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U27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B6" i="149" l="1"/>
  <c r="Z51" i="8"/>
  <c r="Z22" i="161"/>
  <c r="Z8" i="79"/>
  <c r="Y8" i="79"/>
  <c r="Y8" i="80"/>
  <c r="Z4" i="80"/>
  <c r="Y22" i="81"/>
  <c r="Y8" i="82"/>
  <c r="Y22" i="83"/>
  <c r="Z17" i="86"/>
  <c r="Y17" i="86"/>
  <c r="Y52" i="185"/>
  <c r="Y27" i="186"/>
  <c r="Y8" i="189"/>
  <c r="Y22" i="190"/>
  <c r="Y52" i="193"/>
  <c r="Y52" i="197"/>
  <c r="Z4" i="107"/>
  <c r="Z22" i="112"/>
  <c r="Y22" i="112"/>
  <c r="Z61" i="162"/>
  <c r="Y61" i="162"/>
  <c r="Z52" i="162"/>
  <c r="Y52" i="162"/>
  <c r="Z33" i="162"/>
  <c r="Y33" i="162"/>
  <c r="Z27" i="162"/>
  <c r="Z26" i="162" s="1"/>
  <c r="Y27" i="162"/>
  <c r="Y26" i="162" s="1"/>
  <c r="Y2" i="162" s="1"/>
  <c r="Z22" i="162"/>
  <c r="Y22" i="162"/>
  <c r="Z17" i="162"/>
  <c r="Y17" i="162"/>
  <c r="Z11" i="162"/>
  <c r="Z3" i="162" s="1"/>
  <c r="Y11" i="162"/>
  <c r="Z8" i="162"/>
  <c r="Y8" i="162"/>
  <c r="Z4" i="162"/>
  <c r="Y4" i="162"/>
  <c r="Y3" i="162"/>
  <c r="Z61" i="164"/>
  <c r="Y61" i="164"/>
  <c r="Z52" i="164"/>
  <c r="Y52" i="164"/>
  <c r="Z33" i="164"/>
  <c r="Y33" i="164"/>
  <c r="Z27" i="164"/>
  <c r="Y27" i="164"/>
  <c r="Z26" i="164"/>
  <c r="Y26" i="164"/>
  <c r="Z22" i="164"/>
  <c r="Y22" i="164"/>
  <c r="Z17" i="164"/>
  <c r="Y17" i="164"/>
  <c r="Z11" i="164"/>
  <c r="Y11" i="164"/>
  <c r="Z8" i="164"/>
  <c r="Z3" i="164" s="1"/>
  <c r="Z2" i="164" s="1"/>
  <c r="Y8" i="164"/>
  <c r="Y3" i="164" s="1"/>
  <c r="Y2" i="164" s="1"/>
  <c r="Z4" i="164"/>
  <c r="Y4" i="164"/>
  <c r="Z22" i="173"/>
  <c r="Z8" i="183"/>
  <c r="Z69" i="149"/>
  <c r="Y69" i="149"/>
  <c r="Y67" i="149"/>
  <c r="Z6" i="149"/>
  <c r="Y6" i="149"/>
  <c r="B13" i="149"/>
  <c r="B54" i="149"/>
  <c r="B64" i="149"/>
  <c r="B91" i="149"/>
  <c r="B28" i="149"/>
  <c r="B88" i="149"/>
  <c r="B12" i="149"/>
  <c r="B22" i="149"/>
  <c r="B89" i="149"/>
  <c r="B49" i="149"/>
  <c r="B59" i="149"/>
  <c r="B19" i="149"/>
  <c r="B87" i="149"/>
  <c r="B75" i="149"/>
  <c r="B53" i="149"/>
  <c r="B9" i="149"/>
  <c r="B40" i="149"/>
  <c r="B10" i="149"/>
  <c r="B21" i="149"/>
  <c r="B94" i="149"/>
  <c r="B36" i="149"/>
  <c r="B5" i="149"/>
  <c r="B55" i="149"/>
  <c r="B93" i="149"/>
  <c r="B42" i="149"/>
  <c r="B81" i="149"/>
  <c r="B70" i="149"/>
  <c r="B57" i="149"/>
  <c r="B95" i="149"/>
  <c r="B73" i="149"/>
  <c r="B24" i="149"/>
  <c r="B92" i="149"/>
  <c r="B25" i="149"/>
  <c r="B41" i="149"/>
  <c r="B58" i="149"/>
  <c r="B85" i="149"/>
  <c r="B71" i="149"/>
  <c r="B48" i="149"/>
  <c r="B90" i="149"/>
  <c r="B43" i="149"/>
  <c r="B66" i="149"/>
  <c r="B63" i="149"/>
  <c r="B17" i="149"/>
  <c r="B68" i="149"/>
  <c r="B56" i="149"/>
  <c r="B4" i="149"/>
  <c r="B45" i="149"/>
  <c r="B80" i="149"/>
  <c r="B34" i="149"/>
  <c r="B50" i="149"/>
  <c r="B20" i="149"/>
  <c r="B33" i="149"/>
  <c r="B77" i="149"/>
  <c r="B14" i="149"/>
  <c r="B74" i="149"/>
  <c r="B76" i="149"/>
  <c r="B35" i="149"/>
  <c r="B78" i="149"/>
  <c r="B72" i="149"/>
  <c r="B16" i="149"/>
  <c r="B15" i="149"/>
  <c r="B51" i="149"/>
  <c r="B27" i="149"/>
  <c r="B82" i="149"/>
  <c r="B39" i="149"/>
  <c r="B84" i="149"/>
  <c r="B52" i="149"/>
  <c r="B37" i="149"/>
  <c r="B69" i="149"/>
  <c r="B29" i="149"/>
  <c r="B23" i="149"/>
  <c r="B86" i="149"/>
  <c r="B18" i="149"/>
  <c r="B65" i="149"/>
  <c r="B47" i="149"/>
  <c r="B79" i="149"/>
  <c r="B46" i="149"/>
  <c r="B67" i="149"/>
  <c r="B38" i="149"/>
  <c r="B60" i="149"/>
  <c r="B32" i="149"/>
  <c r="B11" i="149"/>
  <c r="B44" i="149"/>
  <c r="B62" i="149"/>
  <c r="B8" i="149"/>
  <c r="B30" i="149"/>
  <c r="B26" i="149"/>
  <c r="B7" i="149"/>
  <c r="B31" i="149"/>
  <c r="B61" i="149"/>
  <c r="B83" i="149"/>
  <c r="Y52" i="172" l="1"/>
  <c r="Z22" i="199"/>
  <c r="Y22" i="161"/>
  <c r="Y22" i="113"/>
  <c r="Y8" i="191"/>
  <c r="Y8" i="84"/>
  <c r="Y52" i="81"/>
  <c r="Y22" i="152"/>
  <c r="Y8" i="173"/>
  <c r="Z52" i="193"/>
  <c r="Z52" i="153"/>
  <c r="Z22" i="174"/>
  <c r="Z52" i="204"/>
  <c r="Y52" i="198"/>
  <c r="Z8" i="204"/>
  <c r="Y22" i="199"/>
  <c r="Y8" i="91"/>
  <c r="Y52" i="88"/>
  <c r="Y22" i="78"/>
  <c r="Z22" i="190"/>
  <c r="Z8" i="189"/>
  <c r="Y8" i="107"/>
  <c r="Z52" i="172"/>
  <c r="Z8" i="114"/>
  <c r="Z22" i="83"/>
  <c r="Y8" i="160"/>
  <c r="Z8" i="160"/>
  <c r="Y22" i="17"/>
  <c r="Y52" i="202"/>
  <c r="Z22" i="202"/>
  <c r="Z8" i="201"/>
  <c r="Y22" i="196"/>
  <c r="Y27" i="195"/>
  <c r="Y17" i="188"/>
  <c r="Y22" i="89"/>
  <c r="Y52" i="85"/>
  <c r="Y22" i="18"/>
  <c r="Y22" i="173"/>
  <c r="Z22" i="196"/>
  <c r="Z27" i="195"/>
  <c r="Z52" i="192"/>
  <c r="Z17" i="188"/>
  <c r="Z22" i="89"/>
  <c r="Z52" i="85"/>
  <c r="Z22" i="18"/>
  <c r="Y52" i="108"/>
  <c r="Z8" i="109"/>
  <c r="Z52" i="108"/>
  <c r="Z4" i="85"/>
  <c r="Z8" i="84"/>
  <c r="Z52" i="81"/>
  <c r="Z22" i="195"/>
  <c r="Z22" i="204"/>
  <c r="Z8" i="203"/>
  <c r="Y22" i="198"/>
  <c r="Y8" i="197"/>
  <c r="Y52" i="194"/>
  <c r="Y22" i="91"/>
  <c r="Y52" i="87"/>
  <c r="Y22" i="77"/>
  <c r="Y8" i="19"/>
  <c r="Z64" i="119"/>
  <c r="Y67" i="8"/>
  <c r="Z4" i="152"/>
  <c r="Z22" i="152"/>
  <c r="Y52" i="204"/>
  <c r="Y17" i="202"/>
  <c r="Y27" i="156"/>
  <c r="Y4" i="155"/>
  <c r="Y8" i="170"/>
  <c r="Y8" i="166"/>
  <c r="Y17" i="165"/>
  <c r="Z22" i="107"/>
  <c r="Z27" i="110"/>
  <c r="Z8" i="198"/>
  <c r="Z22" i="197"/>
  <c r="Z52" i="195"/>
  <c r="Z17" i="193"/>
  <c r="Z8" i="186"/>
  <c r="Z52" i="90"/>
  <c r="Z8" i="89"/>
  <c r="Z52" i="86"/>
  <c r="Z22" i="80"/>
  <c r="Z27" i="79"/>
  <c r="Z26" i="79" s="1"/>
  <c r="Z8" i="154"/>
  <c r="Z52" i="151"/>
  <c r="Z27" i="201"/>
  <c r="Z52" i="121"/>
  <c r="Z22" i="158"/>
  <c r="Z8" i="170"/>
  <c r="Y4" i="113"/>
  <c r="Y8" i="172"/>
  <c r="Y4" i="203"/>
  <c r="Y52" i="203"/>
  <c r="Y8" i="202"/>
  <c r="Y22" i="201"/>
  <c r="Y52" i="159"/>
  <c r="Z4" i="113"/>
  <c r="Z8" i="172"/>
  <c r="Z8" i="202"/>
  <c r="Z52" i="159"/>
  <c r="Z22" i="168"/>
  <c r="Z27" i="167"/>
  <c r="Z8" i="165"/>
  <c r="Y17" i="115"/>
  <c r="Y22" i="167"/>
  <c r="Z17" i="115"/>
  <c r="Z52" i="109"/>
  <c r="Z8" i="110"/>
  <c r="Y4" i="192"/>
  <c r="Y27" i="88"/>
  <c r="Y17" i="81"/>
  <c r="Z27" i="88"/>
  <c r="Z17" i="81"/>
  <c r="Z4" i="18"/>
  <c r="Y22" i="107"/>
  <c r="Y27" i="110"/>
  <c r="Y8" i="198"/>
  <c r="Y52" i="195"/>
  <c r="Y17" i="193"/>
  <c r="Y22" i="189"/>
  <c r="Y8" i="186"/>
  <c r="Y4" i="90"/>
  <c r="Y52" i="90"/>
  <c r="Y8" i="89"/>
  <c r="Y52" i="86"/>
  <c r="Y22" i="80"/>
  <c r="Y8" i="77"/>
  <c r="Y52" i="17"/>
  <c r="Y8" i="154"/>
  <c r="Z8" i="82"/>
  <c r="Y4" i="91"/>
  <c r="Z22" i="171"/>
  <c r="Z4" i="161"/>
  <c r="Z49" i="103"/>
  <c r="Z71" i="103"/>
  <c r="Z27" i="198"/>
  <c r="Z17" i="18"/>
  <c r="Y4" i="172"/>
  <c r="Z4" i="195"/>
  <c r="Z4" i="17"/>
  <c r="Z27" i="154"/>
  <c r="Y22" i="156"/>
  <c r="Z22" i="110"/>
  <c r="Z8" i="199"/>
  <c r="Z52" i="196"/>
  <c r="Z22" i="186"/>
  <c r="Z52" i="89"/>
  <c r="Z22" i="79"/>
  <c r="Z8" i="78"/>
  <c r="Y4" i="196"/>
  <c r="Y8" i="195"/>
  <c r="Y8" i="88"/>
  <c r="Y8" i="17"/>
  <c r="Y27" i="17"/>
  <c r="Z11" i="199"/>
  <c r="Z4" i="196"/>
  <c r="Z8" i="195"/>
  <c r="Z4" i="89"/>
  <c r="Z8" i="88"/>
  <c r="Z27" i="17"/>
  <c r="Y8" i="151"/>
  <c r="Y4" i="19"/>
  <c r="Y8" i="18"/>
  <c r="Z22" i="19"/>
  <c r="Z8" i="18"/>
  <c r="Y17" i="161"/>
  <c r="Y22" i="82"/>
  <c r="Y8" i="81"/>
  <c r="Y52" i="78"/>
  <c r="Z27" i="204"/>
  <c r="Y4" i="185"/>
  <c r="Z17" i="202"/>
  <c r="Y17" i="18"/>
  <c r="Z52" i="202"/>
  <c r="Y22" i="110"/>
  <c r="Y8" i="199"/>
  <c r="Y8" i="78"/>
  <c r="Y52" i="18"/>
  <c r="Y25" i="8"/>
  <c r="Y52" i="192"/>
  <c r="Y8" i="110"/>
  <c r="Y22" i="204"/>
  <c r="Y8" i="203"/>
  <c r="Y52" i="121"/>
  <c r="Z22" i="193"/>
  <c r="Z8" i="192"/>
  <c r="Z52" i="189"/>
  <c r="Z8" i="85"/>
  <c r="Y4" i="121"/>
  <c r="Y22" i="121"/>
  <c r="Y8" i="159"/>
  <c r="Y17" i="167"/>
  <c r="Z8" i="108"/>
  <c r="Z27" i="108"/>
  <c r="Z52" i="199"/>
  <c r="Z17" i="195"/>
  <c r="Z11" i="192"/>
  <c r="Z33" i="191"/>
  <c r="Z4" i="189"/>
  <c r="Z22" i="189"/>
  <c r="Z8" i="188"/>
  <c r="Z52" i="185"/>
  <c r="Z17" i="88"/>
  <c r="Z11" i="85"/>
  <c r="Z33" i="84"/>
  <c r="Z4" i="82"/>
  <c r="Z22" i="82"/>
  <c r="Z52" i="78"/>
  <c r="Z72" i="119"/>
  <c r="Y4" i="199"/>
  <c r="Y27" i="198"/>
  <c r="Y52" i="167"/>
  <c r="Z4" i="199"/>
  <c r="Z52" i="167"/>
  <c r="Y52" i="110"/>
  <c r="Y4" i="190"/>
  <c r="Y52" i="186"/>
  <c r="Y52" i="79"/>
  <c r="Z52" i="110"/>
  <c r="Z52" i="79"/>
  <c r="Z22" i="201"/>
  <c r="Z52" i="163"/>
  <c r="Y52" i="109"/>
  <c r="Y4" i="195"/>
  <c r="Y22" i="195"/>
  <c r="Y52" i="173"/>
  <c r="Z17" i="85"/>
  <c r="Z4" i="79"/>
  <c r="Z27" i="78"/>
  <c r="Z66" i="10"/>
  <c r="Z4" i="203"/>
  <c r="Y52" i="115"/>
  <c r="Y22" i="169"/>
  <c r="Y8" i="168"/>
  <c r="Y52" i="165"/>
  <c r="Z52" i="115"/>
  <c r="Z52" i="165"/>
  <c r="Y22" i="188"/>
  <c r="Z52" i="160"/>
  <c r="Y17" i="190"/>
  <c r="Y8" i="90"/>
  <c r="Y27" i="90"/>
  <c r="Y17" i="83"/>
  <c r="Y4" i="170"/>
  <c r="Y27" i="169"/>
  <c r="Y52" i="166"/>
  <c r="Z11" i="107"/>
  <c r="Z4" i="198"/>
  <c r="Z22" i="198"/>
  <c r="Z27" i="197"/>
  <c r="Y11" i="192"/>
  <c r="Y4" i="189"/>
  <c r="Y8" i="188"/>
  <c r="Y27" i="188"/>
  <c r="Y17" i="88"/>
  <c r="Y11" i="85"/>
  <c r="Y4" i="82"/>
  <c r="Y27" i="81"/>
  <c r="Z52" i="155"/>
  <c r="Y17" i="110"/>
  <c r="Y11" i="197"/>
  <c r="Y8" i="193"/>
  <c r="Y27" i="193"/>
  <c r="Y52" i="190"/>
  <c r="Y11" i="90"/>
  <c r="Y4" i="87"/>
  <c r="Y22" i="87"/>
  <c r="Y8" i="86"/>
  <c r="Y27" i="86"/>
  <c r="Y4" i="154"/>
  <c r="Y17" i="156"/>
  <c r="Y11" i="169"/>
  <c r="Y4" i="166"/>
  <c r="Y8" i="165"/>
  <c r="Y27" i="165"/>
  <c r="Z27" i="115"/>
  <c r="Z52" i="112"/>
  <c r="Z17" i="110"/>
  <c r="Z11" i="197"/>
  <c r="Z22" i="194"/>
  <c r="Z8" i="193"/>
  <c r="Z27" i="193"/>
  <c r="Z52" i="190"/>
  <c r="Z11" i="90"/>
  <c r="Z4" i="87"/>
  <c r="Z22" i="87"/>
  <c r="Z8" i="86"/>
  <c r="Z27" i="86"/>
  <c r="Z11" i="19"/>
  <c r="Z4" i="154"/>
  <c r="Z22" i="154"/>
  <c r="Z8" i="153"/>
  <c r="Z27" i="153"/>
  <c r="Z52" i="161"/>
  <c r="Y11" i="108"/>
  <c r="Y17" i="191"/>
  <c r="Z11" i="108"/>
  <c r="Z22" i="185"/>
  <c r="Z8" i="91"/>
  <c r="Z52" i="88"/>
  <c r="Z4" i="78"/>
  <c r="Z22" i="78"/>
  <c r="Z8" i="77"/>
  <c r="Z52" i="17"/>
  <c r="Y4" i="112"/>
  <c r="Y8" i="114"/>
  <c r="Y27" i="114"/>
  <c r="Y26" i="114" s="1"/>
  <c r="Y11" i="204"/>
  <c r="Y52" i="156"/>
  <c r="Z4" i="112"/>
  <c r="Z11" i="204"/>
  <c r="Y52" i="191"/>
  <c r="Z27" i="194"/>
  <c r="Z4" i="172"/>
  <c r="Y11" i="114"/>
  <c r="Y4" i="110"/>
  <c r="Y27" i="199"/>
  <c r="Y4" i="156"/>
  <c r="Z17" i="192"/>
  <c r="Z11" i="189"/>
  <c r="Z27" i="185"/>
  <c r="Z52" i="173"/>
  <c r="Z4" i="156"/>
  <c r="Z22" i="156"/>
  <c r="Z52" i="168"/>
  <c r="Z4" i="163"/>
  <c r="Y4" i="109"/>
  <c r="Y22" i="109"/>
  <c r="Y8" i="112"/>
  <c r="Y27" i="112"/>
  <c r="Y52" i="107"/>
  <c r="Y33" i="204"/>
  <c r="Y22" i="202"/>
  <c r="Y8" i="201"/>
  <c r="Y27" i="201"/>
  <c r="Z4" i="109"/>
  <c r="Y11" i="185"/>
  <c r="Z11" i="185"/>
  <c r="Z11" i="78"/>
  <c r="Y27" i="109"/>
  <c r="Y17" i="183"/>
  <c r="Z27" i="191"/>
  <c r="Z11" i="88"/>
  <c r="Z27" i="84"/>
  <c r="Z11" i="17"/>
  <c r="Z11" i="167"/>
  <c r="Y17" i="114"/>
  <c r="Y11" i="110"/>
  <c r="Y69" i="8"/>
  <c r="Y27" i="173"/>
  <c r="Z17" i="189"/>
  <c r="Z4" i="90"/>
  <c r="Z4" i="19"/>
  <c r="Y52" i="183"/>
  <c r="Y17" i="171"/>
  <c r="Y4" i="159"/>
  <c r="Y8" i="158"/>
  <c r="Y52" i="170"/>
  <c r="Z8" i="107"/>
  <c r="Z52" i="198"/>
  <c r="Z4" i="188"/>
  <c r="Z22" i="188"/>
  <c r="Z52" i="91"/>
  <c r="Z22" i="81"/>
  <c r="Z8" i="80"/>
  <c r="Z52" i="77"/>
  <c r="Z52" i="183"/>
  <c r="Z4" i="159"/>
  <c r="Z8" i="158"/>
  <c r="Z52" i="170"/>
  <c r="Y22" i="115"/>
  <c r="Y8" i="113"/>
  <c r="Y52" i="114"/>
  <c r="Z33" i="197"/>
  <c r="Z11" i="152"/>
  <c r="Z22" i="160"/>
  <c r="Z33" i="160"/>
  <c r="Z46" i="8"/>
  <c r="Y4" i="85"/>
  <c r="Z4" i="114"/>
  <c r="Z33" i="158"/>
  <c r="Z33" i="168"/>
  <c r="Y4" i="160"/>
  <c r="Y15" i="8"/>
  <c r="Z33" i="151"/>
  <c r="Z4" i="160"/>
  <c r="Z61" i="155"/>
  <c r="Y11" i="80"/>
  <c r="Y33" i="158"/>
  <c r="Y61" i="170"/>
  <c r="Z61" i="194"/>
  <c r="Y33" i="107"/>
  <c r="Y17" i="172"/>
  <c r="Y22" i="171"/>
  <c r="Y8" i="204"/>
  <c r="Y27" i="204"/>
  <c r="Z33" i="202"/>
  <c r="Z4" i="121"/>
  <c r="Z22" i="121"/>
  <c r="Z8" i="159"/>
  <c r="Z8" i="169"/>
  <c r="Z52" i="166"/>
  <c r="Z33" i="163"/>
  <c r="Y11" i="113"/>
  <c r="Y33" i="109"/>
  <c r="Y26" i="109" s="1"/>
  <c r="Y4" i="114"/>
  <c r="Y8" i="108"/>
  <c r="Y27" i="108"/>
  <c r="Y52" i="199"/>
  <c r="Z17" i="190"/>
  <c r="Z33" i="186"/>
  <c r="Z4" i="91"/>
  <c r="Z22" i="91"/>
  <c r="Z8" i="90"/>
  <c r="Z27" i="90"/>
  <c r="Z52" i="87"/>
  <c r="Z17" i="83"/>
  <c r="Z33" i="79"/>
  <c r="Z4" i="77"/>
  <c r="Z8" i="19"/>
  <c r="Z27" i="19"/>
  <c r="Z52" i="154"/>
  <c r="Z17" i="161"/>
  <c r="Z21" i="8"/>
  <c r="Y33" i="156"/>
  <c r="Z33" i="109"/>
  <c r="Y17" i="195"/>
  <c r="Y33" i="191"/>
  <c r="Y26" i="191" s="1"/>
  <c r="Y33" i="84"/>
  <c r="Z33" i="110"/>
  <c r="Z33" i="156"/>
  <c r="Y8" i="115"/>
  <c r="Y27" i="115"/>
  <c r="Y52" i="112"/>
  <c r="Z15" i="10"/>
  <c r="Z17" i="17"/>
  <c r="Z33" i="107"/>
  <c r="Y11" i="188"/>
  <c r="Y33" i="187"/>
  <c r="Y27" i="91"/>
  <c r="Y11" i="81"/>
  <c r="Y21" i="8"/>
  <c r="Z41" i="8"/>
  <c r="Z27" i="170"/>
  <c r="Y11" i="115"/>
  <c r="Z17" i="191"/>
  <c r="Z11" i="188"/>
  <c r="Z3" i="188" s="1"/>
  <c r="Z27" i="91"/>
  <c r="Y17" i="158"/>
  <c r="Y11" i="165"/>
  <c r="Z11" i="115"/>
  <c r="Z27" i="114"/>
  <c r="Y11" i="193"/>
  <c r="Y33" i="192"/>
  <c r="Y27" i="189"/>
  <c r="Y11" i="86"/>
  <c r="Z64" i="8"/>
  <c r="Z17" i="172"/>
  <c r="Z17" i="158"/>
  <c r="Y17" i="107"/>
  <c r="Y11" i="198"/>
  <c r="Z11" i="193"/>
  <c r="Z33" i="192"/>
  <c r="Z4" i="190"/>
  <c r="Z27" i="189"/>
  <c r="Z53" i="103"/>
  <c r="Z17" i="89"/>
  <c r="Z11" i="86"/>
  <c r="Z25" i="10"/>
  <c r="Z11" i="153"/>
  <c r="Z33" i="152"/>
  <c r="Z61" i="112"/>
  <c r="Z17" i="107"/>
  <c r="Z11" i="198"/>
  <c r="Y8" i="194"/>
  <c r="Y27" i="194"/>
  <c r="Y11" i="91"/>
  <c r="Y33" i="90"/>
  <c r="Y8" i="87"/>
  <c r="Y27" i="87"/>
  <c r="Y52" i="84"/>
  <c r="Y65" i="10"/>
  <c r="Y52" i="151"/>
  <c r="Z54" i="119"/>
  <c r="Z11" i="170"/>
  <c r="Z8" i="166"/>
  <c r="Z27" i="166"/>
  <c r="Y17" i="113"/>
  <c r="Y33" i="108"/>
  <c r="Z17" i="187"/>
  <c r="Z11" i="91"/>
  <c r="Z33" i="90"/>
  <c r="Z22" i="88"/>
  <c r="Z8" i="87"/>
  <c r="Z27" i="87"/>
  <c r="Z52" i="84"/>
  <c r="Z61" i="17"/>
  <c r="Z43" i="10"/>
  <c r="Y61" i="202"/>
  <c r="Y52" i="168"/>
  <c r="Y22" i="163"/>
  <c r="Z11" i="114"/>
  <c r="Z27" i="199"/>
  <c r="Y52" i="196"/>
  <c r="Y22" i="186"/>
  <c r="Y8" i="185"/>
  <c r="Y27" i="185"/>
  <c r="Y52" i="89"/>
  <c r="Y17" i="85"/>
  <c r="Y33" i="81"/>
  <c r="Y26" i="81" s="1"/>
  <c r="Y4" i="79"/>
  <c r="Y30" i="8"/>
  <c r="Z61" i="202"/>
  <c r="Z33" i="81"/>
  <c r="Z22" i="109"/>
  <c r="Z8" i="112"/>
  <c r="Z27" i="112"/>
  <c r="Z52" i="107"/>
  <c r="Y11" i="194"/>
  <c r="Y4" i="191"/>
  <c r="Y8" i="190"/>
  <c r="Y27" i="190"/>
  <c r="Y17" i="90"/>
  <c r="Y11" i="87"/>
  <c r="Y4" i="84"/>
  <c r="Y22" i="84"/>
  <c r="Y8" i="83"/>
  <c r="Y27" i="83"/>
  <c r="Y52" i="80"/>
  <c r="Y11" i="154"/>
  <c r="Y17" i="152"/>
  <c r="Y4" i="151"/>
  <c r="Z33" i="204"/>
  <c r="Z26" i="204" s="1"/>
  <c r="Y52" i="174"/>
  <c r="Y17" i="204"/>
  <c r="Z52" i="203"/>
  <c r="Z11" i="166"/>
  <c r="Y52" i="113"/>
  <c r="Y11" i="199"/>
  <c r="Z11" i="194"/>
  <c r="Z22" i="191"/>
  <c r="Z8" i="190"/>
  <c r="Z27" i="190"/>
  <c r="Z33" i="188"/>
  <c r="Z63" i="103"/>
  <c r="Z17" i="90"/>
  <c r="Z11" i="87"/>
  <c r="Z4" i="84"/>
  <c r="Z22" i="84"/>
  <c r="Z8" i="83"/>
  <c r="Z27" i="83"/>
  <c r="Z52" i="80"/>
  <c r="Z11" i="154"/>
  <c r="Z33" i="153"/>
  <c r="Z17" i="152"/>
  <c r="Z61" i="151"/>
  <c r="Z8" i="161"/>
  <c r="Z27" i="161"/>
  <c r="Y33" i="202"/>
  <c r="Y33" i="183"/>
  <c r="Y33" i="170"/>
  <c r="Y4" i="168"/>
  <c r="Y8" i="167"/>
  <c r="Y33" i="165"/>
  <c r="Z52" i="113"/>
  <c r="Z33" i="170"/>
  <c r="Z61" i="168"/>
  <c r="Y11" i="112"/>
  <c r="Y33" i="114"/>
  <c r="Z61" i="89"/>
  <c r="Z52" i="152"/>
  <c r="Z6" i="10"/>
  <c r="Y61" i="158"/>
  <c r="Z11" i="112"/>
  <c r="Z33" i="114"/>
  <c r="Z17" i="108"/>
  <c r="Y11" i="190"/>
  <c r="Y11" i="83"/>
  <c r="Y33" i="82"/>
  <c r="Y52" i="19"/>
  <c r="Y69" i="10"/>
  <c r="Z69" i="8"/>
  <c r="Y33" i="174"/>
  <c r="Z11" i="190"/>
  <c r="Z11" i="83"/>
  <c r="Z33" i="82"/>
  <c r="Z52" i="19"/>
  <c r="Z27" i="109"/>
  <c r="Y33" i="194"/>
  <c r="Y26" i="194" s="1"/>
  <c r="Y27" i="191"/>
  <c r="Y11" i="88"/>
  <c r="Y27" i="84"/>
  <c r="Z33" i="194"/>
  <c r="Y33" i="163"/>
  <c r="Z17" i="114"/>
  <c r="Z11" i="110"/>
  <c r="Y17" i="189"/>
  <c r="Y11" i="186"/>
  <c r="Y27" i="89"/>
  <c r="Y11" i="173"/>
  <c r="Y11" i="109"/>
  <c r="Y27" i="107"/>
  <c r="Z4" i="192"/>
  <c r="Z45" i="103"/>
  <c r="Z67" i="103"/>
  <c r="Z27" i="89"/>
  <c r="Z11" i="79"/>
  <c r="Z27" i="18"/>
  <c r="Z35" i="10"/>
  <c r="Z17" i="160"/>
  <c r="Y61" i="174"/>
  <c r="Z17" i="171"/>
  <c r="Z11" i="173"/>
  <c r="Z11" i="109"/>
  <c r="Z33" i="112"/>
  <c r="Z4" i="108"/>
  <c r="Z27" i="107"/>
  <c r="Y11" i="191"/>
  <c r="Y4" i="188"/>
  <c r="Y27" i="187"/>
  <c r="Y52" i="91"/>
  <c r="Y11" i="84"/>
  <c r="Y33" i="83"/>
  <c r="Y4" i="81"/>
  <c r="Y27" i="80"/>
  <c r="Z68" i="119"/>
  <c r="Y4" i="115"/>
  <c r="Y27" i="113"/>
  <c r="Y17" i="199"/>
  <c r="Z11" i="191"/>
  <c r="Z11" i="84"/>
  <c r="Z33" i="83"/>
  <c r="Z4" i="81"/>
  <c r="Z17" i="154"/>
  <c r="Z11" i="151"/>
  <c r="Z27" i="173"/>
  <c r="Z8" i="174"/>
  <c r="Y33" i="167"/>
  <c r="Y22" i="165"/>
  <c r="Z4" i="115"/>
  <c r="Z22" i="115"/>
  <c r="Z8" i="113"/>
  <c r="Z27" i="113"/>
  <c r="Z17" i="199"/>
  <c r="Y11" i="196"/>
  <c r="Y4" i="193"/>
  <c r="Y8" i="192"/>
  <c r="Y27" i="192"/>
  <c r="Y52" i="189"/>
  <c r="Y11" i="89"/>
  <c r="Y4" i="86"/>
  <c r="Y8" i="85"/>
  <c r="Y27" i="85"/>
  <c r="Y52" i="82"/>
  <c r="Y17" i="78"/>
  <c r="Y22" i="153"/>
  <c r="Y71" i="8"/>
  <c r="Z33" i="167"/>
  <c r="Z4" i="165"/>
  <c r="Y17" i="112"/>
  <c r="Y11" i="107"/>
  <c r="Y33" i="110"/>
  <c r="Y4" i="198"/>
  <c r="Y27" i="197"/>
  <c r="Z4" i="193"/>
  <c r="Z27" i="192"/>
  <c r="Z11" i="89"/>
  <c r="Z4" i="86"/>
  <c r="Z27" i="85"/>
  <c r="Z17" i="78"/>
  <c r="Z11" i="18"/>
  <c r="Z3" i="18" s="1"/>
  <c r="Z51" i="10"/>
  <c r="Z4" i="153"/>
  <c r="Z22" i="153"/>
  <c r="Z8" i="152"/>
  <c r="Z27" i="152"/>
  <c r="Z35" i="8"/>
  <c r="Y52" i="160"/>
  <c r="Y33" i="173"/>
  <c r="Z61" i="183"/>
  <c r="Z4" i="173"/>
  <c r="Z17" i="183"/>
  <c r="Z33" i="183"/>
  <c r="Z33" i="173"/>
  <c r="Z61" i="173"/>
  <c r="Z11" i="172"/>
  <c r="Z27" i="172"/>
  <c r="Z61" i="204"/>
  <c r="Z11" i="203"/>
  <c r="Z27" i="203"/>
  <c r="Z4" i="202"/>
  <c r="Z17" i="121"/>
  <c r="Z33" i="121"/>
  <c r="Z61" i="121"/>
  <c r="Z11" i="159"/>
  <c r="Z27" i="159"/>
  <c r="Z17" i="156"/>
  <c r="Z4" i="155"/>
  <c r="Z11" i="169"/>
  <c r="Z3" i="169" s="1"/>
  <c r="Z27" i="169"/>
  <c r="Z4" i="168"/>
  <c r="Z8" i="167"/>
  <c r="Z33" i="166"/>
  <c r="Z61" i="166"/>
  <c r="Z11" i="165"/>
  <c r="Z27" i="165"/>
  <c r="Y17" i="163"/>
  <c r="Z33" i="115"/>
  <c r="Z61" i="115"/>
  <c r="Z11" i="113"/>
  <c r="Z17" i="112"/>
  <c r="Z61" i="114"/>
  <c r="Z61" i="110"/>
  <c r="Y17" i="196"/>
  <c r="Y33" i="196"/>
  <c r="Y61" i="196"/>
  <c r="Y11" i="195"/>
  <c r="Y4" i="194"/>
  <c r="Y33" i="193"/>
  <c r="Y61" i="193"/>
  <c r="Y33" i="190"/>
  <c r="Y61" i="190"/>
  <c r="Y11" i="189"/>
  <c r="Z33" i="187"/>
  <c r="Z11" i="186"/>
  <c r="Z27" i="186"/>
  <c r="Z61" i="90"/>
  <c r="Z4" i="88"/>
  <c r="Z17" i="87"/>
  <c r="Z33" i="86"/>
  <c r="Z61" i="86"/>
  <c r="Z17" i="80"/>
  <c r="Z33" i="78"/>
  <c r="Z26" i="78" s="1"/>
  <c r="Z61" i="78"/>
  <c r="Z33" i="17"/>
  <c r="Z61" i="153"/>
  <c r="Z39" i="10"/>
  <c r="Z47" i="10"/>
  <c r="Y14" i="8"/>
  <c r="Y19" i="8"/>
  <c r="Z34" i="8"/>
  <c r="Z38" i="8"/>
  <c r="Z42" i="8"/>
  <c r="Z50" i="8"/>
  <c r="Z11" i="183"/>
  <c r="Z52" i="174"/>
  <c r="Z8" i="173"/>
  <c r="Y22" i="172"/>
  <c r="Y33" i="172"/>
  <c r="Y61" i="172"/>
  <c r="Y4" i="204"/>
  <c r="Y22" i="203"/>
  <c r="Y33" i="203"/>
  <c r="Y61" i="203"/>
  <c r="Y11" i="202"/>
  <c r="Y27" i="202"/>
  <c r="Y4" i="201"/>
  <c r="Y52" i="201"/>
  <c r="Y8" i="121"/>
  <c r="Y22" i="159"/>
  <c r="Y33" i="159"/>
  <c r="Y61" i="159"/>
  <c r="Y11" i="158"/>
  <c r="Y27" i="158"/>
  <c r="Y26" i="158" s="1"/>
  <c r="Y52" i="158"/>
  <c r="Y8" i="156"/>
  <c r="Y61" i="156"/>
  <c r="Y17" i="169"/>
  <c r="Y33" i="169"/>
  <c r="Y61" i="169"/>
  <c r="Y11" i="168"/>
  <c r="Y27" i="168"/>
  <c r="Y4" i="167"/>
  <c r="Z17" i="163"/>
  <c r="Y33" i="113"/>
  <c r="Y61" i="113"/>
  <c r="Y61" i="108"/>
  <c r="Y33" i="199"/>
  <c r="Y61" i="199"/>
  <c r="Y4" i="197"/>
  <c r="Z17" i="196"/>
  <c r="Z33" i="196"/>
  <c r="Z61" i="196"/>
  <c r="Z11" i="195"/>
  <c r="Z33" i="193"/>
  <c r="Z61" i="193"/>
  <c r="Z33" i="190"/>
  <c r="Z61" i="190"/>
  <c r="Y33" i="186"/>
  <c r="Y61" i="186"/>
  <c r="Y33" i="89"/>
  <c r="Y61" i="89"/>
  <c r="Y33" i="85"/>
  <c r="Y61" i="85"/>
  <c r="Y61" i="81"/>
  <c r="Z17" i="153"/>
  <c r="Z5" i="10"/>
  <c r="Z10" i="10"/>
  <c r="Z20" i="10"/>
  <c r="Z31" i="10"/>
  <c r="Z63" i="10"/>
  <c r="Z67" i="10"/>
  <c r="Z71" i="10"/>
  <c r="Z11" i="161"/>
  <c r="Z14" i="8"/>
  <c r="Z19" i="8"/>
  <c r="Z24" i="8"/>
  <c r="Z30" i="8"/>
  <c r="Y35" i="8"/>
  <c r="Y39" i="8"/>
  <c r="Y43" i="8"/>
  <c r="Y47" i="8"/>
  <c r="Y51" i="8"/>
  <c r="Z62" i="8"/>
  <c r="Z66" i="8"/>
  <c r="Z70" i="8"/>
  <c r="Y61" i="183"/>
  <c r="Y4" i="173"/>
  <c r="Z22" i="172"/>
  <c r="Z33" i="172"/>
  <c r="Z61" i="172"/>
  <c r="Z4" i="204"/>
  <c r="Z22" i="203"/>
  <c r="Z33" i="203"/>
  <c r="Z61" i="203"/>
  <c r="Z11" i="202"/>
  <c r="Z27" i="202"/>
  <c r="Z4" i="201"/>
  <c r="Z52" i="201"/>
  <c r="Z8" i="121"/>
  <c r="Z22" i="159"/>
  <c r="Z33" i="159"/>
  <c r="Z61" i="159"/>
  <c r="Z11" i="158"/>
  <c r="Z27" i="158"/>
  <c r="Z8" i="156"/>
  <c r="Z50" i="119"/>
  <c r="Z61" i="156"/>
  <c r="Z27" i="155"/>
  <c r="Z4" i="170"/>
  <c r="Z17" i="169"/>
  <c r="Z22" i="169"/>
  <c r="Z33" i="169"/>
  <c r="Z61" i="169"/>
  <c r="Z11" i="168"/>
  <c r="Z27" i="168"/>
  <c r="Z4" i="167"/>
  <c r="Z3" i="167" s="1"/>
  <c r="Z17" i="165"/>
  <c r="Z22" i="165"/>
  <c r="Y61" i="165"/>
  <c r="Z8" i="115"/>
  <c r="Z17" i="113"/>
  <c r="Z22" i="113"/>
  <c r="Z33" i="113"/>
  <c r="Z61" i="113"/>
  <c r="Z33" i="108"/>
  <c r="Z26" i="108" s="1"/>
  <c r="Z61" i="108"/>
  <c r="Z4" i="110"/>
  <c r="Z33" i="199"/>
  <c r="Z61" i="199"/>
  <c r="Y8" i="196"/>
  <c r="Y33" i="195"/>
  <c r="Y61" i="195"/>
  <c r="Y22" i="192"/>
  <c r="Y33" i="189"/>
  <c r="Z61" i="186"/>
  <c r="Z33" i="89"/>
  <c r="Z33" i="85"/>
  <c r="Z61" i="85"/>
  <c r="Z61" i="81"/>
  <c r="Z33" i="77"/>
  <c r="Y15" i="10"/>
  <c r="Y33" i="152"/>
  <c r="Z36" i="10"/>
  <c r="Z40" i="10"/>
  <c r="Z44" i="10"/>
  <c r="Z48" i="10"/>
  <c r="Y10" i="8"/>
  <c r="Y31" i="8"/>
  <c r="Z39" i="8"/>
  <c r="Z43" i="8"/>
  <c r="Z47" i="8"/>
  <c r="Y33" i="155"/>
  <c r="Y11" i="170"/>
  <c r="Y27" i="170"/>
  <c r="Y8" i="169"/>
  <c r="Y22" i="168"/>
  <c r="Y33" i="168"/>
  <c r="Y61" i="168"/>
  <c r="Y11" i="167"/>
  <c r="Y27" i="167"/>
  <c r="Z33" i="165"/>
  <c r="Z26" i="165" s="1"/>
  <c r="Z61" i="165"/>
  <c r="Z8" i="163"/>
  <c r="Y61" i="109"/>
  <c r="Y61" i="107"/>
  <c r="Y33" i="198"/>
  <c r="Y61" i="198"/>
  <c r="Z8" i="196"/>
  <c r="Z33" i="195"/>
  <c r="Z26" i="195" s="1"/>
  <c r="Z61" i="195"/>
  <c r="Z26" i="194"/>
  <c r="Z33" i="189"/>
  <c r="Y17" i="186"/>
  <c r="Y61" i="185"/>
  <c r="Y33" i="88"/>
  <c r="Y26" i="88" s="1"/>
  <c r="Y61" i="88"/>
  <c r="Y61" i="84"/>
  <c r="Y4" i="83"/>
  <c r="Y52" i="83"/>
  <c r="Y33" i="80"/>
  <c r="Y61" i="80"/>
  <c r="Y15" i="16"/>
  <c r="Y20" i="16"/>
  <c r="Y25" i="16"/>
  <c r="Y64" i="10"/>
  <c r="Y68" i="10"/>
  <c r="Y72" i="10"/>
  <c r="Z61" i="152"/>
  <c r="Z16" i="10"/>
  <c r="Z21" i="10"/>
  <c r="Z28" i="10"/>
  <c r="Z32" i="10"/>
  <c r="Z64" i="10"/>
  <c r="Z68" i="10"/>
  <c r="Z72" i="10"/>
  <c r="Z10" i="8"/>
  <c r="Z15" i="8"/>
  <c r="Z20" i="8"/>
  <c r="Z25" i="8"/>
  <c r="Z31" i="8"/>
  <c r="Z63" i="8"/>
  <c r="Z67" i="8"/>
  <c r="Z71" i="8"/>
  <c r="Z4" i="166"/>
  <c r="Z61" i="109"/>
  <c r="Z61" i="107"/>
  <c r="Z33" i="198"/>
  <c r="Z61" i="198"/>
  <c r="Y17" i="194"/>
  <c r="Y61" i="192"/>
  <c r="Z17" i="186"/>
  <c r="Z33" i="88"/>
  <c r="Z61" i="88"/>
  <c r="Z61" i="84"/>
  <c r="Z4" i="83"/>
  <c r="Z33" i="19"/>
  <c r="Z61" i="19"/>
  <c r="Z10" i="16"/>
  <c r="Y33" i="154"/>
  <c r="Z37" i="10"/>
  <c r="Z41" i="10"/>
  <c r="Z45" i="10"/>
  <c r="Z49" i="10"/>
  <c r="Z54" i="10"/>
  <c r="Y33" i="161"/>
  <c r="Y6" i="8"/>
  <c r="Z36" i="8"/>
  <c r="Z40" i="8"/>
  <c r="Z44" i="8"/>
  <c r="Z48" i="8"/>
  <c r="Y64" i="8"/>
  <c r="Y68" i="8"/>
  <c r="Y72" i="8"/>
  <c r="Y17" i="201"/>
  <c r="Y33" i="201"/>
  <c r="Y61" i="201"/>
  <c r="Y11" i="121"/>
  <c r="Y27" i="121"/>
  <c r="Y11" i="156"/>
  <c r="Y8" i="155"/>
  <c r="Y17" i="155"/>
  <c r="Y17" i="170"/>
  <c r="Y22" i="170"/>
  <c r="Y4" i="169"/>
  <c r="Y52" i="169"/>
  <c r="Y61" i="167"/>
  <c r="Y4" i="165"/>
  <c r="Y8" i="109"/>
  <c r="Y17" i="109"/>
  <c r="Y33" i="112"/>
  <c r="Y61" i="112"/>
  <c r="Y4" i="108"/>
  <c r="Z61" i="192"/>
  <c r="Y4" i="186"/>
  <c r="Y33" i="91"/>
  <c r="Y61" i="91"/>
  <c r="Y4" i="89"/>
  <c r="Y33" i="87"/>
  <c r="Y61" i="87"/>
  <c r="Y17" i="84"/>
  <c r="Y61" i="83"/>
  <c r="Y33" i="18"/>
  <c r="Y61" i="18"/>
  <c r="Y6" i="16"/>
  <c r="Z33" i="154"/>
  <c r="Z26" i="154" s="1"/>
  <c r="Z61" i="154"/>
  <c r="Z7" i="10"/>
  <c r="Z13" i="10"/>
  <c r="Z18" i="10"/>
  <c r="Z23" i="10"/>
  <c r="Z29" i="10"/>
  <c r="Z65" i="10"/>
  <c r="Z69" i="10"/>
  <c r="Z33" i="161"/>
  <c r="Z26" i="161" s="1"/>
  <c r="Z61" i="161"/>
  <c r="Z6" i="8"/>
  <c r="Z12" i="8"/>
  <c r="Z16" i="8"/>
  <c r="Z28" i="8"/>
  <c r="Z32" i="8"/>
  <c r="Z53" i="8"/>
  <c r="Z68" i="8"/>
  <c r="Z72" i="8"/>
  <c r="Y4" i="183"/>
  <c r="Y17" i="173"/>
  <c r="Z17" i="204"/>
  <c r="Z17" i="201"/>
  <c r="Z33" i="201"/>
  <c r="Z26" i="201" s="1"/>
  <c r="Z61" i="201"/>
  <c r="Z11" i="121"/>
  <c r="Z27" i="121"/>
  <c r="Z61" i="158"/>
  <c r="Z11" i="156"/>
  <c r="Z27" i="156"/>
  <c r="Z52" i="156"/>
  <c r="Z8" i="155"/>
  <c r="Z17" i="170"/>
  <c r="Z22" i="170"/>
  <c r="Z4" i="169"/>
  <c r="Z52" i="169"/>
  <c r="Z8" i="168"/>
  <c r="Z17" i="167"/>
  <c r="Z22" i="167"/>
  <c r="Z61" i="167"/>
  <c r="Z17" i="109"/>
  <c r="Y61" i="197"/>
  <c r="Y27" i="196"/>
  <c r="Y61" i="194"/>
  <c r="Y61" i="191"/>
  <c r="Y33" i="188"/>
  <c r="Y26" i="188" s="1"/>
  <c r="Z4" i="186"/>
  <c r="Z33" i="91"/>
  <c r="Z61" i="91"/>
  <c r="Z33" i="87"/>
  <c r="Z61" i="87"/>
  <c r="Z17" i="84"/>
  <c r="Z61" i="83"/>
  <c r="Z61" i="79"/>
  <c r="Z33" i="18"/>
  <c r="Z61" i="18"/>
  <c r="Z34" i="10"/>
  <c r="Z38" i="10"/>
  <c r="Z42" i="10"/>
  <c r="Z46" i="10"/>
  <c r="Z50" i="10"/>
  <c r="Y7" i="8"/>
  <c r="Y18" i="8"/>
  <c r="Y23" i="8"/>
  <c r="Z37" i="8"/>
  <c r="Z45" i="8"/>
  <c r="Z49" i="8"/>
  <c r="Y54" i="8"/>
  <c r="Y65" i="8"/>
  <c r="Z4" i="183"/>
  <c r="Z17" i="173"/>
  <c r="Y61" i="173"/>
  <c r="Y11" i="172"/>
  <c r="Y3" i="172" s="1"/>
  <c r="Y27" i="172"/>
  <c r="Y61" i="204"/>
  <c r="Y11" i="203"/>
  <c r="Y3" i="203" s="1"/>
  <c r="Y27" i="203"/>
  <c r="Y4" i="202"/>
  <c r="Y17" i="121"/>
  <c r="Y33" i="121"/>
  <c r="Y61" i="121"/>
  <c r="Y11" i="159"/>
  <c r="Y27" i="159"/>
  <c r="Y4" i="158"/>
  <c r="Y33" i="166"/>
  <c r="Y33" i="115"/>
  <c r="Y61" i="115"/>
  <c r="Y61" i="114"/>
  <c r="Y4" i="107"/>
  <c r="Y61" i="110"/>
  <c r="Z61" i="197"/>
  <c r="Z11" i="196"/>
  <c r="Z27" i="196"/>
  <c r="Z26" i="196" s="1"/>
  <c r="Z61" i="191"/>
  <c r="Y61" i="187"/>
  <c r="Y61" i="90"/>
  <c r="Y4" i="88"/>
  <c r="Y17" i="87"/>
  <c r="Y33" i="86"/>
  <c r="Y61" i="86"/>
  <c r="Y33" i="78"/>
  <c r="Y61" i="78"/>
  <c r="Z65" i="16"/>
  <c r="Z69" i="16"/>
  <c r="Z9" i="10"/>
  <c r="Z14" i="10"/>
  <c r="Z19" i="10"/>
  <c r="Z24" i="10"/>
  <c r="Z30" i="10"/>
  <c r="Z62" i="10"/>
  <c r="Z70" i="10"/>
  <c r="Z7" i="8"/>
  <c r="Z13" i="8"/>
  <c r="Z29" i="8"/>
  <c r="Y34" i="8"/>
  <c r="Y38" i="8"/>
  <c r="Y42" i="8"/>
  <c r="Y46" i="8"/>
  <c r="Y50" i="8"/>
  <c r="Z54" i="8"/>
  <c r="Z65" i="8"/>
  <c r="Y8" i="174"/>
  <c r="Y27" i="183"/>
  <c r="Y22" i="174"/>
  <c r="Y5" i="125"/>
  <c r="Y10" i="125"/>
  <c r="Y15" i="125"/>
  <c r="Y19" i="125"/>
  <c r="Y24" i="125"/>
  <c r="Y30" i="125"/>
  <c r="Y34" i="125"/>
  <c r="Y38" i="125"/>
  <c r="Y42" i="125"/>
  <c r="Y46" i="125"/>
  <c r="Y50" i="125"/>
  <c r="Y62" i="125"/>
  <c r="Y66" i="125"/>
  <c r="Y70" i="125"/>
  <c r="Z17" i="159"/>
  <c r="Z7" i="120"/>
  <c r="Z16" i="120"/>
  <c r="Z20" i="120"/>
  <c r="Z25" i="120"/>
  <c r="Z31" i="120"/>
  <c r="Z35" i="120"/>
  <c r="Z39" i="120"/>
  <c r="Z43" i="120"/>
  <c r="Z47" i="120"/>
  <c r="Z51" i="120"/>
  <c r="Z63" i="120"/>
  <c r="Z67" i="120"/>
  <c r="Z71" i="120"/>
  <c r="Z6" i="119"/>
  <c r="Z10" i="119"/>
  <c r="Z15" i="119"/>
  <c r="Z20" i="119"/>
  <c r="Z25" i="119"/>
  <c r="Z31" i="119"/>
  <c r="Z36" i="119"/>
  <c r="Z40" i="119"/>
  <c r="Z27" i="183"/>
  <c r="Z33" i="174"/>
  <c r="Z61" i="174"/>
  <c r="Z5" i="125"/>
  <c r="Z10" i="125"/>
  <c r="Z15" i="125"/>
  <c r="Z19" i="125"/>
  <c r="Z24" i="125"/>
  <c r="Z30" i="125"/>
  <c r="Z34" i="125"/>
  <c r="Z38" i="125"/>
  <c r="Z42" i="125"/>
  <c r="Z46" i="125"/>
  <c r="Z50" i="125"/>
  <c r="Z62" i="125"/>
  <c r="Z66" i="125"/>
  <c r="Z70" i="125"/>
  <c r="Y13" i="120"/>
  <c r="Y21" i="120"/>
  <c r="Y32" i="120"/>
  <c r="Y36" i="120"/>
  <c r="Y40" i="120"/>
  <c r="Y44" i="120"/>
  <c r="Y48" i="120"/>
  <c r="Y64" i="120"/>
  <c r="Y68" i="120"/>
  <c r="Y72" i="120"/>
  <c r="Y7" i="119"/>
  <c r="Y12" i="119"/>
  <c r="Y16" i="119"/>
  <c r="Y21" i="119"/>
  <c r="Y28" i="119"/>
  <c r="Y32" i="119"/>
  <c r="Y37" i="119"/>
  <c r="Y8" i="183"/>
  <c r="Y22" i="183"/>
  <c r="Y4" i="174"/>
  <c r="Y17" i="174"/>
  <c r="Y6" i="125"/>
  <c r="Y12" i="125"/>
  <c r="Y16" i="125"/>
  <c r="Y20" i="125"/>
  <c r="Y25" i="125"/>
  <c r="Y31" i="125"/>
  <c r="Y35" i="125"/>
  <c r="Y39" i="125"/>
  <c r="Y43" i="125"/>
  <c r="Y47" i="125"/>
  <c r="Y51" i="125"/>
  <c r="Y63" i="125"/>
  <c r="Y67" i="125"/>
  <c r="Y71" i="125"/>
  <c r="Y17" i="203"/>
  <c r="Y10" i="124"/>
  <c r="Y15" i="124"/>
  <c r="Y19" i="124"/>
  <c r="Z13" i="120"/>
  <c r="Z21" i="120"/>
  <c r="Z32" i="120"/>
  <c r="Z36" i="120"/>
  <c r="Z40" i="120"/>
  <c r="Z44" i="120"/>
  <c r="Z48" i="120"/>
  <c r="Z53" i="120"/>
  <c r="Z64" i="120"/>
  <c r="Z68" i="120"/>
  <c r="Z72" i="120"/>
  <c r="Z7" i="119"/>
  <c r="Z11" i="155"/>
  <c r="Z16" i="119"/>
  <c r="Z21" i="119"/>
  <c r="Z32" i="119"/>
  <c r="Z37" i="119"/>
  <c r="Z22" i="183"/>
  <c r="Z4" i="174"/>
  <c r="Z17" i="174"/>
  <c r="Z6" i="125"/>
  <c r="Z12" i="125"/>
  <c r="Z16" i="125"/>
  <c r="Z20" i="125"/>
  <c r="Z25" i="125"/>
  <c r="Z31" i="125"/>
  <c r="Z35" i="125"/>
  <c r="Z39" i="125"/>
  <c r="Z43" i="125"/>
  <c r="Z47" i="125"/>
  <c r="Z51" i="125"/>
  <c r="Z63" i="125"/>
  <c r="Z67" i="125"/>
  <c r="Z71" i="125"/>
  <c r="Z17" i="203"/>
  <c r="Z10" i="124"/>
  <c r="Z15" i="124"/>
  <c r="Y9" i="120"/>
  <c r="Y14" i="120"/>
  <c r="Y18" i="120"/>
  <c r="Y23" i="120"/>
  <c r="Y29" i="120"/>
  <c r="Y37" i="120"/>
  <c r="Y41" i="120"/>
  <c r="Y45" i="120"/>
  <c r="Y49" i="120"/>
  <c r="Y54" i="120"/>
  <c r="Y65" i="120"/>
  <c r="Y69" i="120"/>
  <c r="Y13" i="119"/>
  <c r="Y18" i="119"/>
  <c r="Y23" i="119"/>
  <c r="Y29" i="119"/>
  <c r="Y38" i="119"/>
  <c r="Y7" i="125"/>
  <c r="Y13" i="125"/>
  <c r="Y21" i="125"/>
  <c r="Y28" i="125"/>
  <c r="Y32" i="125"/>
  <c r="Y36" i="125"/>
  <c r="Y40" i="125"/>
  <c r="Y44" i="125"/>
  <c r="Y48" i="125"/>
  <c r="Y53" i="125"/>
  <c r="Y64" i="125"/>
  <c r="Y68" i="125"/>
  <c r="Y72" i="125"/>
  <c r="Y6" i="124"/>
  <c r="Y12" i="124"/>
  <c r="Y16" i="124"/>
  <c r="Z5" i="120"/>
  <c r="Z9" i="120"/>
  <c r="Z14" i="120"/>
  <c r="Z18" i="120"/>
  <c r="Z29" i="120"/>
  <c r="Z37" i="120"/>
  <c r="Z41" i="120"/>
  <c r="Z45" i="120"/>
  <c r="Z49" i="120"/>
  <c r="Z54" i="120"/>
  <c r="Z65" i="120"/>
  <c r="Z69" i="120"/>
  <c r="Z13" i="119"/>
  <c r="Z18" i="119"/>
  <c r="Z23" i="119"/>
  <c r="Z29" i="119"/>
  <c r="Z34" i="119"/>
  <c r="Z38" i="119"/>
  <c r="Z7" i="125"/>
  <c r="Z13" i="125"/>
  <c r="Z21" i="125"/>
  <c r="Z28" i="125"/>
  <c r="Z32" i="125"/>
  <c r="Z36" i="125"/>
  <c r="Z40" i="125"/>
  <c r="Z44" i="125"/>
  <c r="Z48" i="125"/>
  <c r="Z53" i="125"/>
  <c r="Z64" i="125"/>
  <c r="Z68" i="125"/>
  <c r="Z72" i="125"/>
  <c r="Z6" i="124"/>
  <c r="Z12" i="124"/>
  <c r="Z16" i="124"/>
  <c r="Y6" i="120"/>
  <c r="Y10" i="120"/>
  <c r="Y15" i="120"/>
  <c r="Y19" i="120"/>
  <c r="Y24" i="120"/>
  <c r="Y30" i="120"/>
  <c r="Y34" i="120"/>
  <c r="Y38" i="120"/>
  <c r="Y42" i="120"/>
  <c r="Y46" i="120"/>
  <c r="Y50" i="120"/>
  <c r="Y66" i="120"/>
  <c r="Y70" i="120"/>
  <c r="Y5" i="119"/>
  <c r="Y9" i="119"/>
  <c r="Y14" i="119"/>
  <c r="Y24" i="119"/>
  <c r="Y22" i="119" s="1"/>
  <c r="Y30" i="119"/>
  <c r="Y35" i="119"/>
  <c r="Y39" i="119"/>
  <c r="Y11" i="183"/>
  <c r="Y11" i="174"/>
  <c r="Y27" i="174"/>
  <c r="Y9" i="125"/>
  <c r="Y14" i="125"/>
  <c r="Y18" i="125"/>
  <c r="Y29" i="125"/>
  <c r="Y33" i="171"/>
  <c r="Y37" i="125"/>
  <c r="Y41" i="125"/>
  <c r="Y45" i="125"/>
  <c r="Y49" i="125"/>
  <c r="Y54" i="125"/>
  <c r="Y65" i="125"/>
  <c r="Y69" i="125"/>
  <c r="Y7" i="124"/>
  <c r="Z6" i="120"/>
  <c r="Z10" i="120"/>
  <c r="Z15" i="120"/>
  <c r="Z19" i="120"/>
  <c r="Z24" i="120"/>
  <c r="Z30" i="120"/>
  <c r="Z34" i="120"/>
  <c r="Z38" i="120"/>
  <c r="Z42" i="120"/>
  <c r="Z46" i="120"/>
  <c r="Z50" i="120"/>
  <c r="Z66" i="120"/>
  <c r="Z70" i="120"/>
  <c r="Z5" i="119"/>
  <c r="Z9" i="119"/>
  <c r="Z14" i="119"/>
  <c r="Z19" i="119"/>
  <c r="Z24" i="119"/>
  <c r="Z30" i="119"/>
  <c r="Z35" i="119"/>
  <c r="Z39" i="119"/>
  <c r="Z11" i="174"/>
  <c r="Z27" i="174"/>
  <c r="Z9" i="125"/>
  <c r="Z14" i="125"/>
  <c r="Z18" i="125"/>
  <c r="Z29" i="125"/>
  <c r="Z33" i="171"/>
  <c r="Z37" i="125"/>
  <c r="Z41" i="125"/>
  <c r="Z45" i="125"/>
  <c r="Z49" i="125"/>
  <c r="Z54" i="125"/>
  <c r="Z65" i="125"/>
  <c r="Z69" i="125"/>
  <c r="Z7" i="124"/>
  <c r="Y17" i="159"/>
  <c r="Y7" i="120"/>
  <c r="Y16" i="120"/>
  <c r="Y20" i="120"/>
  <c r="Y25" i="120"/>
  <c r="Y31" i="120"/>
  <c r="Y35" i="120"/>
  <c r="Y39" i="120"/>
  <c r="Y43" i="120"/>
  <c r="Y47" i="120"/>
  <c r="Y51" i="120"/>
  <c r="Y63" i="120"/>
  <c r="Y67" i="120"/>
  <c r="Y71" i="120"/>
  <c r="Y6" i="119"/>
  <c r="Y10" i="119"/>
  <c r="Y15" i="119"/>
  <c r="Y20" i="119"/>
  <c r="Y25" i="119"/>
  <c r="Y31" i="119"/>
  <c r="Y36" i="119"/>
  <c r="Y40" i="119"/>
  <c r="Z44" i="119"/>
  <c r="Z48" i="119"/>
  <c r="Z63" i="119"/>
  <c r="Z67" i="119"/>
  <c r="Z71" i="119"/>
  <c r="Z17" i="168"/>
  <c r="Y25" i="118"/>
  <c r="Y31" i="118"/>
  <c r="Y35" i="118"/>
  <c r="Y39" i="118"/>
  <c r="Y43" i="118"/>
  <c r="Y47" i="118"/>
  <c r="Y51" i="118"/>
  <c r="Y63" i="118"/>
  <c r="Y67" i="118"/>
  <c r="Y71" i="118"/>
  <c r="Y6" i="117"/>
  <c r="Y12" i="117"/>
  <c r="Y16" i="117"/>
  <c r="Y20" i="117"/>
  <c r="Y25" i="117"/>
  <c r="Y31" i="117"/>
  <c r="Y35" i="117"/>
  <c r="Y39" i="117"/>
  <c r="Y43" i="117"/>
  <c r="Y47" i="117"/>
  <c r="Y51" i="117"/>
  <c r="Y63" i="117"/>
  <c r="Y67" i="117"/>
  <c r="Y71" i="117"/>
  <c r="Y14" i="111"/>
  <c r="Y19" i="111"/>
  <c r="Y24" i="111"/>
  <c r="Y30" i="111"/>
  <c r="Z34" i="111"/>
  <c r="Z38" i="111"/>
  <c r="Z42" i="111"/>
  <c r="Z46" i="111"/>
  <c r="Z50" i="111"/>
  <c r="Z66" i="111"/>
  <c r="Z70" i="111"/>
  <c r="Z9" i="106"/>
  <c r="Z14" i="106"/>
  <c r="Z18" i="106"/>
  <c r="Z29" i="106"/>
  <c r="Z37" i="106"/>
  <c r="Z41" i="106"/>
  <c r="Z45" i="106"/>
  <c r="Z49" i="106"/>
  <c r="Z54" i="106"/>
  <c r="Z65" i="106"/>
  <c r="Z69" i="106"/>
  <c r="Z26" i="190"/>
  <c r="Z27" i="188"/>
  <c r="Z26" i="188" s="1"/>
  <c r="Z52" i="188"/>
  <c r="Z9" i="105"/>
  <c r="Z14" i="105"/>
  <c r="Z18" i="105"/>
  <c r="Z22" i="187"/>
  <c r="Z29" i="105"/>
  <c r="Z3" i="154"/>
  <c r="Y41" i="119"/>
  <c r="Y45" i="119"/>
  <c r="Y49" i="119"/>
  <c r="Y53" i="119"/>
  <c r="Y64" i="119"/>
  <c r="Y68" i="119"/>
  <c r="Y72" i="119"/>
  <c r="Z15" i="118"/>
  <c r="Z20" i="118"/>
  <c r="Z31" i="118"/>
  <c r="Z35" i="118"/>
  <c r="Z39" i="118"/>
  <c r="Z43" i="118"/>
  <c r="Z47" i="118"/>
  <c r="Z51" i="118"/>
  <c r="Z63" i="118"/>
  <c r="Z67" i="118"/>
  <c r="Z71" i="118"/>
  <c r="Z6" i="117"/>
  <c r="Z12" i="117"/>
  <c r="Z16" i="117"/>
  <c r="Z20" i="117"/>
  <c r="Z25" i="117"/>
  <c r="Z31" i="117"/>
  <c r="Z35" i="117"/>
  <c r="Z39" i="117"/>
  <c r="Z43" i="117"/>
  <c r="Z47" i="117"/>
  <c r="Z51" i="117"/>
  <c r="Z63" i="117"/>
  <c r="Z67" i="117"/>
  <c r="Z71" i="117"/>
  <c r="Y22" i="114"/>
  <c r="Z9" i="111"/>
  <c r="Z14" i="111"/>
  <c r="Z19" i="111"/>
  <c r="Z24" i="111"/>
  <c r="Z30" i="111"/>
  <c r="Y35" i="111"/>
  <c r="Y39" i="111"/>
  <c r="Y43" i="111"/>
  <c r="Y47" i="111"/>
  <c r="Y51" i="111"/>
  <c r="Y63" i="111"/>
  <c r="Y67" i="111"/>
  <c r="Y71" i="111"/>
  <c r="Y10" i="106"/>
  <c r="Y15" i="106"/>
  <c r="Y19" i="106"/>
  <c r="Y24" i="106"/>
  <c r="Y30" i="106"/>
  <c r="Y34" i="106"/>
  <c r="Y38" i="106"/>
  <c r="Y42" i="106"/>
  <c r="Y46" i="106"/>
  <c r="Y50" i="106"/>
  <c r="Y66" i="106"/>
  <c r="Y70" i="106"/>
  <c r="Y17" i="192"/>
  <c r="Y5" i="105"/>
  <c r="Y10" i="105"/>
  <c r="Y15" i="105"/>
  <c r="Y19" i="105"/>
  <c r="Y24" i="105"/>
  <c r="Y30" i="105"/>
  <c r="Z41" i="119"/>
  <c r="Z45" i="119"/>
  <c r="Z49" i="119"/>
  <c r="Z53" i="119"/>
  <c r="Z52" i="119" s="1"/>
  <c r="Y28" i="118"/>
  <c r="Y32" i="118"/>
  <c r="Y36" i="118"/>
  <c r="Y40" i="118"/>
  <c r="Y44" i="118"/>
  <c r="Y48" i="118"/>
  <c r="Y64" i="118"/>
  <c r="Y68" i="118"/>
  <c r="Y72" i="118"/>
  <c r="Y7" i="117"/>
  <c r="Y13" i="117"/>
  <c r="Y21" i="117"/>
  <c r="Y28" i="117"/>
  <c r="Y32" i="117"/>
  <c r="Y36" i="117"/>
  <c r="Y40" i="117"/>
  <c r="Y44" i="117"/>
  <c r="Y48" i="117"/>
  <c r="Y53" i="117"/>
  <c r="Y64" i="117"/>
  <c r="Y68" i="117"/>
  <c r="Y72" i="117"/>
  <c r="Z22" i="114"/>
  <c r="Y10" i="111"/>
  <c r="Y15" i="111"/>
  <c r="Y20" i="111"/>
  <c r="Y25" i="111"/>
  <c r="Y31" i="111"/>
  <c r="Z35" i="111"/>
  <c r="Z39" i="111"/>
  <c r="Z43" i="111"/>
  <c r="Z47" i="111"/>
  <c r="Z51" i="111"/>
  <c r="Z63" i="111"/>
  <c r="Z67" i="111"/>
  <c r="Z71" i="111"/>
  <c r="Z5" i="106"/>
  <c r="Z10" i="106"/>
  <c r="Z15" i="106"/>
  <c r="Z19" i="106"/>
  <c r="Z24" i="106"/>
  <c r="Z30" i="106"/>
  <c r="Z34" i="106"/>
  <c r="Z38" i="106"/>
  <c r="Z42" i="106"/>
  <c r="Z46" i="106"/>
  <c r="Z50" i="106"/>
  <c r="Z66" i="106"/>
  <c r="Z70" i="106"/>
  <c r="Z26" i="191"/>
  <c r="Z5" i="105"/>
  <c r="Z10" i="105"/>
  <c r="Z15" i="105"/>
  <c r="Z19" i="105"/>
  <c r="Z24" i="105"/>
  <c r="Z30" i="105"/>
  <c r="Y42" i="119"/>
  <c r="Y46" i="119"/>
  <c r="Y50" i="119"/>
  <c r="Y54" i="119"/>
  <c r="Y65" i="119"/>
  <c r="Y69" i="119"/>
  <c r="Z26" i="166"/>
  <c r="Z32" i="118"/>
  <c r="Z36" i="118"/>
  <c r="Z40" i="118"/>
  <c r="Z44" i="118"/>
  <c r="Z48" i="118"/>
  <c r="Z64" i="118"/>
  <c r="Z68" i="118"/>
  <c r="Z72" i="118"/>
  <c r="Z7" i="117"/>
  <c r="Z13" i="117"/>
  <c r="Z21" i="117"/>
  <c r="Z28" i="117"/>
  <c r="Z32" i="117"/>
  <c r="Z36" i="117"/>
  <c r="Z40" i="117"/>
  <c r="Z44" i="117"/>
  <c r="Z48" i="117"/>
  <c r="Z64" i="117"/>
  <c r="Z68" i="117"/>
  <c r="Z72" i="117"/>
  <c r="Z5" i="111"/>
  <c r="Z10" i="111"/>
  <c r="Z15" i="111"/>
  <c r="Z20" i="111"/>
  <c r="Z25" i="111"/>
  <c r="Z31" i="111"/>
  <c r="Y36" i="111"/>
  <c r="Y40" i="111"/>
  <c r="Y44" i="111"/>
  <c r="Y48" i="111"/>
  <c r="Y64" i="111"/>
  <c r="Y68" i="111"/>
  <c r="Y72" i="111"/>
  <c r="Y6" i="106"/>
  <c r="Y16" i="106"/>
  <c r="Y20" i="106"/>
  <c r="Y25" i="106"/>
  <c r="Y31" i="106"/>
  <c r="Y35" i="106"/>
  <c r="Y39" i="106"/>
  <c r="Y43" i="106"/>
  <c r="Y47" i="106"/>
  <c r="Y51" i="106"/>
  <c r="Y63" i="106"/>
  <c r="Y67" i="106"/>
  <c r="Y71" i="106"/>
  <c r="Y26" i="193"/>
  <c r="Y61" i="189"/>
  <c r="Y61" i="188"/>
  <c r="Y6" i="105"/>
  <c r="Y11" i="187"/>
  <c r="Y16" i="105"/>
  <c r="Y20" i="105"/>
  <c r="Y25" i="105"/>
  <c r="Y31" i="105"/>
  <c r="Z42" i="119"/>
  <c r="Z46" i="119"/>
  <c r="Z65" i="119"/>
  <c r="Z69" i="119"/>
  <c r="Z61" i="170"/>
  <c r="Z7" i="118"/>
  <c r="Y23" i="118"/>
  <c r="Y29" i="118"/>
  <c r="Y37" i="118"/>
  <c r="Y41" i="118"/>
  <c r="Y45" i="118"/>
  <c r="Y49" i="118"/>
  <c r="Y54" i="118"/>
  <c r="Y65" i="118"/>
  <c r="Y69" i="118"/>
  <c r="Y9" i="117"/>
  <c r="Y14" i="117"/>
  <c r="Y18" i="117"/>
  <c r="Y29" i="117"/>
  <c r="Y37" i="117"/>
  <c r="Y41" i="117"/>
  <c r="Y45" i="117"/>
  <c r="Y49" i="117"/>
  <c r="Y54" i="117"/>
  <c r="Y65" i="117"/>
  <c r="Y69" i="117"/>
  <c r="Y6" i="111"/>
  <c r="Y16" i="111"/>
  <c r="Y21" i="111"/>
  <c r="Y32" i="111"/>
  <c r="Z36" i="111"/>
  <c r="Z40" i="111"/>
  <c r="Z44" i="111"/>
  <c r="Z48" i="111"/>
  <c r="Z53" i="111"/>
  <c r="Z64" i="111"/>
  <c r="Z68" i="111"/>
  <c r="Z72" i="111"/>
  <c r="Z6" i="106"/>
  <c r="Z16" i="106"/>
  <c r="Z20" i="106"/>
  <c r="Z25" i="106"/>
  <c r="Z31" i="106"/>
  <c r="Z35" i="106"/>
  <c r="Z39" i="106"/>
  <c r="Z43" i="106"/>
  <c r="Z47" i="106"/>
  <c r="Z51" i="106"/>
  <c r="Z63" i="106"/>
  <c r="Z67" i="106"/>
  <c r="Z71" i="106"/>
  <c r="Z26" i="193"/>
  <c r="Z61" i="189"/>
  <c r="Z61" i="188"/>
  <c r="Z6" i="105"/>
  <c r="Z12" i="105"/>
  <c r="Z16" i="105"/>
  <c r="Z20" i="105"/>
  <c r="Z25" i="105"/>
  <c r="Z31" i="105"/>
  <c r="Y43" i="119"/>
  <c r="Y47" i="119"/>
  <c r="Y51" i="119"/>
  <c r="Y62" i="119"/>
  <c r="Y66" i="119"/>
  <c r="Y70" i="119"/>
  <c r="Z23" i="118"/>
  <c r="Z29" i="118"/>
  <c r="Z37" i="118"/>
  <c r="Z41" i="118"/>
  <c r="Z45" i="118"/>
  <c r="Z49" i="118"/>
  <c r="Z54" i="118"/>
  <c r="Z65" i="118"/>
  <c r="Z69" i="118"/>
  <c r="Z14" i="117"/>
  <c r="Z18" i="117"/>
  <c r="Z23" i="117"/>
  <c r="Z29" i="117"/>
  <c r="Z37" i="117"/>
  <c r="Z41" i="117"/>
  <c r="Z45" i="117"/>
  <c r="Z49" i="117"/>
  <c r="Z54" i="117"/>
  <c r="Z65" i="117"/>
  <c r="Z69" i="117"/>
  <c r="Y22" i="108"/>
  <c r="Y26" i="107"/>
  <c r="Z6" i="111"/>
  <c r="Z16" i="111"/>
  <c r="Z21" i="111"/>
  <c r="Z32" i="111"/>
  <c r="Y37" i="111"/>
  <c r="Y41" i="111"/>
  <c r="Y45" i="111"/>
  <c r="Y49" i="111"/>
  <c r="Y54" i="111"/>
  <c r="Y65" i="111"/>
  <c r="Y69" i="111"/>
  <c r="Y7" i="106"/>
  <c r="Y13" i="106"/>
  <c r="Y21" i="106"/>
  <c r="Y32" i="106"/>
  <c r="Y36" i="106"/>
  <c r="Y40" i="106"/>
  <c r="Y44" i="106"/>
  <c r="Y48" i="106"/>
  <c r="Y64" i="106"/>
  <c r="Y68" i="106"/>
  <c r="Y72" i="106"/>
  <c r="Y7" i="105"/>
  <c r="Y13" i="105"/>
  <c r="Y17" i="187"/>
  <c r="Y21" i="105"/>
  <c r="Y32" i="105"/>
  <c r="Z43" i="119"/>
  <c r="Z47" i="119"/>
  <c r="Z51" i="119"/>
  <c r="Z66" i="119"/>
  <c r="Z70" i="119"/>
  <c r="Z26" i="169"/>
  <c r="Z26" i="167"/>
  <c r="Y24" i="118"/>
  <c r="Y30" i="118"/>
  <c r="Y34" i="118"/>
  <c r="Y38" i="118"/>
  <c r="Y42" i="118"/>
  <c r="Y46" i="118"/>
  <c r="Y50" i="118"/>
  <c r="Y62" i="118"/>
  <c r="Y66" i="118"/>
  <c r="Y70" i="118"/>
  <c r="Y5" i="117"/>
  <c r="Y4" i="117" s="1"/>
  <c r="Y10" i="117"/>
  <c r="Y15" i="117"/>
  <c r="Y19" i="117"/>
  <c r="Y24" i="117"/>
  <c r="Y30" i="117"/>
  <c r="Y34" i="117"/>
  <c r="Y38" i="117"/>
  <c r="Y42" i="117"/>
  <c r="Y46" i="117"/>
  <c r="Y50" i="117"/>
  <c r="Y62" i="117"/>
  <c r="Y66" i="117"/>
  <c r="Y70" i="117"/>
  <c r="Z52" i="114"/>
  <c r="Z26" i="107"/>
  <c r="Y17" i="198"/>
  <c r="Y7" i="111"/>
  <c r="Y13" i="111"/>
  <c r="Y18" i="111"/>
  <c r="Y23" i="111"/>
  <c r="Y29" i="111"/>
  <c r="Z37" i="111"/>
  <c r="Z41" i="111"/>
  <c r="Z45" i="111"/>
  <c r="Z49" i="111"/>
  <c r="Z54" i="111"/>
  <c r="Z65" i="111"/>
  <c r="Z69" i="111"/>
  <c r="Z7" i="106"/>
  <c r="Z13" i="106"/>
  <c r="Z17" i="194"/>
  <c r="Z21" i="106"/>
  <c r="Z32" i="106"/>
  <c r="Z36" i="106"/>
  <c r="Z40" i="106"/>
  <c r="Z44" i="106"/>
  <c r="Z48" i="106"/>
  <c r="Z53" i="106"/>
  <c r="Z64" i="106"/>
  <c r="Z68" i="106"/>
  <c r="Z72" i="106"/>
  <c r="Z7" i="105"/>
  <c r="Z13" i="105"/>
  <c r="Z21" i="105"/>
  <c r="Z28" i="105"/>
  <c r="Z32" i="105"/>
  <c r="Y44" i="119"/>
  <c r="Y48" i="119"/>
  <c r="Y52" i="155"/>
  <c r="Y63" i="119"/>
  <c r="Y67" i="119"/>
  <c r="Y71" i="119"/>
  <c r="Y17" i="168"/>
  <c r="Z19" i="118"/>
  <c r="Z30" i="118"/>
  <c r="Z34" i="118"/>
  <c r="Z38" i="118"/>
  <c r="Z42" i="118"/>
  <c r="Z46" i="118"/>
  <c r="Z50" i="118"/>
  <c r="Z66" i="118"/>
  <c r="Z70" i="118"/>
  <c r="Z10" i="117"/>
  <c r="Z15" i="117"/>
  <c r="Z19" i="117"/>
  <c r="Z24" i="117"/>
  <c r="Z30" i="117"/>
  <c r="Z34" i="117"/>
  <c r="Z38" i="117"/>
  <c r="Z42" i="117"/>
  <c r="Z46" i="117"/>
  <c r="Z50" i="117"/>
  <c r="Z62" i="117"/>
  <c r="Z66" i="117"/>
  <c r="Z70" i="117"/>
  <c r="Y17" i="108"/>
  <c r="Z17" i="198"/>
  <c r="Z7" i="111"/>
  <c r="Z13" i="111"/>
  <c r="Z18" i="111"/>
  <c r="Z29" i="111"/>
  <c r="Y34" i="111"/>
  <c r="Y38" i="111"/>
  <c r="Y42" i="111"/>
  <c r="Y46" i="111"/>
  <c r="Y50" i="111"/>
  <c r="Y66" i="111"/>
  <c r="Y70" i="111"/>
  <c r="Y14" i="106"/>
  <c r="Y18" i="106"/>
  <c r="Y23" i="106"/>
  <c r="Y29" i="106"/>
  <c r="Y37" i="106"/>
  <c r="Y41" i="106"/>
  <c r="Y45" i="106"/>
  <c r="Y49" i="106"/>
  <c r="Y54" i="106"/>
  <c r="Y65" i="106"/>
  <c r="Y69" i="106"/>
  <c r="Y22" i="193"/>
  <c r="Y26" i="190"/>
  <c r="Y52" i="188"/>
  <c r="Y9" i="105"/>
  <c r="Y14" i="105"/>
  <c r="Y18" i="105"/>
  <c r="Y22" i="187"/>
  <c r="Y29" i="105"/>
  <c r="Z36" i="105"/>
  <c r="Z40" i="105"/>
  <c r="Z44" i="105"/>
  <c r="Z48" i="105"/>
  <c r="Z53" i="105"/>
  <c r="Z64" i="105"/>
  <c r="Z68" i="105"/>
  <c r="Z72" i="105"/>
  <c r="Y6" i="103"/>
  <c r="Y15" i="103"/>
  <c r="Y20" i="103"/>
  <c r="Y25" i="103"/>
  <c r="Y30" i="103"/>
  <c r="Y35" i="103"/>
  <c r="Y39" i="103"/>
  <c r="Y43" i="103"/>
  <c r="Y47" i="103"/>
  <c r="Y51" i="103"/>
  <c r="Y63" i="103"/>
  <c r="Y67" i="103"/>
  <c r="Y71" i="103"/>
  <c r="Z22" i="85"/>
  <c r="Z17" i="82"/>
  <c r="Y30" i="16"/>
  <c r="Y35" i="16"/>
  <c r="Y39" i="16"/>
  <c r="Y43" i="16"/>
  <c r="Y47" i="16"/>
  <c r="Y51" i="16"/>
  <c r="Z9" i="8"/>
  <c r="Z8" i="8" s="1"/>
  <c r="Y37" i="105"/>
  <c r="Y41" i="105"/>
  <c r="Y45" i="105"/>
  <c r="Y49" i="105"/>
  <c r="Y54" i="105"/>
  <c r="Y65" i="105"/>
  <c r="Y69" i="105"/>
  <c r="Y3" i="186"/>
  <c r="Z6" i="103"/>
  <c r="Z15" i="103"/>
  <c r="Z20" i="103"/>
  <c r="Z25" i="103"/>
  <c r="Z30" i="103"/>
  <c r="Z35" i="103"/>
  <c r="Z39" i="103"/>
  <c r="Z43" i="103"/>
  <c r="Z47" i="103"/>
  <c r="Z51" i="103"/>
  <c r="Y11" i="82"/>
  <c r="Y3" i="82" s="1"/>
  <c r="Z6" i="16"/>
  <c r="Z15" i="16"/>
  <c r="Z20" i="16"/>
  <c r="Z25" i="16"/>
  <c r="Z30" i="16"/>
  <c r="Z35" i="16"/>
  <c r="Z39" i="16"/>
  <c r="Z43" i="16"/>
  <c r="Z47" i="16"/>
  <c r="Z51" i="16"/>
  <c r="Y62" i="16"/>
  <c r="Y66" i="16"/>
  <c r="Y70" i="16"/>
  <c r="Y54" i="10"/>
  <c r="Z53" i="10"/>
  <c r="Z37" i="105"/>
  <c r="Z41" i="105"/>
  <c r="Z45" i="105"/>
  <c r="Z49" i="105"/>
  <c r="Z54" i="105"/>
  <c r="Z65" i="105"/>
  <c r="Z69" i="105"/>
  <c r="Y7" i="103"/>
  <c r="Y12" i="103"/>
  <c r="Y16" i="103"/>
  <c r="Y21" i="103"/>
  <c r="Y31" i="103"/>
  <c r="Y36" i="103"/>
  <c r="Y40" i="103"/>
  <c r="Y44" i="103"/>
  <c r="Y48" i="103"/>
  <c r="Y64" i="103"/>
  <c r="Y68" i="103"/>
  <c r="Y72" i="103"/>
  <c r="Z11" i="82"/>
  <c r="Z3" i="82" s="1"/>
  <c r="Z11" i="81"/>
  <c r="Z11" i="80"/>
  <c r="Z3" i="80" s="1"/>
  <c r="Z27" i="80"/>
  <c r="Y17" i="79"/>
  <c r="Y17" i="19"/>
  <c r="Y7" i="16"/>
  <c r="Y12" i="16"/>
  <c r="Y16" i="16"/>
  <c r="Y21" i="16"/>
  <c r="Y31" i="16"/>
  <c r="Y36" i="16"/>
  <c r="Y40" i="16"/>
  <c r="Y44" i="16"/>
  <c r="Y48" i="16"/>
  <c r="Z62" i="16"/>
  <c r="Z66" i="16"/>
  <c r="Z70" i="16"/>
  <c r="Y27" i="154"/>
  <c r="Y26" i="154" s="1"/>
  <c r="Y7" i="10"/>
  <c r="Y33" i="153"/>
  <c r="Z4" i="151"/>
  <c r="Z8" i="151"/>
  <c r="Z17" i="151"/>
  <c r="Z27" i="151"/>
  <c r="Z23" i="8"/>
  <c r="Y34" i="105"/>
  <c r="Y38" i="105"/>
  <c r="Y42" i="105"/>
  <c r="Y46" i="105"/>
  <c r="Y50" i="105"/>
  <c r="Y66" i="105"/>
  <c r="Y70" i="105"/>
  <c r="Z52" i="186"/>
  <c r="Z7" i="103"/>
  <c r="Z12" i="103"/>
  <c r="Z16" i="103"/>
  <c r="Z21" i="103"/>
  <c r="Z31" i="103"/>
  <c r="Z36" i="103"/>
  <c r="Z40" i="103"/>
  <c r="Z44" i="103"/>
  <c r="Z48" i="103"/>
  <c r="Z64" i="103"/>
  <c r="Z68" i="103"/>
  <c r="Z72" i="103"/>
  <c r="Y17" i="89"/>
  <c r="Y22" i="86"/>
  <c r="Y27" i="82"/>
  <c r="Z17" i="79"/>
  <c r="Z17" i="19"/>
  <c r="Z7" i="16"/>
  <c r="Z12" i="16"/>
  <c r="Z16" i="16"/>
  <c r="Z21" i="16"/>
  <c r="Z31" i="16"/>
  <c r="Z36" i="16"/>
  <c r="Z40" i="16"/>
  <c r="Z44" i="16"/>
  <c r="Z48" i="16"/>
  <c r="Y53" i="16"/>
  <c r="Y63" i="16"/>
  <c r="Y67" i="16"/>
  <c r="Y71" i="16"/>
  <c r="Y61" i="154"/>
  <c r="Y30" i="10"/>
  <c r="Z22" i="151"/>
  <c r="Y37" i="8"/>
  <c r="Y41" i="8"/>
  <c r="Y45" i="8"/>
  <c r="Y49" i="8"/>
  <c r="Z11" i="160"/>
  <c r="Z3" i="160" s="1"/>
  <c r="Z5" i="8"/>
  <c r="Z34" i="105"/>
  <c r="Z38" i="105"/>
  <c r="Z42" i="105"/>
  <c r="Z46" i="105"/>
  <c r="Z50" i="105"/>
  <c r="Z62" i="105"/>
  <c r="Z66" i="105"/>
  <c r="Z70" i="105"/>
  <c r="Y13" i="103"/>
  <c r="Y18" i="103"/>
  <c r="Y23" i="103"/>
  <c r="Y28" i="103"/>
  <c r="Y32" i="103"/>
  <c r="Y37" i="103"/>
  <c r="Y41" i="103"/>
  <c r="Y45" i="103"/>
  <c r="Y49" i="103"/>
  <c r="Y54" i="103"/>
  <c r="Y65" i="103"/>
  <c r="Y69" i="103"/>
  <c r="Y17" i="91"/>
  <c r="Z22" i="86"/>
  <c r="Z3" i="84"/>
  <c r="Z52" i="83"/>
  <c r="Z27" i="82"/>
  <c r="Z26" i="82" s="1"/>
  <c r="Z33" i="80"/>
  <c r="Z61" i="80"/>
  <c r="Y11" i="79"/>
  <c r="Y3" i="79" s="1"/>
  <c r="Y27" i="79"/>
  <c r="Y4" i="78"/>
  <c r="Y33" i="77"/>
  <c r="Y11" i="19"/>
  <c r="Y3" i="19" s="1"/>
  <c r="Y27" i="19"/>
  <c r="Y4" i="18"/>
  <c r="Y68" i="16"/>
  <c r="Y13" i="16"/>
  <c r="Y18" i="16"/>
  <c r="Y28" i="16"/>
  <c r="Y32" i="16"/>
  <c r="Y37" i="16"/>
  <c r="Y41" i="16"/>
  <c r="Y45" i="16"/>
  <c r="Y49" i="16"/>
  <c r="Z63" i="16"/>
  <c r="Z67" i="16"/>
  <c r="Z71" i="16"/>
  <c r="Y52" i="154"/>
  <c r="Y35" i="10"/>
  <c r="Y39" i="10"/>
  <c r="Y43" i="10"/>
  <c r="Y16" i="8"/>
  <c r="Z61" i="160"/>
  <c r="Z18" i="8"/>
  <c r="Y35" i="105"/>
  <c r="Y39" i="105"/>
  <c r="Y43" i="105"/>
  <c r="Y47" i="105"/>
  <c r="Y51" i="105"/>
  <c r="Y63" i="105"/>
  <c r="Y67" i="105"/>
  <c r="Y71" i="105"/>
  <c r="Z9" i="103"/>
  <c r="Z13" i="103"/>
  <c r="Z18" i="103"/>
  <c r="Z28" i="103"/>
  <c r="Z32" i="103"/>
  <c r="Z37" i="103"/>
  <c r="Z41" i="103"/>
  <c r="Z54" i="103"/>
  <c r="Z52" i="103" s="1"/>
  <c r="Z65" i="103"/>
  <c r="Z69" i="103"/>
  <c r="Z17" i="91"/>
  <c r="Y22" i="88"/>
  <c r="Y61" i="82"/>
  <c r="Z64" i="16"/>
  <c r="Z68" i="16"/>
  <c r="Z72" i="16"/>
  <c r="Y9" i="16"/>
  <c r="Z13" i="16"/>
  <c r="Z18" i="16"/>
  <c r="Z23" i="16"/>
  <c r="Z28" i="16"/>
  <c r="Z32" i="16"/>
  <c r="Z37" i="16"/>
  <c r="Z41" i="16"/>
  <c r="Z45" i="16"/>
  <c r="Z49" i="16"/>
  <c r="Y54" i="16"/>
  <c r="Y64" i="16"/>
  <c r="Y72" i="16"/>
  <c r="Y22" i="154"/>
  <c r="Y18" i="10"/>
  <c r="Y31" i="10"/>
  <c r="Y67" i="10"/>
  <c r="Y71" i="10"/>
  <c r="Z12" i="10"/>
  <c r="Y61" i="160"/>
  <c r="Y66" i="8"/>
  <c r="Y70" i="8"/>
  <c r="Z35" i="105"/>
  <c r="Z39" i="105"/>
  <c r="Z43" i="105"/>
  <c r="Z47" i="105"/>
  <c r="Z51" i="105"/>
  <c r="Z63" i="105"/>
  <c r="Z67" i="105"/>
  <c r="Z71" i="105"/>
  <c r="Y10" i="103"/>
  <c r="Y14" i="103"/>
  <c r="Y19" i="103"/>
  <c r="Y24" i="103"/>
  <c r="Y29" i="103"/>
  <c r="Y34" i="103"/>
  <c r="Y38" i="103"/>
  <c r="Y42" i="103"/>
  <c r="Y46" i="103"/>
  <c r="Y50" i="103"/>
  <c r="Y66" i="103"/>
  <c r="Y70" i="103"/>
  <c r="Y22" i="90"/>
  <c r="Z52" i="82"/>
  <c r="Z61" i="82"/>
  <c r="Z8" i="81"/>
  <c r="Z27" i="81"/>
  <c r="Z26" i="81" s="1"/>
  <c r="Y4" i="80"/>
  <c r="Y3" i="80" s="1"/>
  <c r="Y22" i="79"/>
  <c r="Y33" i="79"/>
  <c r="Y61" i="79"/>
  <c r="Y11" i="78"/>
  <c r="Y27" i="78"/>
  <c r="Y22" i="19"/>
  <c r="Y33" i="19"/>
  <c r="Y61" i="19"/>
  <c r="Y11" i="18"/>
  <c r="Y27" i="18"/>
  <c r="Y5" i="16"/>
  <c r="Z8" i="17"/>
  <c r="Z3" i="17" s="1"/>
  <c r="Y14" i="16"/>
  <c r="Y17" i="17"/>
  <c r="Y24" i="16"/>
  <c r="Y29" i="16"/>
  <c r="Y33" i="17"/>
  <c r="Y26" i="17" s="1"/>
  <c r="Y38" i="16"/>
  <c r="Y42" i="16"/>
  <c r="Y46" i="16"/>
  <c r="Y50" i="16"/>
  <c r="Y4" i="153"/>
  <c r="Y14" i="10"/>
  <c r="Z27" i="160"/>
  <c r="Y40" i="8"/>
  <c r="Y44" i="8"/>
  <c r="Y48" i="8"/>
  <c r="Y36" i="105"/>
  <c r="Y40" i="105"/>
  <c r="Y44" i="105"/>
  <c r="Y48" i="105"/>
  <c r="Y53" i="105"/>
  <c r="Y64" i="105"/>
  <c r="Y68" i="105"/>
  <c r="Y72" i="105"/>
  <c r="Z5" i="103"/>
  <c r="Z10" i="103"/>
  <c r="Z14" i="103"/>
  <c r="Z19" i="103"/>
  <c r="Z24" i="103"/>
  <c r="Z29" i="103"/>
  <c r="Z34" i="103"/>
  <c r="Z38" i="103"/>
  <c r="Z42" i="103"/>
  <c r="Z46" i="103"/>
  <c r="Z50" i="103"/>
  <c r="Z62" i="103"/>
  <c r="Z66" i="103"/>
  <c r="Z70" i="103"/>
  <c r="Z22" i="90"/>
  <c r="Y22" i="85"/>
  <c r="Y17" i="82"/>
  <c r="Y17" i="80"/>
  <c r="Z54" i="16"/>
  <c r="Y10" i="16"/>
  <c r="Z14" i="16"/>
  <c r="Z24" i="16"/>
  <c r="Z29" i="16"/>
  <c r="Z38" i="16"/>
  <c r="Z42" i="16"/>
  <c r="Z46" i="16"/>
  <c r="Z50" i="16"/>
  <c r="Y61" i="17"/>
  <c r="Y65" i="16"/>
  <c r="Y47" i="10"/>
  <c r="Y51" i="10"/>
  <c r="Y10" i="10"/>
  <c r="Y19" i="10"/>
  <c r="Y23" i="10"/>
  <c r="Y32" i="8"/>
  <c r="Z3" i="174"/>
  <c r="Z26" i="202"/>
  <c r="Z26" i="174"/>
  <c r="Y11" i="171"/>
  <c r="Y27" i="171"/>
  <c r="Y61" i="171"/>
  <c r="Y14" i="124"/>
  <c r="Y18" i="124"/>
  <c r="Y30" i="124"/>
  <c r="Y34" i="124"/>
  <c r="Y38" i="124"/>
  <c r="Y42" i="124"/>
  <c r="Y46" i="124"/>
  <c r="Y46" i="123" s="1"/>
  <c r="Y50" i="124"/>
  <c r="Y54" i="124"/>
  <c r="Y64" i="124"/>
  <c r="Y68" i="124"/>
  <c r="Y72" i="124"/>
  <c r="Y5" i="124"/>
  <c r="Y9" i="124"/>
  <c r="Y3" i="156"/>
  <c r="Z11" i="171"/>
  <c r="Z27" i="171"/>
  <c r="Z61" i="171"/>
  <c r="Z14" i="124"/>
  <c r="Z18" i="124"/>
  <c r="Z30" i="124"/>
  <c r="Z34" i="124"/>
  <c r="Z38" i="124"/>
  <c r="Z42" i="124"/>
  <c r="Z46" i="124"/>
  <c r="Z50" i="124"/>
  <c r="Z54" i="124"/>
  <c r="Z64" i="124"/>
  <c r="Z68" i="124"/>
  <c r="Z72" i="124"/>
  <c r="Z5" i="124"/>
  <c r="Z9" i="124"/>
  <c r="Y4" i="171"/>
  <c r="Y8" i="171"/>
  <c r="Y52" i="171"/>
  <c r="Y23" i="125"/>
  <c r="Y11" i="201"/>
  <c r="Y3" i="201" s="1"/>
  <c r="Y23" i="124"/>
  <c r="Y31" i="124"/>
  <c r="Y35" i="124"/>
  <c r="Y39" i="124"/>
  <c r="Y39" i="123" s="1"/>
  <c r="Y43" i="124"/>
  <c r="Y47" i="124"/>
  <c r="Y51" i="124"/>
  <c r="Y51" i="123" s="1"/>
  <c r="Y65" i="124"/>
  <c r="Y65" i="123" s="1"/>
  <c r="Y69" i="124"/>
  <c r="Y69" i="123" s="1"/>
  <c r="Z4" i="171"/>
  <c r="Z8" i="171"/>
  <c r="Z52" i="171"/>
  <c r="Z23" i="125"/>
  <c r="Z11" i="201"/>
  <c r="Z19" i="124"/>
  <c r="Z23" i="124"/>
  <c r="Z31" i="124"/>
  <c r="Z35" i="124"/>
  <c r="Z39" i="124"/>
  <c r="Z39" i="123" s="1"/>
  <c r="Z43" i="124"/>
  <c r="Z47" i="124"/>
  <c r="Z51" i="124"/>
  <c r="Z65" i="124"/>
  <c r="Z69" i="124"/>
  <c r="Y20" i="124"/>
  <c r="Y20" i="123" s="1"/>
  <c r="Y24" i="124"/>
  <c r="Y28" i="124"/>
  <c r="Y32" i="124"/>
  <c r="Y36" i="124"/>
  <c r="Y40" i="124"/>
  <c r="Y44" i="124"/>
  <c r="Y48" i="124"/>
  <c r="Y48" i="123" s="1"/>
  <c r="Y62" i="124"/>
  <c r="Y66" i="124"/>
  <c r="Y70" i="124"/>
  <c r="Z20" i="124"/>
  <c r="Z20" i="123" s="1"/>
  <c r="Z24" i="124"/>
  <c r="Z28" i="124"/>
  <c r="Z32" i="124"/>
  <c r="Z36" i="124"/>
  <c r="Z40" i="124"/>
  <c r="Z44" i="124"/>
  <c r="Z48" i="124"/>
  <c r="Z62" i="124"/>
  <c r="Z66" i="124"/>
  <c r="Z70" i="124"/>
  <c r="Y13" i="124"/>
  <c r="Y13" i="123" s="1"/>
  <c r="Y21" i="124"/>
  <c r="Y25" i="124"/>
  <c r="Y29" i="124"/>
  <c r="Y29" i="123" s="1"/>
  <c r="Y37" i="124"/>
  <c r="Y41" i="124"/>
  <c r="Y41" i="123" s="1"/>
  <c r="Y45" i="124"/>
  <c r="Y45" i="123" s="1"/>
  <c r="Y49" i="124"/>
  <c r="Y53" i="124"/>
  <c r="Y63" i="124"/>
  <c r="Y63" i="123" s="1"/>
  <c r="Y67" i="124"/>
  <c r="Y67" i="123" s="1"/>
  <c r="Y71" i="124"/>
  <c r="Y71" i="123" s="1"/>
  <c r="Z13" i="124"/>
  <c r="Z21" i="124"/>
  <c r="Z21" i="123" s="1"/>
  <c r="Z25" i="124"/>
  <c r="Z25" i="123" s="1"/>
  <c r="Z29" i="124"/>
  <c r="Z29" i="123" s="1"/>
  <c r="Z37" i="124"/>
  <c r="Z41" i="124"/>
  <c r="Z45" i="124"/>
  <c r="Z49" i="124"/>
  <c r="Z53" i="124"/>
  <c r="Z63" i="124"/>
  <c r="Z67" i="124"/>
  <c r="Z71" i="124"/>
  <c r="Z4" i="158"/>
  <c r="Z52" i="158"/>
  <c r="Z23" i="120"/>
  <c r="Z17" i="155"/>
  <c r="Z33" i="155"/>
  <c r="Z12" i="119"/>
  <c r="Z28" i="119"/>
  <c r="Z62" i="119"/>
  <c r="Y7" i="118"/>
  <c r="Z16" i="118"/>
  <c r="Z21" i="118"/>
  <c r="Y12" i="120"/>
  <c r="Y28" i="120"/>
  <c r="Y62" i="120"/>
  <c r="Y22" i="155"/>
  <c r="Y13" i="118"/>
  <c r="Y18" i="118"/>
  <c r="Y3" i="165"/>
  <c r="Z3" i="114"/>
  <c r="Z12" i="120"/>
  <c r="Z28" i="120"/>
  <c r="Z62" i="120"/>
  <c r="Z22" i="155"/>
  <c r="Z13" i="118"/>
  <c r="Z18" i="118"/>
  <c r="Z3" i="165"/>
  <c r="Y3" i="113"/>
  <c r="Y22" i="158"/>
  <c r="Y5" i="120"/>
  <c r="Y53" i="120"/>
  <c r="Y52" i="120" s="1"/>
  <c r="Y11" i="155"/>
  <c r="Y27" i="155"/>
  <c r="Y61" i="155"/>
  <c r="Y34" i="119"/>
  <c r="Y14" i="118"/>
  <c r="Y19" i="118"/>
  <c r="Z26" i="109"/>
  <c r="Z3" i="112"/>
  <c r="Z26" i="114"/>
  <c r="Z9" i="118"/>
  <c r="Z14" i="118"/>
  <c r="Z24" i="118"/>
  <c r="Z38" i="116"/>
  <c r="Y19" i="119"/>
  <c r="Y10" i="118"/>
  <c r="Y15" i="118"/>
  <c r="Y20" i="118"/>
  <c r="Y6" i="118"/>
  <c r="Z10" i="118"/>
  <c r="Z25" i="118"/>
  <c r="Z6" i="118"/>
  <c r="Y12" i="118"/>
  <c r="Y16" i="118"/>
  <c r="Y21" i="118"/>
  <c r="Z2" i="162"/>
  <c r="Z17" i="166"/>
  <c r="Z12" i="118"/>
  <c r="Z28" i="118"/>
  <c r="Z62" i="118"/>
  <c r="Z22" i="163"/>
  <c r="Z5" i="117"/>
  <c r="Z9" i="117"/>
  <c r="Z53" i="117"/>
  <c r="Y22" i="166"/>
  <c r="Y5" i="118"/>
  <c r="Y9" i="118"/>
  <c r="Y53" i="118"/>
  <c r="Y11" i="163"/>
  <c r="Y27" i="163"/>
  <c r="Y26" i="163" s="1"/>
  <c r="Y61" i="163"/>
  <c r="Z22" i="108"/>
  <c r="Z22" i="166"/>
  <c r="Z5" i="118"/>
  <c r="Z53" i="118"/>
  <c r="Z11" i="163"/>
  <c r="Z3" i="163" s="1"/>
  <c r="Z27" i="163"/>
  <c r="Z26" i="163" s="1"/>
  <c r="Z61" i="163"/>
  <c r="Y11" i="166"/>
  <c r="Y3" i="166" s="1"/>
  <c r="Y27" i="166"/>
  <c r="Y61" i="166"/>
  <c r="Y4" i="163"/>
  <c r="Y8" i="163"/>
  <c r="Y52" i="163"/>
  <c r="Y23" i="117"/>
  <c r="Z3" i="199"/>
  <c r="Y3" i="193"/>
  <c r="Y17" i="166"/>
  <c r="Z4" i="197"/>
  <c r="Z8" i="197"/>
  <c r="Z52" i="197"/>
  <c r="Z23" i="111"/>
  <c r="Z22" i="111" s="1"/>
  <c r="Z4" i="194"/>
  <c r="Z8" i="194"/>
  <c r="Z52" i="194"/>
  <c r="Z23" i="106"/>
  <c r="Y14" i="104"/>
  <c r="Y18" i="104"/>
  <c r="Y23" i="104"/>
  <c r="Y29" i="104"/>
  <c r="Y37" i="104"/>
  <c r="Y41" i="104"/>
  <c r="Y45" i="104"/>
  <c r="Y49" i="104"/>
  <c r="Y54" i="104"/>
  <c r="Y65" i="104"/>
  <c r="Y69" i="104"/>
  <c r="Y26" i="186"/>
  <c r="Y17" i="197"/>
  <c r="Y33" i="197"/>
  <c r="Y12" i="111"/>
  <c r="Y28" i="111"/>
  <c r="Y62" i="111"/>
  <c r="Y12" i="106"/>
  <c r="Y28" i="106"/>
  <c r="Y62" i="106"/>
  <c r="Z9" i="104"/>
  <c r="Z14" i="104"/>
  <c r="Z18" i="104"/>
  <c r="Z29" i="104"/>
  <c r="Z37" i="104"/>
  <c r="Z41" i="104"/>
  <c r="Z45" i="104"/>
  <c r="Z49" i="104"/>
  <c r="Z54" i="104"/>
  <c r="Z65" i="104"/>
  <c r="Z69" i="104"/>
  <c r="Z26" i="186"/>
  <c r="Y3" i="185"/>
  <c r="Z17" i="197"/>
  <c r="Z12" i="111"/>
  <c r="Z28" i="111"/>
  <c r="Z62" i="111"/>
  <c r="Z12" i="106"/>
  <c r="Z28" i="106"/>
  <c r="Z62" i="106"/>
  <c r="Y10" i="104"/>
  <c r="Y15" i="104"/>
  <c r="Y19" i="104"/>
  <c r="Y24" i="104"/>
  <c r="Y30" i="104"/>
  <c r="Y34" i="104"/>
  <c r="Y38" i="104"/>
  <c r="Y42" i="104"/>
  <c r="Y46" i="104"/>
  <c r="Y50" i="104"/>
  <c r="Y66" i="104"/>
  <c r="Y70" i="104"/>
  <c r="Y22" i="197"/>
  <c r="Y5" i="111"/>
  <c r="Y9" i="111"/>
  <c r="Y8" i="111" s="1"/>
  <c r="Y53" i="111"/>
  <c r="Y22" i="194"/>
  <c r="Y5" i="106"/>
  <c r="Y9" i="106"/>
  <c r="Y8" i="106" s="1"/>
  <c r="Y53" i="106"/>
  <c r="Z22" i="192"/>
  <c r="Z5" i="104"/>
  <c r="Z10" i="104"/>
  <c r="Z15" i="104"/>
  <c r="Z19" i="104"/>
  <c r="Z24" i="104"/>
  <c r="Z30" i="104"/>
  <c r="Z34" i="104"/>
  <c r="Z38" i="104"/>
  <c r="Z42" i="104"/>
  <c r="Z46" i="104"/>
  <c r="Z50" i="104"/>
  <c r="Z66" i="104"/>
  <c r="Z70" i="104"/>
  <c r="Y6" i="104"/>
  <c r="Y16" i="104"/>
  <c r="Y20" i="104"/>
  <c r="Y25" i="104"/>
  <c r="Y31" i="104"/>
  <c r="Y35" i="104"/>
  <c r="Y39" i="104"/>
  <c r="Y43" i="104"/>
  <c r="Y47" i="104"/>
  <c r="Y51" i="104"/>
  <c r="Y63" i="104"/>
  <c r="Y67" i="104"/>
  <c r="Y71" i="104"/>
  <c r="Z6" i="104"/>
  <c r="Z16" i="104"/>
  <c r="Z20" i="104"/>
  <c r="Z25" i="104"/>
  <c r="Z31" i="104"/>
  <c r="Z35" i="104"/>
  <c r="Z39" i="104"/>
  <c r="Z43" i="104"/>
  <c r="Z47" i="104"/>
  <c r="Z51" i="104"/>
  <c r="Z63" i="104"/>
  <c r="Z67" i="104"/>
  <c r="Z71" i="104"/>
  <c r="Y7" i="104"/>
  <c r="Y13" i="104"/>
  <c r="Y21" i="104"/>
  <c r="Y32" i="104"/>
  <c r="Y36" i="104"/>
  <c r="Y40" i="104"/>
  <c r="Y44" i="104"/>
  <c r="Y48" i="104"/>
  <c r="Y64" i="104"/>
  <c r="Y68" i="104"/>
  <c r="Y72" i="104"/>
  <c r="Z7" i="104"/>
  <c r="Z13" i="104"/>
  <c r="Z21" i="104"/>
  <c r="Z32" i="104"/>
  <c r="Z36" i="104"/>
  <c r="Z40" i="104"/>
  <c r="Z44" i="104"/>
  <c r="Z48" i="104"/>
  <c r="Z53" i="104"/>
  <c r="Z64" i="104"/>
  <c r="Z68" i="104"/>
  <c r="Z72" i="104"/>
  <c r="Z3" i="189"/>
  <c r="Z4" i="191"/>
  <c r="Z8" i="191"/>
  <c r="Z52" i="191"/>
  <c r="Z23" i="104"/>
  <c r="Z11" i="187"/>
  <c r="Z27" i="187"/>
  <c r="Z26" i="187" s="1"/>
  <c r="Z61" i="187"/>
  <c r="Z4" i="185"/>
  <c r="Z8" i="185"/>
  <c r="Z23" i="103"/>
  <c r="Z3" i="91"/>
  <c r="Y12" i="104"/>
  <c r="Y28" i="104"/>
  <c r="Y62" i="104"/>
  <c r="Y4" i="187"/>
  <c r="Y8" i="187"/>
  <c r="Y52" i="187"/>
  <c r="Y23" i="105"/>
  <c r="Y17" i="185"/>
  <c r="Y33" i="185"/>
  <c r="Y26" i="185" s="1"/>
  <c r="Y62" i="103"/>
  <c r="Z3" i="88"/>
  <c r="Z3" i="86"/>
  <c r="Z12" i="104"/>
  <c r="Z28" i="104"/>
  <c r="Z62" i="104"/>
  <c r="Z4" i="187"/>
  <c r="Z8" i="187"/>
  <c r="Z52" i="187"/>
  <c r="Z23" i="105"/>
  <c r="Z17" i="185"/>
  <c r="Z33" i="185"/>
  <c r="Z3" i="90"/>
  <c r="Y26" i="86"/>
  <c r="Y3" i="85"/>
  <c r="Y3" i="81"/>
  <c r="Y22" i="191"/>
  <c r="Y5" i="104"/>
  <c r="Y9" i="104"/>
  <c r="Y53" i="104"/>
  <c r="Y12" i="105"/>
  <c r="Y28" i="105"/>
  <c r="Y62" i="105"/>
  <c r="Y22" i="185"/>
  <c r="Y5" i="103"/>
  <c r="Y9" i="103"/>
  <c r="Y53" i="103"/>
  <c r="Z26" i="86"/>
  <c r="Z3" i="85"/>
  <c r="Z26" i="84"/>
  <c r="Z3" i="83"/>
  <c r="Z61" i="185"/>
  <c r="Y3" i="91"/>
  <c r="Z13" i="75"/>
  <c r="Z18" i="75"/>
  <c r="Z23" i="75"/>
  <c r="Z29" i="75"/>
  <c r="Z38" i="75"/>
  <c r="Z42" i="75"/>
  <c r="Z46" i="75"/>
  <c r="Z50" i="75"/>
  <c r="Z62" i="75"/>
  <c r="Z66" i="75"/>
  <c r="Z70" i="75"/>
  <c r="Z26" i="19"/>
  <c r="Y5" i="75"/>
  <c r="Y9" i="75"/>
  <c r="Y14" i="75"/>
  <c r="Y19" i="75"/>
  <c r="Y24" i="75"/>
  <c r="Y30" i="75"/>
  <c r="Y35" i="75"/>
  <c r="Y39" i="75"/>
  <c r="Y43" i="75"/>
  <c r="Y47" i="75"/>
  <c r="Y51" i="75"/>
  <c r="Y63" i="75"/>
  <c r="Y67" i="75"/>
  <c r="Y71" i="75"/>
  <c r="Z9" i="75"/>
  <c r="Z14" i="75"/>
  <c r="Z19" i="75"/>
  <c r="Z24" i="75"/>
  <c r="Z30" i="75"/>
  <c r="Z35" i="75"/>
  <c r="Z39" i="75"/>
  <c r="Z43" i="75"/>
  <c r="Z47" i="75"/>
  <c r="Z51" i="75"/>
  <c r="Z63" i="75"/>
  <c r="Z67" i="75"/>
  <c r="Z71" i="75"/>
  <c r="Y6" i="75"/>
  <c r="Y10" i="75"/>
  <c r="Y15" i="75"/>
  <c r="Y20" i="75"/>
  <c r="Y25" i="75"/>
  <c r="Y31" i="75"/>
  <c r="Y36" i="75"/>
  <c r="Y40" i="75"/>
  <c r="Y44" i="75"/>
  <c r="Y48" i="75"/>
  <c r="Y53" i="75"/>
  <c r="Y64" i="75"/>
  <c r="Y68" i="75"/>
  <c r="Y72" i="75"/>
  <c r="Y3" i="154"/>
  <c r="Z6" i="75"/>
  <c r="Z10" i="75"/>
  <c r="Z15" i="75"/>
  <c r="Z20" i="75"/>
  <c r="Z25" i="75"/>
  <c r="Z31" i="75"/>
  <c r="Z36" i="75"/>
  <c r="Z40" i="75"/>
  <c r="Z44" i="75"/>
  <c r="Z48" i="75"/>
  <c r="Z64" i="75"/>
  <c r="Z68" i="75"/>
  <c r="Z72" i="75"/>
  <c r="Y7" i="75"/>
  <c r="Y12" i="75"/>
  <c r="Y16" i="75"/>
  <c r="Y21" i="75"/>
  <c r="Y28" i="75"/>
  <c r="Y32" i="75"/>
  <c r="Y37" i="75"/>
  <c r="Y41" i="75"/>
  <c r="Y45" i="75"/>
  <c r="Y49" i="75"/>
  <c r="Y54" i="75"/>
  <c r="Y65" i="75"/>
  <c r="Y69" i="75"/>
  <c r="Z7" i="75"/>
  <c r="Z12" i="75"/>
  <c r="Z16" i="75"/>
  <c r="Z21" i="75"/>
  <c r="Z28" i="75"/>
  <c r="Z32" i="75"/>
  <c r="Z37" i="75"/>
  <c r="Z41" i="75"/>
  <c r="Z45" i="75"/>
  <c r="Z49" i="75"/>
  <c r="Z54" i="75"/>
  <c r="Z65" i="75"/>
  <c r="Z69" i="75"/>
  <c r="Y13" i="75"/>
  <c r="Y18" i="75"/>
  <c r="Y29" i="75"/>
  <c r="Y38" i="75"/>
  <c r="Y42" i="75"/>
  <c r="Y46" i="75"/>
  <c r="Y50" i="75"/>
  <c r="Y62" i="75"/>
  <c r="Y66" i="75"/>
  <c r="Y70" i="75"/>
  <c r="Z22" i="77"/>
  <c r="Z5" i="75"/>
  <c r="Z53" i="75"/>
  <c r="Z22" i="17"/>
  <c r="Z5" i="16"/>
  <c r="Z9" i="16"/>
  <c r="Z53" i="16"/>
  <c r="Y8" i="153"/>
  <c r="Y17" i="153"/>
  <c r="Y29" i="10"/>
  <c r="Y27" i="152"/>
  <c r="Y26" i="152" s="1"/>
  <c r="Y37" i="10"/>
  <c r="Y41" i="10"/>
  <c r="Y45" i="10"/>
  <c r="Y49" i="10"/>
  <c r="Y20" i="10"/>
  <c r="Y17" i="151"/>
  <c r="Y11" i="77"/>
  <c r="Y27" i="77"/>
  <c r="Y61" i="77"/>
  <c r="Y34" i="75"/>
  <c r="Y11" i="17"/>
  <c r="Y69" i="16"/>
  <c r="Y34" i="16"/>
  <c r="Y11" i="151"/>
  <c r="Y3" i="151" s="1"/>
  <c r="Y12" i="10"/>
  <c r="Y16" i="10"/>
  <c r="Y13" i="8"/>
  <c r="Y11" i="161"/>
  <c r="Y36" i="8"/>
  <c r="Y33" i="160"/>
  <c r="Z11" i="77"/>
  <c r="Z27" i="77"/>
  <c r="Z26" i="77" s="1"/>
  <c r="Z61" i="77"/>
  <c r="Z34" i="75"/>
  <c r="Z52" i="18"/>
  <c r="Z34" i="16"/>
  <c r="Y34" i="10"/>
  <c r="Y38" i="10"/>
  <c r="Y42" i="10"/>
  <c r="Y46" i="10"/>
  <c r="Y50" i="10"/>
  <c r="Y61" i="151"/>
  <c r="Y62" i="10"/>
  <c r="Y66" i="10"/>
  <c r="Y70" i="10"/>
  <c r="Y8" i="161"/>
  <c r="Y9" i="8"/>
  <c r="Y27" i="160"/>
  <c r="Y28" i="8"/>
  <c r="Y4" i="77"/>
  <c r="Y52" i="77"/>
  <c r="Y23" i="75"/>
  <c r="Y4" i="17"/>
  <c r="Y19" i="16"/>
  <c r="Y23" i="16"/>
  <c r="Y6" i="10"/>
  <c r="Y61" i="153"/>
  <c r="Y13" i="10"/>
  <c r="Y11" i="152"/>
  <c r="Y21" i="10"/>
  <c r="Y25" i="10"/>
  <c r="Y36" i="10"/>
  <c r="Y33" i="151"/>
  <c r="Y40" i="10"/>
  <c r="Y44" i="10"/>
  <c r="Y48" i="10"/>
  <c r="Y4" i="161"/>
  <c r="Y5" i="8"/>
  <c r="Z19" i="16"/>
  <c r="Y11" i="153"/>
  <c r="Y27" i="153"/>
  <c r="Y8" i="152"/>
  <c r="Y9" i="10"/>
  <c r="Y27" i="151"/>
  <c r="Y28" i="10"/>
  <c r="Y32" i="10"/>
  <c r="Y63" i="8"/>
  <c r="Y61" i="161"/>
  <c r="Y17" i="77"/>
  <c r="Y17" i="154"/>
  <c r="Y4" i="152"/>
  <c r="Y5" i="10"/>
  <c r="Y52" i="161"/>
  <c r="Y53" i="8"/>
  <c r="Y22" i="160"/>
  <c r="Y24" i="8"/>
  <c r="Z17" i="77"/>
  <c r="Y63" i="10"/>
  <c r="Y61" i="152"/>
  <c r="Y29" i="8"/>
  <c r="Y27" i="161"/>
  <c r="Y26" i="161" s="1"/>
  <c r="Y20" i="8"/>
  <c r="Y17" i="160"/>
  <c r="Y52" i="153"/>
  <c r="Y52" i="152"/>
  <c r="Y53" i="10"/>
  <c r="Y22" i="151"/>
  <c r="Y24" i="10"/>
  <c r="Y11" i="160"/>
  <c r="Y3" i="160" s="1"/>
  <c r="Y12" i="8"/>
  <c r="Y62" i="8"/>
  <c r="Z8" i="10"/>
  <c r="Y27" i="120" l="1"/>
  <c r="Z26" i="155"/>
  <c r="Z4" i="105"/>
  <c r="Z39" i="116"/>
  <c r="Y4" i="119"/>
  <c r="Z4" i="10"/>
  <c r="Y26" i="169"/>
  <c r="Z3" i="113"/>
  <c r="Z4" i="8"/>
  <c r="Z26" i="197"/>
  <c r="Y26" i="189"/>
  <c r="Z45" i="123"/>
  <c r="Y3" i="84"/>
  <c r="Z41" i="123"/>
  <c r="Z37" i="123"/>
  <c r="Y47" i="123"/>
  <c r="Y3" i="108"/>
  <c r="Y3" i="192"/>
  <c r="Y3" i="188"/>
  <c r="Y2" i="188" s="1"/>
  <c r="Y3" i="78"/>
  <c r="Z22" i="117"/>
  <c r="Y70" i="123"/>
  <c r="Y26" i="18"/>
  <c r="Z13" i="123"/>
  <c r="Y26" i="110"/>
  <c r="Y26" i="170"/>
  <c r="Y2" i="170" s="1"/>
  <c r="Y76" i="149" s="1"/>
  <c r="Y3" i="190"/>
  <c r="Y2" i="190" s="1"/>
  <c r="Y44" i="149" s="1"/>
  <c r="Z26" i="189"/>
  <c r="Z2" i="189" s="1"/>
  <c r="Z26" i="185"/>
  <c r="Z3" i="156"/>
  <c r="Y3" i="121"/>
  <c r="Y3" i="170"/>
  <c r="Y3" i="191"/>
  <c r="Z7" i="123"/>
  <c r="Y26" i="80"/>
  <c r="Y2" i="80" s="1"/>
  <c r="Y23" i="149" s="1"/>
  <c r="Z3" i="192"/>
  <c r="Y26" i="159"/>
  <c r="Z3" i="172"/>
  <c r="Y3" i="114"/>
  <c r="Y2" i="114" s="1"/>
  <c r="Y60" i="149" s="1"/>
  <c r="Y3" i="87"/>
  <c r="Z3" i="87"/>
  <c r="Z69" i="123"/>
  <c r="Z65" i="123"/>
  <c r="Y22" i="75"/>
  <c r="Y26" i="166"/>
  <c r="Y2" i="166" s="1"/>
  <c r="Y72" i="149" s="1"/>
  <c r="Z3" i="78"/>
  <c r="Z2" i="78" s="1"/>
  <c r="Z26" i="199"/>
  <c r="Z2" i="199" s="1"/>
  <c r="Z3" i="202"/>
  <c r="Z26" i="110"/>
  <c r="Y18" i="116"/>
  <c r="Y13" i="116"/>
  <c r="Y10" i="123"/>
  <c r="Y26" i="84"/>
  <c r="Y2" i="84" s="1"/>
  <c r="Y27" i="149" s="1"/>
  <c r="Y7" i="116"/>
  <c r="Y21" i="123"/>
  <c r="Z43" i="123"/>
  <c r="Z2" i="188"/>
  <c r="Y3" i="189"/>
  <c r="Y3" i="167"/>
  <c r="Y26" i="195"/>
  <c r="Y32" i="102"/>
  <c r="Y36" i="123"/>
  <c r="Y32" i="123"/>
  <c r="Y39" i="116"/>
  <c r="Z17" i="125"/>
  <c r="Z37" i="116"/>
  <c r="Z29" i="116"/>
  <c r="Z17" i="117"/>
  <c r="Y17" i="8"/>
  <c r="Z3" i="81"/>
  <c r="Y4" i="120"/>
  <c r="Z47" i="116"/>
  <c r="Y3" i="169"/>
  <c r="Y2" i="169" s="1"/>
  <c r="Y75" i="149" s="1"/>
  <c r="Y26" i="167"/>
  <c r="Z3" i="159"/>
  <c r="Z3" i="89"/>
  <c r="Y3" i="83"/>
  <c r="Y26" i="174"/>
  <c r="Y3" i="174"/>
  <c r="Y3" i="159"/>
  <c r="Z10" i="123"/>
  <c r="Z27" i="10"/>
  <c r="Y3" i="112"/>
  <c r="Y3" i="86"/>
  <c r="Y22" i="8"/>
  <c r="Y3" i="155"/>
  <c r="Y25" i="123"/>
  <c r="Z51" i="123"/>
  <c r="Z2" i="169"/>
  <c r="Z75" i="149" s="1"/>
  <c r="Z52" i="105"/>
  <c r="Y26" i="156"/>
  <c r="Y2" i="156" s="1"/>
  <c r="Y35" i="116"/>
  <c r="Y22" i="120"/>
  <c r="Y26" i="165"/>
  <c r="Y2" i="165" s="1"/>
  <c r="Y52" i="106"/>
  <c r="Y6" i="116"/>
  <c r="Z3" i="158"/>
  <c r="Z48" i="123"/>
  <c r="Z68" i="116"/>
  <c r="Z3" i="183"/>
  <c r="Y26" i="112"/>
  <c r="Z2" i="81"/>
  <c r="Z44" i="123"/>
  <c r="Z19" i="123"/>
  <c r="Z22" i="8"/>
  <c r="Z4" i="125"/>
  <c r="Z3" i="170"/>
  <c r="Z3" i="108"/>
  <c r="Z2" i="108" s="1"/>
  <c r="Z26" i="91"/>
  <c r="Z2" i="91" s="1"/>
  <c r="Z3" i="109"/>
  <c r="Z2" i="109" s="1"/>
  <c r="Y3" i="195"/>
  <c r="Y4" i="106"/>
  <c r="Z67" i="123"/>
  <c r="Z42" i="123"/>
  <c r="Z26" i="151"/>
  <c r="Z38" i="123"/>
  <c r="Z3" i="107"/>
  <c r="Z2" i="107" s="1"/>
  <c r="Z58" i="149" s="1"/>
  <c r="Y52" i="118"/>
  <c r="Y26" i="82"/>
  <c r="Z20" i="116"/>
  <c r="Z3" i="198"/>
  <c r="Z54" i="123"/>
  <c r="Z14" i="123"/>
  <c r="Z26" i="88"/>
  <c r="Z2" i="88" s="1"/>
  <c r="Z31" i="149" s="1"/>
  <c r="Z26" i="17"/>
  <c r="Z2" i="17" s="1"/>
  <c r="Z16" i="116"/>
  <c r="Y35" i="123"/>
  <c r="Y26" i="183"/>
  <c r="Z49" i="102"/>
  <c r="Z26" i="112"/>
  <c r="Z2" i="112" s="1"/>
  <c r="Z61" i="149" s="1"/>
  <c r="Z32" i="123"/>
  <c r="Y26" i="78"/>
  <c r="Y2" i="78" s="1"/>
  <c r="Y21" i="149" s="1"/>
  <c r="Y3" i="88"/>
  <c r="Y2" i="88" s="1"/>
  <c r="Y31" i="149" s="1"/>
  <c r="Y61" i="120"/>
  <c r="Y40" i="123"/>
  <c r="Y26" i="91"/>
  <c r="Y2" i="91" s="1"/>
  <c r="Z26" i="198"/>
  <c r="Y37" i="123"/>
  <c r="Y42" i="123"/>
  <c r="Z3" i="152"/>
  <c r="Z15" i="123"/>
  <c r="Z26" i="156"/>
  <c r="Z2" i="156" s="1"/>
  <c r="Z79" i="149" s="1"/>
  <c r="Y26" i="121"/>
  <c r="Y2" i="121" s="1"/>
  <c r="Y83" i="149" s="1"/>
  <c r="Y3" i="199"/>
  <c r="Y3" i="173"/>
  <c r="Z8" i="125"/>
  <c r="Y26" i="196"/>
  <c r="Y3" i="18"/>
  <c r="Z48" i="116"/>
  <c r="Y26" i="199"/>
  <c r="Y2" i="199" s="1"/>
  <c r="Y3" i="196"/>
  <c r="Z34" i="116"/>
  <c r="Y66" i="116"/>
  <c r="Z3" i="79"/>
  <c r="Y3" i="109"/>
  <c r="Y2" i="109" s="1"/>
  <c r="Y3" i="198"/>
  <c r="Y26" i="115"/>
  <c r="Y3" i="90"/>
  <c r="Z72" i="116"/>
  <c r="Y3" i="110"/>
  <c r="Y2" i="110" s="1"/>
  <c r="Y26" i="113"/>
  <c r="Y2" i="113" s="1"/>
  <c r="Y13" i="102"/>
  <c r="Z3" i="173"/>
  <c r="Z66" i="102"/>
  <c r="Y37" i="116"/>
  <c r="Z26" i="168"/>
  <c r="Y15" i="102"/>
  <c r="Y14" i="116"/>
  <c r="Y72" i="116"/>
  <c r="Z3" i="195"/>
  <c r="Z2" i="195" s="1"/>
  <c r="Z51" i="149" s="1"/>
  <c r="Y24" i="116"/>
  <c r="Z27" i="117"/>
  <c r="Z32" i="116"/>
  <c r="Z4" i="120"/>
  <c r="Z26" i="115"/>
  <c r="Z26" i="158"/>
  <c r="Y3" i="204"/>
  <c r="Y12" i="123"/>
  <c r="Z3" i="155"/>
  <c r="Z2" i="155" s="1"/>
  <c r="Y3" i="107"/>
  <c r="Y2" i="107" s="1"/>
  <c r="Z26" i="192"/>
  <c r="Z2" i="192" s="1"/>
  <c r="Z47" i="149" s="1"/>
  <c r="Z3" i="153"/>
  <c r="Z36" i="123"/>
  <c r="Z46" i="123"/>
  <c r="Z26" i="159"/>
  <c r="Z26" i="160"/>
  <c r="Z2" i="160" s="1"/>
  <c r="Y70" i="116"/>
  <c r="Y51" i="102"/>
  <c r="Z4" i="118"/>
  <c r="Y41" i="116"/>
  <c r="Z26" i="171"/>
  <c r="Z22" i="105"/>
  <c r="Z21" i="116"/>
  <c r="Z26" i="170"/>
  <c r="Z2" i="170" s="1"/>
  <c r="Z7" i="116"/>
  <c r="Y26" i="204"/>
  <c r="Z43" i="102"/>
  <c r="Z35" i="123"/>
  <c r="Y30" i="123"/>
  <c r="Y36" i="116"/>
  <c r="Y26" i="198"/>
  <c r="Y26" i="90"/>
  <c r="Y50" i="123"/>
  <c r="Z50" i="116"/>
  <c r="Z45" i="116"/>
  <c r="Y32" i="116"/>
  <c r="Z26" i="85"/>
  <c r="Z2" i="85" s="1"/>
  <c r="Z27" i="119"/>
  <c r="Z2" i="84"/>
  <c r="Z27" i="149" s="1"/>
  <c r="Z71" i="123"/>
  <c r="Z64" i="123"/>
  <c r="Y27" i="117"/>
  <c r="Y22" i="105"/>
  <c r="Z63" i="123"/>
  <c r="Z40" i="123"/>
  <c r="Z3" i="201"/>
  <c r="Z2" i="201" s="1"/>
  <c r="Z86" i="149" s="1"/>
  <c r="Z50" i="123"/>
  <c r="Y26" i="171"/>
  <c r="Z11" i="10"/>
  <c r="Z3" i="196"/>
  <c r="Z2" i="196" s="1"/>
  <c r="Z69" i="102"/>
  <c r="Y15" i="123"/>
  <c r="Z65" i="102"/>
  <c r="Y52" i="105"/>
  <c r="Z6" i="123"/>
  <c r="Z8" i="119"/>
  <c r="Z52" i="8"/>
  <c r="Y11" i="106"/>
  <c r="Y45" i="116"/>
  <c r="Y26" i="202"/>
  <c r="Z3" i="19"/>
  <c r="Z2" i="19" s="1"/>
  <c r="Z18" i="149" s="1"/>
  <c r="Z54" i="116"/>
  <c r="Y11" i="111"/>
  <c r="Y49" i="123"/>
  <c r="Y48" i="116"/>
  <c r="Y3" i="197"/>
  <c r="Z12" i="116"/>
  <c r="Y27" i="103"/>
  <c r="Z17" i="120"/>
  <c r="Y22" i="103"/>
  <c r="Z27" i="105"/>
  <c r="Y22" i="118"/>
  <c r="Z36" i="102"/>
  <c r="Y4" i="16"/>
  <c r="Z42" i="116"/>
  <c r="Y3" i="194"/>
  <c r="Y2" i="194" s="1"/>
  <c r="Z40" i="102"/>
  <c r="Z32" i="102"/>
  <c r="Y49" i="102"/>
  <c r="Y26" i="201"/>
  <c r="Y2" i="201" s="1"/>
  <c r="Z3" i="203"/>
  <c r="Z8" i="103"/>
  <c r="Z51" i="116"/>
  <c r="Y41" i="102"/>
  <c r="Y38" i="123"/>
  <c r="Z31" i="123"/>
  <c r="Z72" i="123"/>
  <c r="Z26" i="183"/>
  <c r="Y3" i="202"/>
  <c r="Y26" i="173"/>
  <c r="Z11" i="104"/>
  <c r="Y16" i="123"/>
  <c r="Z3" i="190"/>
  <c r="Z2" i="190" s="1"/>
  <c r="Z17" i="10"/>
  <c r="Z26" i="153"/>
  <c r="Y14" i="102"/>
  <c r="Y26" i="203"/>
  <c r="Y2" i="203" s="1"/>
  <c r="Y88" i="149" s="1"/>
  <c r="Y26" i="87"/>
  <c r="Z3" i="166"/>
  <c r="Z2" i="166" s="1"/>
  <c r="Y31" i="102"/>
  <c r="Y3" i="168"/>
  <c r="Y26" i="172"/>
  <c r="Y2" i="172" s="1"/>
  <c r="Y92" i="149" s="1"/>
  <c r="Y36" i="102"/>
  <c r="Y66" i="102"/>
  <c r="Z3" i="115"/>
  <c r="Z22" i="104"/>
  <c r="Y46" i="102"/>
  <c r="Z3" i="204"/>
  <c r="Z2" i="204" s="1"/>
  <c r="Y21" i="102"/>
  <c r="Z11" i="16"/>
  <c r="Y33" i="118"/>
  <c r="Y64" i="116"/>
  <c r="Z43" i="116"/>
  <c r="Z8" i="106"/>
  <c r="Z26" i="113"/>
  <c r="Z2" i="113" s="1"/>
  <c r="Z63" i="149" s="1"/>
  <c r="Z27" i="16"/>
  <c r="Z17" i="119"/>
  <c r="Z33" i="8"/>
  <c r="Z22" i="16"/>
  <c r="Z11" i="103"/>
  <c r="Y26" i="85"/>
  <c r="Y2" i="85" s="1"/>
  <c r="Y26" i="83"/>
  <c r="Z20" i="102"/>
  <c r="Y40" i="116"/>
  <c r="Z70" i="116"/>
  <c r="Z61" i="125"/>
  <c r="Z27" i="125"/>
  <c r="Z26" i="173"/>
  <c r="Z26" i="87"/>
  <c r="Z26" i="152"/>
  <c r="Z8" i="104"/>
  <c r="Y69" i="116"/>
  <c r="Y31" i="116"/>
  <c r="Z63" i="116"/>
  <c r="Z27" i="8"/>
  <c r="Z29" i="102"/>
  <c r="Y33" i="105"/>
  <c r="Y62" i="116"/>
  <c r="Z65" i="116"/>
  <c r="Y22" i="106"/>
  <c r="Y27" i="125"/>
  <c r="Z3" i="161"/>
  <c r="Z2" i="161" s="1"/>
  <c r="Z26" i="90"/>
  <c r="Z2" i="90" s="1"/>
  <c r="Z52" i="111"/>
  <c r="Y71" i="116"/>
  <c r="Y3" i="183"/>
  <c r="Y17" i="120"/>
  <c r="Y2" i="81"/>
  <c r="Y67" i="116"/>
  <c r="Z33" i="119"/>
  <c r="Y26" i="89"/>
  <c r="Y26" i="192"/>
  <c r="Y2" i="192" s="1"/>
  <c r="Z11" i="111"/>
  <c r="Y2" i="174"/>
  <c r="Z71" i="116"/>
  <c r="Y30" i="116"/>
  <c r="Z26" i="83"/>
  <c r="Z2" i="83" s="1"/>
  <c r="Z3" i="191"/>
  <c r="Z2" i="191" s="1"/>
  <c r="Y35" i="102"/>
  <c r="Z48" i="102"/>
  <c r="Y63" i="116"/>
  <c r="Y6" i="123"/>
  <c r="Z31" i="116"/>
  <c r="Y18" i="102"/>
  <c r="Z61" i="10"/>
  <c r="Z11" i="8"/>
  <c r="Z3" i="8" s="1"/>
  <c r="Y3" i="115"/>
  <c r="Y72" i="102"/>
  <c r="Y27" i="16"/>
  <c r="Z66" i="116"/>
  <c r="Z8" i="120"/>
  <c r="Y26" i="108"/>
  <c r="Z14" i="116"/>
  <c r="Z52" i="106"/>
  <c r="Y25" i="116"/>
  <c r="Z44" i="116"/>
  <c r="Y44" i="102"/>
  <c r="Y2" i="83"/>
  <c r="Y26" i="149" s="1"/>
  <c r="Z4" i="111"/>
  <c r="Z2" i="202"/>
  <c r="Z87" i="149" s="1"/>
  <c r="Y46" i="116"/>
  <c r="Y26" i="153"/>
  <c r="Y22" i="10"/>
  <c r="Z67" i="102"/>
  <c r="Y42" i="102"/>
  <c r="Y31" i="123"/>
  <c r="Y45" i="102"/>
  <c r="Z4" i="103"/>
  <c r="Z52" i="10"/>
  <c r="Y50" i="116"/>
  <c r="Y3" i="158"/>
  <c r="Y2" i="158" s="1"/>
  <c r="Z61" i="8"/>
  <c r="Y17" i="75"/>
  <c r="Z17" i="118"/>
  <c r="Y65" i="102"/>
  <c r="Z11" i="117"/>
  <c r="Y17" i="117"/>
  <c r="Z25" i="102"/>
  <c r="Z26" i="18"/>
  <c r="Z2" i="18" s="1"/>
  <c r="Z26" i="89"/>
  <c r="Y26" i="187"/>
  <c r="Z47" i="102"/>
  <c r="Z50" i="102"/>
  <c r="Z2" i="79"/>
  <c r="Z22" i="149" s="1"/>
  <c r="Z8" i="111"/>
  <c r="Y52" i="125"/>
  <c r="Y8" i="16"/>
  <c r="Z49" i="116"/>
  <c r="Z3" i="168"/>
  <c r="Z17" i="106"/>
  <c r="Y38" i="116"/>
  <c r="Z40" i="116"/>
  <c r="Y63" i="102"/>
  <c r="Y33" i="111"/>
  <c r="Z39" i="102"/>
  <c r="Z39" i="93" s="1"/>
  <c r="Z39" i="11" s="1"/>
  <c r="Z39" i="9" s="1"/>
  <c r="Z39" i="7" s="1"/>
  <c r="Y26" i="197"/>
  <c r="Y19" i="116"/>
  <c r="Z17" i="103"/>
  <c r="Y11" i="117"/>
  <c r="Y26" i="77"/>
  <c r="Z35" i="102"/>
  <c r="Z11" i="120"/>
  <c r="Y4" i="104"/>
  <c r="Z13" i="102"/>
  <c r="Y72" i="123"/>
  <c r="Z67" i="116"/>
  <c r="Y47" i="116"/>
  <c r="Z16" i="123"/>
  <c r="Z11" i="125"/>
  <c r="Y19" i="123"/>
  <c r="Z38" i="102"/>
  <c r="Z16" i="102"/>
  <c r="Z19" i="102"/>
  <c r="Z22" i="120"/>
  <c r="Y68" i="123"/>
  <c r="Z30" i="116"/>
  <c r="Z3" i="77"/>
  <c r="Z2" i="77" s="1"/>
  <c r="Z11" i="106"/>
  <c r="Y64" i="123"/>
  <c r="Z19" i="116"/>
  <c r="Y52" i="117"/>
  <c r="Y11" i="125"/>
  <c r="Z3" i="186"/>
  <c r="Z2" i="186" s="1"/>
  <c r="Z39" i="149" s="1"/>
  <c r="Y3" i="89"/>
  <c r="Z46" i="102"/>
  <c r="Y19" i="102"/>
  <c r="Z10" i="102"/>
  <c r="Y2" i="186"/>
  <c r="Y39" i="149" s="1"/>
  <c r="Y26" i="155"/>
  <c r="Y52" i="16"/>
  <c r="Y2" i="82"/>
  <c r="Z69" i="116"/>
  <c r="Z3" i="110"/>
  <c r="Z3" i="121"/>
  <c r="Z26" i="121"/>
  <c r="Z3" i="193"/>
  <c r="Z2" i="193" s="1"/>
  <c r="Y39" i="102"/>
  <c r="Y4" i="111"/>
  <c r="Z14" i="102"/>
  <c r="Z52" i="118"/>
  <c r="Z13" i="116"/>
  <c r="Z12" i="123"/>
  <c r="Y26" i="19"/>
  <c r="Y2" i="19" s="1"/>
  <c r="Y52" i="119"/>
  <c r="Y17" i="125"/>
  <c r="Z35" i="116"/>
  <c r="Y61" i="125"/>
  <c r="Z46" i="116"/>
  <c r="Z22" i="119"/>
  <c r="Z41" i="116"/>
  <c r="Y49" i="116"/>
  <c r="Y8" i="120"/>
  <c r="Z33" i="125"/>
  <c r="Y33" i="125"/>
  <c r="Y33" i="120"/>
  <c r="Y26" i="120" s="1"/>
  <c r="Y11" i="104"/>
  <c r="Z71" i="102"/>
  <c r="Z31" i="102"/>
  <c r="Z22" i="106"/>
  <c r="Y20" i="116"/>
  <c r="Z61" i="120"/>
  <c r="Y48" i="102"/>
  <c r="Z33" i="105"/>
  <c r="Z27" i="103"/>
  <c r="Y54" i="102"/>
  <c r="Y17" i="103"/>
  <c r="Y44" i="116"/>
  <c r="Z64" i="102"/>
  <c r="Z8" i="105"/>
  <c r="Y51" i="116"/>
  <c r="Y16" i="116"/>
  <c r="Y43" i="116"/>
  <c r="Y17" i="10"/>
  <c r="Y52" i="104"/>
  <c r="Y2" i="86"/>
  <c r="Z68" i="102"/>
  <c r="Z21" i="102"/>
  <c r="Y67" i="102"/>
  <c r="Y25" i="102"/>
  <c r="Y38" i="102"/>
  <c r="Z2" i="167"/>
  <c r="Z24" i="116"/>
  <c r="Y33" i="119"/>
  <c r="Z27" i="120"/>
  <c r="Y33" i="103"/>
  <c r="Z61" i="105"/>
  <c r="Z33" i="103"/>
  <c r="Y70" i="102"/>
  <c r="Z61" i="16"/>
  <c r="Y11" i="16"/>
  <c r="Z45" i="102"/>
  <c r="Z52" i="125"/>
  <c r="Z22" i="10"/>
  <c r="Y8" i="104"/>
  <c r="Z27" i="104"/>
  <c r="Z63" i="102"/>
  <c r="Y20" i="102"/>
  <c r="Y34" i="102"/>
  <c r="Z27" i="106"/>
  <c r="Z41" i="102"/>
  <c r="Z27" i="118"/>
  <c r="Y10" i="116"/>
  <c r="Y61" i="117"/>
  <c r="Z66" i="123"/>
  <c r="Z24" i="123"/>
  <c r="Z61" i="103"/>
  <c r="Y50" i="102"/>
  <c r="Y11" i="103"/>
  <c r="Z54" i="102"/>
  <c r="Z17" i="8"/>
  <c r="Y26" i="79"/>
  <c r="Y2" i="79" s="1"/>
  <c r="Z15" i="116"/>
  <c r="Z33" i="10"/>
  <c r="Z26" i="203"/>
  <c r="Z7" i="102"/>
  <c r="Y68" i="102"/>
  <c r="Z51" i="102"/>
  <c r="Y30" i="102"/>
  <c r="Z22" i="125"/>
  <c r="Z2" i="82"/>
  <c r="Z25" i="149" s="1"/>
  <c r="Y16" i="102"/>
  <c r="Z33" i="117"/>
  <c r="Z64" i="116"/>
  <c r="Y65" i="116"/>
  <c r="Z11" i="105"/>
  <c r="Z33" i="106"/>
  <c r="Z4" i="106"/>
  <c r="Z33" i="111"/>
  <c r="Y33" i="117"/>
  <c r="Y61" i="118"/>
  <c r="Y10" i="102"/>
  <c r="Y17" i="106"/>
  <c r="Y26" i="168"/>
  <c r="Y26" i="160"/>
  <c r="Y2" i="160" s="1"/>
  <c r="Y64" i="102"/>
  <c r="Z6" i="102"/>
  <c r="Y6" i="102"/>
  <c r="Y52" i="111"/>
  <c r="Y29" i="102"/>
  <c r="Z2" i="165"/>
  <c r="Z70" i="149" s="1"/>
  <c r="Y8" i="117"/>
  <c r="Y29" i="116"/>
  <c r="Y43" i="102"/>
  <c r="Z27" i="111"/>
  <c r="Z18" i="102"/>
  <c r="Y69" i="102"/>
  <c r="Z17" i="111"/>
  <c r="Z23" i="116"/>
  <c r="Z52" i="120"/>
  <c r="Z26" i="172"/>
  <c r="Z2" i="172" s="1"/>
  <c r="Z17" i="16"/>
  <c r="Y3" i="187"/>
  <c r="Y37" i="102"/>
  <c r="Y11" i="118"/>
  <c r="Z49" i="123"/>
  <c r="Z47" i="123"/>
  <c r="Y22" i="125"/>
  <c r="Z68" i="123"/>
  <c r="Z30" i="123"/>
  <c r="Y17" i="105"/>
  <c r="Y4" i="105"/>
  <c r="Z2" i="154"/>
  <c r="Y8" i="125"/>
  <c r="Y61" i="105"/>
  <c r="Y61" i="104"/>
  <c r="Z72" i="102"/>
  <c r="Z30" i="102"/>
  <c r="Y47" i="102"/>
  <c r="Z70" i="102"/>
  <c r="Z24" i="102"/>
  <c r="Z6" i="116"/>
  <c r="Z61" i="117"/>
  <c r="Y54" i="116"/>
  <c r="Y2" i="159"/>
  <c r="Y11" i="119"/>
  <c r="Y27" i="105"/>
  <c r="Y7" i="102"/>
  <c r="Y61" i="106"/>
  <c r="Y68" i="116"/>
  <c r="Z25" i="116"/>
  <c r="Y11" i="120"/>
  <c r="Z36" i="116"/>
  <c r="Y43" i="123"/>
  <c r="Y54" i="123"/>
  <c r="Y14" i="123"/>
  <c r="Z3" i="151"/>
  <c r="Y8" i="105"/>
  <c r="Z33" i="120"/>
  <c r="Y8" i="119"/>
  <c r="Y26" i="151"/>
  <c r="Y2" i="151" s="1"/>
  <c r="Y11" i="105"/>
  <c r="Z61" i="106"/>
  <c r="Y27" i="106"/>
  <c r="Y8" i="118"/>
  <c r="Y28" i="116"/>
  <c r="Z10" i="116"/>
  <c r="Y42" i="116"/>
  <c r="Z61" i="119"/>
  <c r="Y66" i="123"/>
  <c r="Y24" i="123"/>
  <c r="Y22" i="111"/>
  <c r="Z17" i="105"/>
  <c r="Z4" i="119"/>
  <c r="Y7" i="123"/>
  <c r="Y4" i="125"/>
  <c r="Y3" i="152"/>
  <c r="Y2" i="152" s="1"/>
  <c r="Y11" i="149" s="1"/>
  <c r="Y3" i="77"/>
  <c r="Y3" i="153"/>
  <c r="Z11" i="75"/>
  <c r="Z61" i="104"/>
  <c r="Z52" i="104"/>
  <c r="Z15" i="102"/>
  <c r="Y2" i="193"/>
  <c r="Y48" i="149" s="1"/>
  <c r="Y4" i="118"/>
  <c r="Z61" i="118"/>
  <c r="Y15" i="116"/>
  <c r="Z28" i="116"/>
  <c r="Y17" i="111"/>
  <c r="Y61" i="119"/>
  <c r="Y33" i="106"/>
  <c r="Z33" i="75"/>
  <c r="Y52" i="75"/>
  <c r="Y40" i="102"/>
  <c r="Y71" i="102"/>
  <c r="Z42" i="102"/>
  <c r="Z37" i="102"/>
  <c r="Y61" i="111"/>
  <c r="Y27" i="118"/>
  <c r="Z22" i="118"/>
  <c r="Y34" i="116"/>
  <c r="Z2" i="114"/>
  <c r="Z11" i="119"/>
  <c r="Z33" i="118"/>
  <c r="Z44" i="102"/>
  <c r="Y24" i="102"/>
  <c r="Z61" i="111"/>
  <c r="Y27" i="111"/>
  <c r="Y21" i="116"/>
  <c r="Y17" i="119"/>
  <c r="Z70" i="123"/>
  <c r="Y44" i="123"/>
  <c r="Z26" i="80"/>
  <c r="Z2" i="80" s="1"/>
  <c r="Y27" i="119"/>
  <c r="Y61" i="8"/>
  <c r="Y4" i="8"/>
  <c r="Y27" i="10"/>
  <c r="Z4" i="16"/>
  <c r="Y22" i="16"/>
  <c r="Y61" i="75"/>
  <c r="Y8" i="10"/>
  <c r="Y8" i="8"/>
  <c r="Y11" i="10"/>
  <c r="Z52" i="75"/>
  <c r="Y17" i="16"/>
  <c r="Y11" i="75"/>
  <c r="Y4" i="75"/>
  <c r="Z2" i="86"/>
  <c r="Z18" i="116"/>
  <c r="Y5" i="123"/>
  <c r="Y4" i="124"/>
  <c r="Y61" i="10"/>
  <c r="Y33" i="75"/>
  <c r="Z8" i="16"/>
  <c r="Y52" i="10"/>
  <c r="Y52" i="8"/>
  <c r="Y4" i="10"/>
  <c r="Y3" i="17"/>
  <c r="Y2" i="17" s="1"/>
  <c r="Y33" i="10"/>
  <c r="Z4" i="75"/>
  <c r="Z27" i="75"/>
  <c r="Z22" i="103"/>
  <c r="Z23" i="102"/>
  <c r="Y13" i="93"/>
  <c r="Y13" i="11" s="1"/>
  <c r="Y13" i="9" s="1"/>
  <c r="Y13" i="7" s="1"/>
  <c r="Y22" i="104"/>
  <c r="Y3" i="163"/>
  <c r="Y2" i="163" s="1"/>
  <c r="Z11" i="118"/>
  <c r="Y27" i="124"/>
  <c r="Y28" i="123"/>
  <c r="Z18" i="123"/>
  <c r="Z17" i="124"/>
  <c r="Y34" i="123"/>
  <c r="Y33" i="124"/>
  <c r="Z4" i="104"/>
  <c r="Y2" i="191"/>
  <c r="Y17" i="104"/>
  <c r="Z2" i="163"/>
  <c r="Y11" i="124"/>
  <c r="Y33" i="16"/>
  <c r="Z33" i="16"/>
  <c r="Z22" i="75"/>
  <c r="Z3" i="187"/>
  <c r="Z2" i="187" s="1"/>
  <c r="Y61" i="103"/>
  <c r="Y62" i="102"/>
  <c r="Y27" i="104"/>
  <c r="Z3" i="185"/>
  <c r="Z2" i="185" s="1"/>
  <c r="Y28" i="102"/>
  <c r="Z3" i="197"/>
  <c r="Z2" i="197" s="1"/>
  <c r="Z52" i="117"/>
  <c r="Z53" i="116"/>
  <c r="Z52" i="116" s="1"/>
  <c r="Z67" i="149"/>
  <c r="Y5" i="116"/>
  <c r="Y17" i="118"/>
  <c r="Y52" i="124"/>
  <c r="Y53" i="123"/>
  <c r="Y61" i="124"/>
  <c r="Y62" i="123"/>
  <c r="Z3" i="171"/>
  <c r="Y3" i="171"/>
  <c r="Y18" i="123"/>
  <c r="Y17" i="124"/>
  <c r="Z11" i="124"/>
  <c r="Z3" i="10"/>
  <c r="Y2" i="154"/>
  <c r="Z17" i="75"/>
  <c r="Z33" i="104"/>
  <c r="Z5" i="102"/>
  <c r="Y33" i="104"/>
  <c r="Z9" i="102"/>
  <c r="Z8" i="117"/>
  <c r="Z9" i="116"/>
  <c r="Y12" i="116"/>
  <c r="Y11" i="8"/>
  <c r="Y27" i="75"/>
  <c r="Z8" i="75"/>
  <c r="Z61" i="75"/>
  <c r="Y53" i="102"/>
  <c r="Y52" i="103"/>
  <c r="Z42" i="149"/>
  <c r="Z34" i="102"/>
  <c r="Z17" i="104"/>
  <c r="Z4" i="117"/>
  <c r="Z5" i="116"/>
  <c r="Z62" i="116"/>
  <c r="Z8" i="118"/>
  <c r="Z27" i="124"/>
  <c r="Z28" i="123"/>
  <c r="Z22" i="124"/>
  <c r="Z23" i="123"/>
  <c r="Z9" i="123"/>
  <c r="Z8" i="123" s="1"/>
  <c r="Z8" i="124"/>
  <c r="Z52" i="16"/>
  <c r="Y33" i="8"/>
  <c r="Y9" i="102"/>
  <c r="Y8" i="103"/>
  <c r="Y23" i="102"/>
  <c r="Y12" i="102"/>
  <c r="Z53" i="102"/>
  <c r="Y23" i="116"/>
  <c r="Y22" i="116" s="1"/>
  <c r="Y22" i="117"/>
  <c r="Z53" i="123"/>
  <c r="Z52" i="124"/>
  <c r="Y23" i="123"/>
  <c r="Y22" i="124"/>
  <c r="Z5" i="123"/>
  <c r="Z4" i="124"/>
  <c r="Z2" i="174"/>
  <c r="Y3" i="161"/>
  <c r="Y2" i="161" s="1"/>
  <c r="Y27" i="8"/>
  <c r="Y61" i="16"/>
  <c r="Y8" i="75"/>
  <c r="Y5" i="102"/>
  <c r="Y4" i="103"/>
  <c r="Z12" i="102"/>
  <c r="Z62" i="102"/>
  <c r="Y2" i="185"/>
  <c r="Z28" i="102"/>
  <c r="Z3" i="194"/>
  <c r="Z2" i="194" s="1"/>
  <c r="Y53" i="116"/>
  <c r="Y9" i="116"/>
  <c r="Z61" i="124"/>
  <c r="Z62" i="123"/>
  <c r="Z34" i="123"/>
  <c r="Z33" i="124"/>
  <c r="Y9" i="123"/>
  <c r="Y8" i="123" s="1"/>
  <c r="Y8" i="124"/>
  <c r="Z43" i="149" l="1"/>
  <c r="Y42" i="149"/>
  <c r="Y2" i="18"/>
  <c r="Y2" i="108"/>
  <c r="Z2" i="110"/>
  <c r="Y2" i="171"/>
  <c r="Y2" i="189"/>
  <c r="Z2" i="159"/>
  <c r="Z29" i="93"/>
  <c r="Z29" i="11" s="1"/>
  <c r="Z29" i="9" s="1"/>
  <c r="Z29" i="7" s="1"/>
  <c r="Z24" i="149"/>
  <c r="Y2" i="195"/>
  <c r="Y51" i="149" s="1"/>
  <c r="Z2" i="87"/>
  <c r="Y2" i="87"/>
  <c r="Z26" i="16"/>
  <c r="Z2" i="152"/>
  <c r="Z11" i="149" s="1"/>
  <c r="Y2" i="167"/>
  <c r="Y73" i="149" s="1"/>
  <c r="Y39" i="93"/>
  <c r="Y39" i="11" s="1"/>
  <c r="Y39" i="9" s="1"/>
  <c r="Y39" i="7" s="1"/>
  <c r="Z42" i="93"/>
  <c r="Z42" i="11" s="1"/>
  <c r="Z42" i="9" s="1"/>
  <c r="Z42" i="7" s="1"/>
  <c r="Y2" i="183"/>
  <c r="Y95" i="149" s="1"/>
  <c r="Z2" i="158"/>
  <c r="Y70" i="93"/>
  <c r="Y70" i="11" s="1"/>
  <c r="Y70" i="9" s="1"/>
  <c r="Y70" i="7" s="1"/>
  <c r="Y32" i="93"/>
  <c r="Y32" i="11" s="1"/>
  <c r="Y32" i="9" s="1"/>
  <c r="Y32" i="7" s="1"/>
  <c r="Y2" i="196"/>
  <c r="Z2" i="89"/>
  <c r="Y2" i="112"/>
  <c r="Z7" i="149"/>
  <c r="Z26" i="117"/>
  <c r="Z37" i="93"/>
  <c r="Z37" i="11" s="1"/>
  <c r="Z37" i="9" s="1"/>
  <c r="Z37" i="7" s="1"/>
  <c r="Z26" i="10"/>
  <c r="Z2" i="10" s="1"/>
  <c r="Z21" i="149"/>
  <c r="Y17" i="149"/>
  <c r="Z38" i="93"/>
  <c r="Z38" i="11" s="1"/>
  <c r="Z38" i="9" s="1"/>
  <c r="Z38" i="7" s="1"/>
  <c r="Z26" i="105"/>
  <c r="Y26" i="103"/>
  <c r="Z3" i="103"/>
  <c r="Z11" i="123"/>
  <c r="Z2" i="151"/>
  <c r="Z69" i="93"/>
  <c r="Z69" i="11" s="1"/>
  <c r="Z69" i="9" s="1"/>
  <c r="Z69" i="7" s="1"/>
  <c r="Y2" i="155"/>
  <c r="Z2" i="198"/>
  <c r="Z55" i="149" s="1"/>
  <c r="Z36" i="93"/>
  <c r="Z36" i="11" s="1"/>
  <c r="Z36" i="9" s="1"/>
  <c r="Z36" i="7" s="1"/>
  <c r="Z2" i="183"/>
  <c r="Z4" i="123"/>
  <c r="Y26" i="117"/>
  <c r="Z25" i="93"/>
  <c r="Z25" i="11" s="1"/>
  <c r="Z25" i="9" s="1"/>
  <c r="Z25" i="7" s="1"/>
  <c r="Y3" i="106"/>
  <c r="Y37" i="93"/>
  <c r="Y37" i="11" s="1"/>
  <c r="Y37" i="9" s="1"/>
  <c r="Y37" i="7" s="1"/>
  <c r="Z43" i="93"/>
  <c r="Z43" i="11" s="1"/>
  <c r="Z43" i="9" s="1"/>
  <c r="Z43" i="7" s="1"/>
  <c r="Y52" i="149"/>
  <c r="Y70" i="149"/>
  <c r="Y79" i="149"/>
  <c r="Y24" i="149"/>
  <c r="Z48" i="93"/>
  <c r="Z48" i="11" s="1"/>
  <c r="Z48" i="9" s="1"/>
  <c r="Z48" i="7" s="1"/>
  <c r="Y35" i="93"/>
  <c r="Y35" i="11" s="1"/>
  <c r="Y35" i="9" s="1"/>
  <c r="Y35" i="7" s="1"/>
  <c r="Z52" i="123"/>
  <c r="Z20" i="93"/>
  <c r="Z20" i="11" s="1"/>
  <c r="Z20" i="9" s="1"/>
  <c r="Z20" i="7" s="1"/>
  <c r="Z17" i="123"/>
  <c r="Y48" i="93"/>
  <c r="Y48" i="11" s="1"/>
  <c r="Y48" i="9" s="1"/>
  <c r="Y48" i="7" s="1"/>
  <c r="Z26" i="119"/>
  <c r="Y4" i="116"/>
  <c r="Y27" i="123"/>
  <c r="Z3" i="125"/>
  <c r="Y56" i="149"/>
  <c r="Z44" i="149"/>
  <c r="Z26" i="106"/>
  <c r="Z59" i="149"/>
  <c r="Y6" i="93"/>
  <c r="Y6" i="11" s="1"/>
  <c r="Y6" i="9" s="1"/>
  <c r="Y6" i="7" s="1"/>
  <c r="Y26" i="16"/>
  <c r="Z46" i="93"/>
  <c r="Z46" i="11" s="1"/>
  <c r="Z46" i="9" s="1"/>
  <c r="Z46" i="7" s="1"/>
  <c r="Y2" i="173"/>
  <c r="Y40" i="93"/>
  <c r="Y40" i="11" s="1"/>
  <c r="Y40" i="9" s="1"/>
  <c r="Y40" i="7" s="1"/>
  <c r="Y2" i="115"/>
  <c r="Z41" i="93"/>
  <c r="Z41" i="11" s="1"/>
  <c r="Z41" i="9" s="1"/>
  <c r="Z41" i="7" s="1"/>
  <c r="Y17" i="123"/>
  <c r="Z2" i="171"/>
  <c r="Z91" i="149" s="1"/>
  <c r="Y29" i="149"/>
  <c r="Z2" i="173"/>
  <c r="Z32" i="93"/>
  <c r="Z32" i="11" s="1"/>
  <c r="Z32" i="9" s="1"/>
  <c r="Z32" i="7" s="1"/>
  <c r="Y36" i="93"/>
  <c r="Y36" i="11" s="1"/>
  <c r="Y36" i="9" s="1"/>
  <c r="Y36" i="7" s="1"/>
  <c r="Z82" i="149"/>
  <c r="Y25" i="93"/>
  <c r="Y25" i="11" s="1"/>
  <c r="Y25" i="9" s="1"/>
  <c r="Y25" i="7" s="1"/>
  <c r="Z26" i="125"/>
  <c r="Y67" i="93"/>
  <c r="Y67" i="11" s="1"/>
  <c r="Y67" i="9" s="1"/>
  <c r="Y67" i="7" s="1"/>
  <c r="Z21" i="93"/>
  <c r="Z21" i="11" s="1"/>
  <c r="Z21" i="9" s="1"/>
  <c r="Z21" i="7" s="1"/>
  <c r="Y2" i="89"/>
  <c r="Y43" i="149"/>
  <c r="Z2" i="153"/>
  <c r="Y26" i="119"/>
  <c r="Y15" i="93"/>
  <c r="Y15" i="11" s="1"/>
  <c r="Y15" i="9" s="1"/>
  <c r="Y15" i="7" s="1"/>
  <c r="Y2" i="197"/>
  <c r="Y51" i="93"/>
  <c r="Y51" i="11" s="1"/>
  <c r="Y51" i="9" s="1"/>
  <c r="Y51" i="7" s="1"/>
  <c r="Y2" i="204"/>
  <c r="Y2" i="90"/>
  <c r="Z63" i="93"/>
  <c r="Z63" i="11" s="1"/>
  <c r="Z63" i="9" s="1"/>
  <c r="Z63" i="7" s="1"/>
  <c r="Y2" i="198"/>
  <c r="Z22" i="123"/>
  <c r="Y41" i="93"/>
  <c r="Y41" i="11" s="1"/>
  <c r="Y41" i="9" s="1"/>
  <c r="Y41" i="7" s="1"/>
  <c r="Z7" i="93"/>
  <c r="Z7" i="11" s="1"/>
  <c r="Z7" i="9" s="1"/>
  <c r="Z7" i="7" s="1"/>
  <c r="Y94" i="149"/>
  <c r="Y3" i="111"/>
  <c r="Z67" i="93"/>
  <c r="Z67" i="11" s="1"/>
  <c r="Z67" i="9" s="1"/>
  <c r="Z67" i="7" s="1"/>
  <c r="Z26" i="103"/>
  <c r="Z2" i="103" s="1"/>
  <c r="Z2" i="168"/>
  <c r="Y30" i="93"/>
  <c r="Y30" i="11" s="1"/>
  <c r="Y30" i="9" s="1"/>
  <c r="Y30" i="7" s="1"/>
  <c r="Y63" i="149"/>
  <c r="Z3" i="119"/>
  <c r="Z2" i="119" s="1"/>
  <c r="Y31" i="93"/>
  <c r="Y31" i="11" s="1"/>
  <c r="Y31" i="9" s="1"/>
  <c r="Y31" i="7" s="1"/>
  <c r="Z54" i="93"/>
  <c r="Z54" i="11" s="1"/>
  <c r="Z54" i="9" s="1"/>
  <c r="Z54" i="7" s="1"/>
  <c r="Y26" i="105"/>
  <c r="Z2" i="115"/>
  <c r="Y50" i="93"/>
  <c r="Y50" i="11" s="1"/>
  <c r="Y50" i="9" s="1"/>
  <c r="Y50" i="7" s="1"/>
  <c r="Y58" i="149"/>
  <c r="Y4" i="123"/>
  <c r="Z50" i="93"/>
  <c r="Z50" i="11" s="1"/>
  <c r="Z50" i="9" s="1"/>
  <c r="Z50" i="7" s="1"/>
  <c r="Y44" i="93"/>
  <c r="Y44" i="11" s="1"/>
  <c r="Y44" i="9" s="1"/>
  <c r="Y44" i="7" s="1"/>
  <c r="Y17" i="116"/>
  <c r="Y26" i="111"/>
  <c r="Z35" i="93"/>
  <c r="Z35" i="11" s="1"/>
  <c r="Z35" i="9" s="1"/>
  <c r="Z35" i="7" s="1"/>
  <c r="Z44" i="93"/>
  <c r="Z44" i="11" s="1"/>
  <c r="Z44" i="9" s="1"/>
  <c r="Z44" i="7" s="1"/>
  <c r="Z26" i="118"/>
  <c r="Y11" i="123"/>
  <c r="Z28" i="149"/>
  <c r="Z89" i="149"/>
  <c r="Z76" i="149"/>
  <c r="Y28" i="149"/>
  <c r="Y42" i="93"/>
  <c r="Y42" i="11" s="1"/>
  <c r="Y42" i="9" s="1"/>
  <c r="Y42" i="7" s="1"/>
  <c r="Z72" i="93"/>
  <c r="Z72" i="11" s="1"/>
  <c r="Z72" i="9" s="1"/>
  <c r="Z72" i="7" s="1"/>
  <c r="Z51" i="93"/>
  <c r="Z51" i="11" s="1"/>
  <c r="Z51" i="9" s="1"/>
  <c r="Z51" i="7" s="1"/>
  <c r="Y26" i="118"/>
  <c r="Y3" i="117"/>
  <c r="Y2" i="117" s="1"/>
  <c r="Z47" i="93"/>
  <c r="Z47" i="11" s="1"/>
  <c r="Z47" i="9" s="1"/>
  <c r="Z47" i="7" s="1"/>
  <c r="Z2" i="203"/>
  <c r="Z88" i="149" s="1"/>
  <c r="Z45" i="93"/>
  <c r="Z45" i="11" s="1"/>
  <c r="Z45" i="9" s="1"/>
  <c r="Z45" i="7" s="1"/>
  <c r="Z13" i="93"/>
  <c r="Z13" i="11" s="1"/>
  <c r="Z13" i="9" s="1"/>
  <c r="Z13" i="7" s="1"/>
  <c r="Y3" i="16"/>
  <c r="Y19" i="93"/>
  <c r="Y19" i="11" s="1"/>
  <c r="Y19" i="9" s="1"/>
  <c r="Y19" i="7" s="1"/>
  <c r="Z11" i="116"/>
  <c r="Z65" i="93"/>
  <c r="Z65" i="11" s="1"/>
  <c r="Z65" i="9" s="1"/>
  <c r="Z65" i="7" s="1"/>
  <c r="Z17" i="116"/>
  <c r="Y2" i="187"/>
  <c r="Y2" i="202"/>
  <c r="Y63" i="93"/>
  <c r="Y63" i="11" s="1"/>
  <c r="Y63" i="9" s="1"/>
  <c r="Y63" i="7" s="1"/>
  <c r="Y45" i="93"/>
  <c r="Y45" i="11" s="1"/>
  <c r="Y45" i="9" s="1"/>
  <c r="Y45" i="7" s="1"/>
  <c r="Z72" i="149"/>
  <c r="Y66" i="93"/>
  <c r="Y66" i="11" s="1"/>
  <c r="Y66" i="9" s="1"/>
  <c r="Y66" i="7" s="1"/>
  <c r="Y2" i="168"/>
  <c r="Z40" i="93"/>
  <c r="Z40" i="11" s="1"/>
  <c r="Z40" i="9" s="1"/>
  <c r="Z40" i="7" s="1"/>
  <c r="Y50" i="149"/>
  <c r="Z26" i="8"/>
  <c r="Z2" i="8" s="1"/>
  <c r="Y61" i="116"/>
  <c r="Z6" i="93"/>
  <c r="Z6" i="11" s="1"/>
  <c r="Z6" i="9" s="1"/>
  <c r="Z6" i="7" s="1"/>
  <c r="Y21" i="93"/>
  <c r="Y21" i="11" s="1"/>
  <c r="Y21" i="9" s="1"/>
  <c r="Y21" i="7" s="1"/>
  <c r="Z15" i="93"/>
  <c r="Z15" i="11" s="1"/>
  <c r="Z15" i="9" s="1"/>
  <c r="Z15" i="7" s="1"/>
  <c r="Z49" i="93"/>
  <c r="Z49" i="11" s="1"/>
  <c r="Z49" i="9" s="1"/>
  <c r="Z49" i="7" s="1"/>
  <c r="Y46" i="93"/>
  <c r="Y46" i="11" s="1"/>
  <c r="Y46" i="9" s="1"/>
  <c r="Y46" i="7" s="1"/>
  <c r="Y38" i="93"/>
  <c r="Y38" i="11" s="1"/>
  <c r="Y38" i="9" s="1"/>
  <c r="Y38" i="7" s="1"/>
  <c r="Z17" i="102"/>
  <c r="Y65" i="93"/>
  <c r="Y65" i="11" s="1"/>
  <c r="Y65" i="9" s="1"/>
  <c r="Y65" i="7" s="1"/>
  <c r="Y26" i="125"/>
  <c r="Z10" i="93"/>
  <c r="Z10" i="11" s="1"/>
  <c r="Z10" i="9" s="1"/>
  <c r="Z10" i="7" s="1"/>
  <c r="Z26" i="111"/>
  <c r="Y10" i="93"/>
  <c r="Y10" i="11" s="1"/>
  <c r="Y10" i="9" s="1"/>
  <c r="Y10" i="7" s="1"/>
  <c r="Y86" i="149"/>
  <c r="Z4" i="116"/>
  <c r="Y16" i="93"/>
  <c r="Y16" i="11" s="1"/>
  <c r="Y16" i="9" s="1"/>
  <c r="Y16" i="7" s="1"/>
  <c r="Y49" i="93"/>
  <c r="Y49" i="11" s="1"/>
  <c r="Y49" i="9" s="1"/>
  <c r="Y49" i="7" s="1"/>
  <c r="Y14" i="93"/>
  <c r="Y14" i="11" s="1"/>
  <c r="Y14" i="9" s="1"/>
  <c r="Y14" i="7" s="1"/>
  <c r="Y11" i="116"/>
  <c r="Z26" i="75"/>
  <c r="Y71" i="93"/>
  <c r="Y71" i="11" s="1"/>
  <c r="Y71" i="9" s="1"/>
  <c r="Y71" i="7" s="1"/>
  <c r="Z46" i="149"/>
  <c r="Z26" i="149"/>
  <c r="Z61" i="116"/>
  <c r="Z60" i="149"/>
  <c r="Y64" i="93"/>
  <c r="Y64" i="11" s="1"/>
  <c r="Y64" i="9" s="1"/>
  <c r="Y64" i="7" s="1"/>
  <c r="Z3" i="120"/>
  <c r="Y3" i="119"/>
  <c r="Z57" i="149"/>
  <c r="Y2" i="153"/>
  <c r="Y12" i="149" s="1"/>
  <c r="Z52" i="149"/>
  <c r="Y47" i="93"/>
  <c r="Y47" i="11" s="1"/>
  <c r="Y47" i="9" s="1"/>
  <c r="Y47" i="7" s="1"/>
  <c r="W8" i="17"/>
  <c r="Z33" i="123"/>
  <c r="Z30" i="149"/>
  <c r="Z3" i="104"/>
  <c r="Z26" i="104"/>
  <c r="Z56" i="149"/>
  <c r="Y25" i="149"/>
  <c r="Y24" i="93"/>
  <c r="Y24" i="11" s="1"/>
  <c r="Y24" i="9" s="1"/>
  <c r="Y24" i="7" s="1"/>
  <c r="Y8" i="116"/>
  <c r="Y47" i="149"/>
  <c r="Z22" i="116"/>
  <c r="Z71" i="93"/>
  <c r="Z71" i="11" s="1"/>
  <c r="Z71" i="9" s="1"/>
  <c r="Z71" i="7" s="1"/>
  <c r="Z16" i="93"/>
  <c r="Z16" i="11" s="1"/>
  <c r="Z16" i="9" s="1"/>
  <c r="Z16" i="7" s="1"/>
  <c r="Y43" i="93"/>
  <c r="Y43" i="11" s="1"/>
  <c r="Y43" i="9" s="1"/>
  <c r="Y43" i="7" s="1"/>
  <c r="Y69" i="93"/>
  <c r="Y69" i="11" s="1"/>
  <c r="Y69" i="9" s="1"/>
  <c r="Y69" i="7" s="1"/>
  <c r="Z3" i="106"/>
  <c r="Z2" i="121"/>
  <c r="Z83" i="149" s="1"/>
  <c r="Z33" i="149"/>
  <c r="Z92" i="149"/>
  <c r="Z64" i="93"/>
  <c r="Z64" i="11" s="1"/>
  <c r="Z64" i="9" s="1"/>
  <c r="Z64" i="7" s="1"/>
  <c r="Z19" i="93"/>
  <c r="Z19" i="11" s="1"/>
  <c r="Z19" i="9" s="1"/>
  <c r="Z19" i="7" s="1"/>
  <c r="Y3" i="118"/>
  <c r="Y68" i="93"/>
  <c r="Y68" i="11" s="1"/>
  <c r="Y68" i="9" s="1"/>
  <c r="Y68" i="7" s="1"/>
  <c r="Z26" i="120"/>
  <c r="Y2" i="77"/>
  <c r="Y20" i="149" s="1"/>
  <c r="Z14" i="93"/>
  <c r="Z14" i="11" s="1"/>
  <c r="Z14" i="9" s="1"/>
  <c r="Z14" i="7" s="1"/>
  <c r="Y17" i="102"/>
  <c r="Y20" i="93"/>
  <c r="Y20" i="11" s="1"/>
  <c r="Y20" i="9" s="1"/>
  <c r="Y20" i="7" s="1"/>
  <c r="Z27" i="116"/>
  <c r="Z66" i="93"/>
  <c r="Z66" i="11" s="1"/>
  <c r="Z66" i="9" s="1"/>
  <c r="Z66" i="7" s="1"/>
  <c r="Z3" i="105"/>
  <c r="Z2" i="105" s="1"/>
  <c r="Y3" i="120"/>
  <c r="Y2" i="120" s="1"/>
  <c r="Z31" i="93"/>
  <c r="Z31" i="11" s="1"/>
  <c r="Z31" i="9" s="1"/>
  <c r="Z31" i="7" s="1"/>
  <c r="Y72" i="93"/>
  <c r="Y72" i="11" s="1"/>
  <c r="Y72" i="9" s="1"/>
  <c r="Y72" i="7" s="1"/>
  <c r="Y59" i="149"/>
  <c r="Z48" i="149"/>
  <c r="Z64" i="149"/>
  <c r="Y27" i="116"/>
  <c r="Y52" i="116"/>
  <c r="Y61" i="123"/>
  <c r="Y33" i="123"/>
  <c r="Y26" i="123" s="1"/>
  <c r="Z33" i="116"/>
  <c r="Y34" i="149"/>
  <c r="Y52" i="123"/>
  <c r="Z73" i="149"/>
  <c r="Z8" i="116"/>
  <c r="Y3" i="104"/>
  <c r="Y22" i="123"/>
  <c r="Y3" i="105"/>
  <c r="Y57" i="149"/>
  <c r="Z68" i="93"/>
  <c r="Z68" i="11" s="1"/>
  <c r="Z68" i="9" s="1"/>
  <c r="Z68" i="7" s="1"/>
  <c r="Z3" i="111"/>
  <c r="Z16" i="149"/>
  <c r="Y3" i="125"/>
  <c r="Y30" i="149"/>
  <c r="X52" i="17"/>
  <c r="Y3" i="103"/>
  <c r="Z24" i="93"/>
  <c r="Z24" i="11" s="1"/>
  <c r="Z24" i="9" s="1"/>
  <c r="Z24" i="7" s="1"/>
  <c r="Y3" i="75"/>
  <c r="Y3" i="10"/>
  <c r="Y54" i="93"/>
  <c r="Y54" i="11" s="1"/>
  <c r="Y54" i="9" s="1"/>
  <c r="Y54" i="7" s="1"/>
  <c r="Y29" i="93"/>
  <c r="Y29" i="11" s="1"/>
  <c r="Y29" i="9" s="1"/>
  <c r="Y29" i="7" s="1"/>
  <c r="Z23" i="149"/>
  <c r="Y26" i="8"/>
  <c r="Y22" i="149"/>
  <c r="Y7" i="93"/>
  <c r="Y7" i="11" s="1"/>
  <c r="Y7" i="9" s="1"/>
  <c r="Y7" i="7" s="1"/>
  <c r="Y26" i="75"/>
  <c r="Z70" i="93"/>
  <c r="Z70" i="11" s="1"/>
  <c r="Z70" i="9" s="1"/>
  <c r="Z70" i="7" s="1"/>
  <c r="Z61" i="123"/>
  <c r="Z3" i="117"/>
  <c r="Y33" i="116"/>
  <c r="Y18" i="149"/>
  <c r="Z13" i="149"/>
  <c r="Z27" i="123"/>
  <c r="Y33" i="102"/>
  <c r="Y26" i="106"/>
  <c r="Y82" i="149"/>
  <c r="Z30" i="93"/>
  <c r="Z30" i="11" s="1"/>
  <c r="Z30" i="9" s="1"/>
  <c r="Z30" i="7" s="1"/>
  <c r="Z3" i="118"/>
  <c r="Y38" i="149"/>
  <c r="Z62" i="93"/>
  <c r="Z61" i="102"/>
  <c r="Y81" i="149"/>
  <c r="Y46" i="149"/>
  <c r="Y62" i="149"/>
  <c r="Y9" i="93"/>
  <c r="Y8" i="102"/>
  <c r="Y13" i="149"/>
  <c r="Y91" i="149"/>
  <c r="Z62" i="149"/>
  <c r="Y62" i="93"/>
  <c r="Y61" i="102"/>
  <c r="Z3" i="75"/>
  <c r="Y10" i="149"/>
  <c r="Z34" i="149"/>
  <c r="Y5" i="93"/>
  <c r="Y4" i="102"/>
  <c r="Y7" i="149"/>
  <c r="Z5" i="93"/>
  <c r="Z4" i="102"/>
  <c r="Y26" i="104"/>
  <c r="Z12" i="93"/>
  <c r="Z11" i="102"/>
  <c r="Z3" i="124"/>
  <c r="Z68" i="149"/>
  <c r="Y68" i="149"/>
  <c r="Y3" i="124"/>
  <c r="Z29" i="149"/>
  <c r="Y3" i="8"/>
  <c r="Z18" i="93"/>
  <c r="Z53" i="93"/>
  <c r="Z52" i="102"/>
  <c r="Z41" i="149"/>
  <c r="Y34" i="93"/>
  <c r="Z50" i="149"/>
  <c r="Y23" i="93"/>
  <c r="Y22" i="102"/>
  <c r="Z9" i="93"/>
  <c r="Z8" i="102"/>
  <c r="Z54" i="149"/>
  <c r="Z78" i="149"/>
  <c r="Z3" i="16"/>
  <c r="Z2" i="16" s="1"/>
  <c r="Z28" i="93"/>
  <c r="Z27" i="102"/>
  <c r="Z20" i="149"/>
  <c r="Z33" i="102"/>
  <c r="Z34" i="93"/>
  <c r="Y26" i="124"/>
  <c r="Z23" i="93"/>
  <c r="Z22" i="102"/>
  <c r="Z94" i="149"/>
  <c r="Z26" i="124"/>
  <c r="Y53" i="93"/>
  <c r="Y52" i="102"/>
  <c r="Y28" i="93"/>
  <c r="Y27" i="102"/>
  <c r="Z17" i="149"/>
  <c r="Y16" i="149"/>
  <c r="Y26" i="10"/>
  <c r="Y12" i="93"/>
  <c r="Y11" i="102"/>
  <c r="Z38" i="149"/>
  <c r="Y18" i="93"/>
  <c r="K52" i="17"/>
  <c r="O22" i="17"/>
  <c r="E52" i="17"/>
  <c r="W22" i="17"/>
  <c r="H52" i="17"/>
  <c r="G8" i="17"/>
  <c r="J8" i="17"/>
  <c r="S52" i="17"/>
  <c r="H8" i="17"/>
  <c r="X8" i="17"/>
  <c r="Q22" i="17"/>
  <c r="Q52" i="17"/>
  <c r="J4" i="17"/>
  <c r="R4" i="17"/>
  <c r="M8" i="17"/>
  <c r="E22" i="17"/>
  <c r="U22" i="17"/>
  <c r="T8" i="17"/>
  <c r="P52" i="17"/>
  <c r="G52" i="17"/>
  <c r="W52" i="17"/>
  <c r="O8" i="17"/>
  <c r="N27" i="17"/>
  <c r="V27" i="17"/>
  <c r="U8" i="17"/>
  <c r="K17" i="17"/>
  <c r="V22" i="17"/>
  <c r="V4" i="17"/>
  <c r="N4" i="17"/>
  <c r="F52" i="17"/>
  <c r="N52" i="17"/>
  <c r="O52" i="17"/>
  <c r="P8" i="17"/>
  <c r="G22" i="17"/>
  <c r="F17" i="17"/>
  <c r="R8" i="17"/>
  <c r="I22" i="17"/>
  <c r="S8" i="17"/>
  <c r="E4" i="17"/>
  <c r="F4" i="17"/>
  <c r="F27" i="17"/>
  <c r="V52" i="17"/>
  <c r="H61" i="17"/>
  <c r="L22" i="17"/>
  <c r="T22" i="17"/>
  <c r="N33" i="17"/>
  <c r="V33" i="17"/>
  <c r="O4" i="17"/>
  <c r="W4" i="17"/>
  <c r="I17" i="17"/>
  <c r="Q17" i="17"/>
  <c r="J22" i="17"/>
  <c r="R22" i="17"/>
  <c r="I52" i="17"/>
  <c r="N11" i="17"/>
  <c r="L11" i="17"/>
  <c r="D17" i="17"/>
  <c r="K4" i="17"/>
  <c r="L8" i="17"/>
  <c r="G33" i="17"/>
  <c r="G11" i="17"/>
  <c r="O11" i="17"/>
  <c r="W11" i="17"/>
  <c r="J11" i="17"/>
  <c r="R11" i="17"/>
  <c r="E11" i="17"/>
  <c r="M11" i="17"/>
  <c r="U11" i="17"/>
  <c r="P11" i="17"/>
  <c r="X11" i="17"/>
  <c r="K11" i="17"/>
  <c r="S11" i="17"/>
  <c r="M17" i="17"/>
  <c r="U17" i="17"/>
  <c r="H17" i="17"/>
  <c r="P17" i="17"/>
  <c r="X17" i="17"/>
  <c r="S17" i="17"/>
  <c r="N17" i="17"/>
  <c r="V17" i="17"/>
  <c r="M22" i="17"/>
  <c r="V11" i="17"/>
  <c r="I11" i="17"/>
  <c r="Q11" i="17"/>
  <c r="D11" i="17"/>
  <c r="T11" i="17"/>
  <c r="N22" i="17"/>
  <c r="I27" i="17"/>
  <c r="L52" i="17"/>
  <c r="T52" i="17"/>
  <c r="E8" i="17"/>
  <c r="D22" i="17"/>
  <c r="D27" i="17"/>
  <c r="L27" i="17"/>
  <c r="T27" i="17"/>
  <c r="S4" i="17"/>
  <c r="I4" i="17"/>
  <c r="Q4" i="17"/>
  <c r="L4" i="17"/>
  <c r="T4" i="17"/>
  <c r="Q27" i="17"/>
  <c r="P61" i="17"/>
  <c r="G4" i="17"/>
  <c r="K8" i="17"/>
  <c r="F33" i="17"/>
  <c r="X61" i="17"/>
  <c r="E27" i="17"/>
  <c r="I33" i="17"/>
  <c r="Q33" i="17"/>
  <c r="L33" i="17"/>
  <c r="T33" i="17"/>
  <c r="O33" i="17"/>
  <c r="W33" i="17"/>
  <c r="J33" i="17"/>
  <c r="R33" i="17"/>
  <c r="M33" i="17"/>
  <c r="U33" i="17"/>
  <c r="H33" i="17"/>
  <c r="P33" i="17"/>
  <c r="X33" i="17"/>
  <c r="K33" i="17"/>
  <c r="S33" i="17"/>
  <c r="K61" i="17"/>
  <c r="S61" i="17"/>
  <c r="F61" i="17"/>
  <c r="N61" i="17"/>
  <c r="V61" i="17"/>
  <c r="I61" i="17"/>
  <c r="Q61" i="17"/>
  <c r="D61" i="17"/>
  <c r="L61" i="17"/>
  <c r="T61" i="17"/>
  <c r="G61" i="17"/>
  <c r="O61" i="17"/>
  <c r="W61" i="17"/>
  <c r="J61" i="17"/>
  <c r="R61" i="17"/>
  <c r="M61" i="17"/>
  <c r="U61" i="17"/>
  <c r="E17" i="17"/>
  <c r="D8" i="17"/>
  <c r="F22" i="17"/>
  <c r="G27" i="17"/>
  <c r="O27" i="17"/>
  <c r="W27" i="17"/>
  <c r="J27" i="17"/>
  <c r="R27" i="17"/>
  <c r="R26" i="17" s="1"/>
  <c r="M27" i="17"/>
  <c r="U27" i="17"/>
  <c r="H27" i="17"/>
  <c r="P27" i="17"/>
  <c r="X27" i="17"/>
  <c r="K27" i="17"/>
  <c r="S27" i="17"/>
  <c r="J52" i="17"/>
  <c r="R52" i="17"/>
  <c r="M52" i="17"/>
  <c r="U52" i="17"/>
  <c r="E61" i="17"/>
  <c r="G17" i="17"/>
  <c r="M4" i="17"/>
  <c r="U4" i="17"/>
  <c r="P4" i="17"/>
  <c r="X4" i="17"/>
  <c r="L17" i="17"/>
  <c r="T17" i="17"/>
  <c r="O17" i="17"/>
  <c r="W17" i="17"/>
  <c r="J17" i="17"/>
  <c r="R17" i="17"/>
  <c r="D33" i="17"/>
  <c r="H4" i="17"/>
  <c r="F8" i="17"/>
  <c r="N8" i="17"/>
  <c r="V8" i="17"/>
  <c r="I8" i="17"/>
  <c r="Q8" i="17"/>
  <c r="H22" i="17"/>
  <c r="P22" i="17"/>
  <c r="X22" i="17"/>
  <c r="K22" i="17"/>
  <c r="S22" i="17"/>
  <c r="E33" i="17"/>
  <c r="D52" i="17"/>
  <c r="H11" i="17"/>
  <c r="D4" i="17"/>
  <c r="F11" i="17"/>
  <c r="N72" i="8"/>
  <c r="T71" i="8"/>
  <c r="V64" i="16"/>
  <c r="O35" i="16"/>
  <c r="P72" i="16"/>
  <c r="O72" i="16"/>
  <c r="J72" i="16"/>
  <c r="I71" i="16"/>
  <c r="H71" i="16"/>
  <c r="D71" i="16"/>
  <c r="X70" i="16"/>
  <c r="W69" i="16"/>
  <c r="V69" i="16"/>
  <c r="R69" i="16"/>
  <c r="Q69" i="16"/>
  <c r="P68" i="16"/>
  <c r="O68" i="16"/>
  <c r="K68" i="16"/>
  <c r="J68" i="16"/>
  <c r="H67" i="16"/>
  <c r="D67" i="16"/>
  <c r="X66" i="16"/>
  <c r="W65" i="16"/>
  <c r="V65" i="16"/>
  <c r="R65" i="16"/>
  <c r="Q65" i="16"/>
  <c r="O64" i="16"/>
  <c r="K64" i="16"/>
  <c r="J64" i="16"/>
  <c r="I63" i="16"/>
  <c r="H63" i="16"/>
  <c r="X62" i="16"/>
  <c r="W54" i="16"/>
  <c r="V54" i="16"/>
  <c r="R54" i="16"/>
  <c r="Q54" i="16"/>
  <c r="O53" i="16"/>
  <c r="K53" i="16"/>
  <c r="J53" i="16"/>
  <c r="H51" i="16"/>
  <c r="D51" i="16"/>
  <c r="X50" i="16"/>
  <c r="V49" i="16"/>
  <c r="R49" i="16"/>
  <c r="Q49" i="16"/>
  <c r="O48" i="16"/>
  <c r="K48" i="16"/>
  <c r="J48" i="16"/>
  <c r="H47" i="16"/>
  <c r="D47" i="16"/>
  <c r="X46" i="16"/>
  <c r="V45" i="16"/>
  <c r="R45" i="16"/>
  <c r="O44" i="16"/>
  <c r="K44" i="16"/>
  <c r="J44" i="16"/>
  <c r="H43" i="16"/>
  <c r="D43" i="16"/>
  <c r="X42" i="16"/>
  <c r="V41" i="16"/>
  <c r="R41" i="16"/>
  <c r="Q41" i="16"/>
  <c r="O40" i="16"/>
  <c r="K40" i="16"/>
  <c r="J40" i="16"/>
  <c r="H39" i="16"/>
  <c r="D39" i="16"/>
  <c r="X38" i="16"/>
  <c r="V37" i="16"/>
  <c r="R37" i="16"/>
  <c r="Q37" i="16"/>
  <c r="O36" i="16"/>
  <c r="K36" i="16"/>
  <c r="J36" i="16"/>
  <c r="H35" i="16"/>
  <c r="D35" i="16"/>
  <c r="X34" i="16"/>
  <c r="V32" i="16"/>
  <c r="R32" i="16"/>
  <c r="Q32" i="16"/>
  <c r="O31" i="16"/>
  <c r="K31" i="16"/>
  <c r="J31" i="16"/>
  <c r="H30" i="16"/>
  <c r="D30" i="16"/>
  <c r="X29" i="16"/>
  <c r="V28" i="16"/>
  <c r="R28" i="16"/>
  <c r="O25" i="16"/>
  <c r="J25" i="16"/>
  <c r="H24" i="16"/>
  <c r="D24" i="16"/>
  <c r="X23" i="16"/>
  <c r="V21" i="16"/>
  <c r="R21" i="16"/>
  <c r="Q21" i="16"/>
  <c r="O20" i="16"/>
  <c r="K20" i="16"/>
  <c r="J20" i="16"/>
  <c r="H19" i="16"/>
  <c r="X18" i="16"/>
  <c r="V16" i="16"/>
  <c r="R16" i="16"/>
  <c r="Q16" i="16"/>
  <c r="O15" i="16"/>
  <c r="K15" i="16"/>
  <c r="J15" i="16"/>
  <c r="H14" i="16"/>
  <c r="D14" i="16"/>
  <c r="X13" i="16"/>
  <c r="V12" i="16"/>
  <c r="R12" i="16"/>
  <c r="Q12" i="16"/>
  <c r="O10" i="16"/>
  <c r="K10" i="16"/>
  <c r="J10" i="16"/>
  <c r="H9" i="16"/>
  <c r="D9" i="16"/>
  <c r="X7" i="16"/>
  <c r="V6" i="16"/>
  <c r="R6" i="16"/>
  <c r="Q6" i="16"/>
  <c r="O5" i="16"/>
  <c r="K5" i="16"/>
  <c r="J5" i="16"/>
  <c r="X72" i="103"/>
  <c r="X61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X52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X33" i="162"/>
  <c r="X26" i="162" s="1"/>
  <c r="W33" i="162"/>
  <c r="V33" i="162"/>
  <c r="U33" i="162"/>
  <c r="T33" i="162"/>
  <c r="S33" i="162"/>
  <c r="R33" i="162"/>
  <c r="Q33" i="162"/>
  <c r="Q26" i="162" s="1"/>
  <c r="P33" i="162"/>
  <c r="P26" i="162" s="1"/>
  <c r="O33" i="162"/>
  <c r="N33" i="162"/>
  <c r="M33" i="162"/>
  <c r="L33" i="162"/>
  <c r="K33" i="162"/>
  <c r="J33" i="162"/>
  <c r="I33" i="162"/>
  <c r="I26" i="162" s="1"/>
  <c r="H33" i="162"/>
  <c r="H26" i="162" s="1"/>
  <c r="G33" i="162"/>
  <c r="F33" i="162"/>
  <c r="E33" i="162"/>
  <c r="D33" i="162"/>
  <c r="X27" i="162"/>
  <c r="W27" i="162"/>
  <c r="W26" i="162" s="1"/>
  <c r="V27" i="162"/>
  <c r="V26" i="162" s="1"/>
  <c r="U27" i="162"/>
  <c r="U26" i="162" s="1"/>
  <c r="T27" i="162"/>
  <c r="S27" i="162"/>
  <c r="S26" i="162" s="1"/>
  <c r="R27" i="162"/>
  <c r="Q27" i="162"/>
  <c r="P27" i="162"/>
  <c r="O27" i="162"/>
  <c r="O26" i="162" s="1"/>
  <c r="N27" i="162"/>
  <c r="N26" i="162" s="1"/>
  <c r="M27" i="162"/>
  <c r="M26" i="162" s="1"/>
  <c r="L27" i="162"/>
  <c r="K27" i="162"/>
  <c r="K26" i="162" s="1"/>
  <c r="J27" i="162"/>
  <c r="I27" i="162"/>
  <c r="H27" i="162"/>
  <c r="G27" i="162"/>
  <c r="G26" i="162" s="1"/>
  <c r="F27" i="162"/>
  <c r="F26" i="162" s="1"/>
  <c r="E27" i="162"/>
  <c r="E26" i="162" s="1"/>
  <c r="D27" i="162"/>
  <c r="T26" i="162"/>
  <c r="R26" i="162"/>
  <c r="L26" i="162"/>
  <c r="J26" i="162"/>
  <c r="D26" i="162"/>
  <c r="X22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X17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X11" i="162"/>
  <c r="W11" i="162"/>
  <c r="V11" i="162"/>
  <c r="U11" i="162"/>
  <c r="T11" i="162"/>
  <c r="S11" i="162"/>
  <c r="R11" i="162"/>
  <c r="R3" i="162" s="1"/>
  <c r="Q11" i="162"/>
  <c r="P11" i="162"/>
  <c r="O11" i="162"/>
  <c r="N11" i="162"/>
  <c r="M11" i="162"/>
  <c r="L11" i="162"/>
  <c r="K11" i="162"/>
  <c r="J11" i="162"/>
  <c r="J3" i="162" s="1"/>
  <c r="I11" i="162"/>
  <c r="H11" i="162"/>
  <c r="G11" i="162"/>
  <c r="F11" i="162"/>
  <c r="E11" i="162"/>
  <c r="D11" i="162"/>
  <c r="X8" i="162"/>
  <c r="W8" i="162"/>
  <c r="W3" i="162" s="1"/>
  <c r="W2" i="162" s="1"/>
  <c r="V8" i="162"/>
  <c r="V3" i="162" s="1"/>
  <c r="U8" i="162"/>
  <c r="T8" i="162"/>
  <c r="S8" i="162"/>
  <c r="R8" i="162"/>
  <c r="Q8" i="162"/>
  <c r="P8" i="162"/>
  <c r="O8" i="162"/>
  <c r="O3" i="162" s="1"/>
  <c r="O2" i="162" s="1"/>
  <c r="N8" i="162"/>
  <c r="N3" i="162" s="1"/>
  <c r="M8" i="162"/>
  <c r="L8" i="162"/>
  <c r="K8" i="162"/>
  <c r="J8" i="162"/>
  <c r="I8" i="162"/>
  <c r="H8" i="162"/>
  <c r="G8" i="162"/>
  <c r="G3" i="162" s="1"/>
  <c r="G2" i="162" s="1"/>
  <c r="F8" i="162"/>
  <c r="F3" i="162" s="1"/>
  <c r="E8" i="162"/>
  <c r="D8" i="162"/>
  <c r="X4" i="162"/>
  <c r="W4" i="162"/>
  <c r="V4" i="162"/>
  <c r="U4" i="162"/>
  <c r="U3" i="162" s="1"/>
  <c r="T4" i="162"/>
  <c r="T3" i="162" s="1"/>
  <c r="T2" i="162" s="1"/>
  <c r="S4" i="162"/>
  <c r="S3" i="162" s="1"/>
  <c r="R4" i="162"/>
  <c r="Q4" i="162"/>
  <c r="Q3" i="162" s="1"/>
  <c r="Q2" i="162" s="1"/>
  <c r="P4" i="162"/>
  <c r="O4" i="162"/>
  <c r="N4" i="162"/>
  <c r="M4" i="162"/>
  <c r="M3" i="162" s="1"/>
  <c r="M2" i="162" s="1"/>
  <c r="L4" i="162"/>
  <c r="L3" i="162" s="1"/>
  <c r="L2" i="162" s="1"/>
  <c r="K4" i="162"/>
  <c r="K3" i="162" s="1"/>
  <c r="J4" i="162"/>
  <c r="I4" i="162"/>
  <c r="I3" i="162" s="1"/>
  <c r="I2" i="162" s="1"/>
  <c r="H4" i="162"/>
  <c r="G4" i="162"/>
  <c r="F4" i="162"/>
  <c r="E4" i="162"/>
  <c r="E3" i="162" s="1"/>
  <c r="D4" i="162"/>
  <c r="D3" i="162" s="1"/>
  <c r="D2" i="162" s="1"/>
  <c r="X3" i="162"/>
  <c r="X2" i="162" s="1"/>
  <c r="P3" i="162"/>
  <c r="H3" i="162"/>
  <c r="H2" i="162" s="1"/>
  <c r="U2" i="162"/>
  <c r="E2" i="162"/>
  <c r="X61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X52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X33" i="164"/>
  <c r="W33" i="164"/>
  <c r="V33" i="164"/>
  <c r="U33" i="164"/>
  <c r="T33" i="164"/>
  <c r="S33" i="164"/>
  <c r="R33" i="164"/>
  <c r="R26" i="164" s="1"/>
  <c r="Q33" i="164"/>
  <c r="Q26" i="164" s="1"/>
  <c r="P33" i="164"/>
  <c r="O33" i="164"/>
  <c r="N33" i="164"/>
  <c r="M33" i="164"/>
  <c r="L33" i="164"/>
  <c r="K33" i="164"/>
  <c r="J33" i="164"/>
  <c r="J26" i="164" s="1"/>
  <c r="I33" i="164"/>
  <c r="I26" i="164" s="1"/>
  <c r="H33" i="164"/>
  <c r="G33" i="164"/>
  <c r="F33" i="164"/>
  <c r="E33" i="164"/>
  <c r="D33" i="164"/>
  <c r="X27" i="164"/>
  <c r="X26" i="164" s="1"/>
  <c r="W27" i="164"/>
  <c r="W26" i="164" s="1"/>
  <c r="V27" i="164"/>
  <c r="V26" i="164" s="1"/>
  <c r="U27" i="164"/>
  <c r="T27" i="164"/>
  <c r="T26" i="164" s="1"/>
  <c r="S27" i="164"/>
  <c r="R27" i="164"/>
  <c r="Q27" i="164"/>
  <c r="P27" i="164"/>
  <c r="P26" i="164" s="1"/>
  <c r="O27" i="164"/>
  <c r="O26" i="164" s="1"/>
  <c r="N27" i="164"/>
  <c r="N26" i="164" s="1"/>
  <c r="M27" i="164"/>
  <c r="L27" i="164"/>
  <c r="L26" i="164" s="1"/>
  <c r="K27" i="164"/>
  <c r="J27" i="164"/>
  <c r="I27" i="164"/>
  <c r="H27" i="164"/>
  <c r="H26" i="164" s="1"/>
  <c r="G27" i="164"/>
  <c r="G26" i="164" s="1"/>
  <c r="F27" i="164"/>
  <c r="F26" i="164" s="1"/>
  <c r="E27" i="164"/>
  <c r="D27" i="164"/>
  <c r="D26" i="164" s="1"/>
  <c r="U26" i="164"/>
  <c r="S26" i="164"/>
  <c r="M26" i="164"/>
  <c r="K26" i="164"/>
  <c r="E26" i="164"/>
  <c r="X22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X17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X11" i="164"/>
  <c r="W11" i="164"/>
  <c r="V11" i="164"/>
  <c r="U11" i="164"/>
  <c r="T11" i="164"/>
  <c r="S11" i="164"/>
  <c r="S3" i="164" s="1"/>
  <c r="R11" i="164"/>
  <c r="Q11" i="164"/>
  <c r="P11" i="164"/>
  <c r="O11" i="164"/>
  <c r="N11" i="164"/>
  <c r="M11" i="164"/>
  <c r="L11" i="164"/>
  <c r="K11" i="164"/>
  <c r="K3" i="164" s="1"/>
  <c r="J11" i="164"/>
  <c r="I11" i="164"/>
  <c r="H11" i="164"/>
  <c r="G11" i="164"/>
  <c r="F11" i="164"/>
  <c r="E11" i="164"/>
  <c r="D11" i="164"/>
  <c r="X8" i="164"/>
  <c r="X3" i="164" s="1"/>
  <c r="W8" i="164"/>
  <c r="W3" i="164" s="1"/>
  <c r="W2" i="164" s="1"/>
  <c r="V8" i="164"/>
  <c r="U8" i="164"/>
  <c r="T8" i="164"/>
  <c r="S8" i="164"/>
  <c r="R8" i="164"/>
  <c r="Q8" i="164"/>
  <c r="P8" i="164"/>
  <c r="P3" i="164" s="1"/>
  <c r="O8" i="164"/>
  <c r="O3" i="164" s="1"/>
  <c r="O2" i="164" s="1"/>
  <c r="N8" i="164"/>
  <c r="M8" i="164"/>
  <c r="L8" i="164"/>
  <c r="K8" i="164"/>
  <c r="J8" i="164"/>
  <c r="I8" i="164"/>
  <c r="H8" i="164"/>
  <c r="H3" i="164" s="1"/>
  <c r="G8" i="164"/>
  <c r="G3" i="164" s="1"/>
  <c r="G2" i="164" s="1"/>
  <c r="F8" i="164"/>
  <c r="E8" i="164"/>
  <c r="D8" i="164"/>
  <c r="X4" i="164"/>
  <c r="W4" i="164"/>
  <c r="V4" i="164"/>
  <c r="V3" i="164" s="1"/>
  <c r="V2" i="164" s="1"/>
  <c r="U4" i="164"/>
  <c r="U3" i="164" s="1"/>
  <c r="T4" i="164"/>
  <c r="T3" i="164" s="1"/>
  <c r="S4" i="164"/>
  <c r="R4" i="164"/>
  <c r="R3" i="164" s="1"/>
  <c r="R2" i="164" s="1"/>
  <c r="Q4" i="164"/>
  <c r="P4" i="164"/>
  <c r="O4" i="164"/>
  <c r="N4" i="164"/>
  <c r="N3" i="164" s="1"/>
  <c r="M4" i="164"/>
  <c r="M3" i="164" s="1"/>
  <c r="L4" i="164"/>
  <c r="L3" i="164" s="1"/>
  <c r="K4" i="164"/>
  <c r="J4" i="164"/>
  <c r="J3" i="164" s="1"/>
  <c r="J2" i="164" s="1"/>
  <c r="I4" i="164"/>
  <c r="H4" i="164"/>
  <c r="G4" i="164"/>
  <c r="F4" i="164"/>
  <c r="F3" i="164" s="1"/>
  <c r="F2" i="164" s="1"/>
  <c r="E4" i="164"/>
  <c r="E3" i="164" s="1"/>
  <c r="D4" i="164"/>
  <c r="D3" i="164" s="1"/>
  <c r="Q3" i="164"/>
  <c r="Q2" i="164" s="1"/>
  <c r="I3" i="164"/>
  <c r="I2" i="164" s="1"/>
  <c r="N2" i="164"/>
  <c r="G72" i="117"/>
  <c r="N69" i="117"/>
  <c r="U66" i="117"/>
  <c r="G64" i="117"/>
  <c r="N41" i="117"/>
  <c r="G36" i="117"/>
  <c r="X72" i="16"/>
  <c r="U72" i="16"/>
  <c r="T72" i="16"/>
  <c r="S72" i="16"/>
  <c r="N72" i="16"/>
  <c r="M72" i="16"/>
  <c r="L72" i="16"/>
  <c r="K72" i="16"/>
  <c r="I72" i="16"/>
  <c r="H72" i="16"/>
  <c r="G72" i="16"/>
  <c r="F72" i="16"/>
  <c r="E72" i="16"/>
  <c r="D72" i="16"/>
  <c r="X71" i="16"/>
  <c r="W71" i="16"/>
  <c r="U71" i="16"/>
  <c r="T71" i="16"/>
  <c r="S71" i="16"/>
  <c r="R71" i="16"/>
  <c r="Q71" i="16"/>
  <c r="N71" i="16"/>
  <c r="M71" i="16"/>
  <c r="L71" i="16"/>
  <c r="G71" i="16"/>
  <c r="F71" i="16"/>
  <c r="E71" i="16"/>
  <c r="W70" i="16"/>
  <c r="V70" i="16"/>
  <c r="U70" i="16"/>
  <c r="T70" i="16"/>
  <c r="S70" i="16"/>
  <c r="R70" i="16"/>
  <c r="Q70" i="16"/>
  <c r="P70" i="16"/>
  <c r="N70" i="16"/>
  <c r="M70" i="16"/>
  <c r="L70" i="16"/>
  <c r="K70" i="16"/>
  <c r="J70" i="16"/>
  <c r="G70" i="16"/>
  <c r="F70" i="16"/>
  <c r="E70" i="16"/>
  <c r="U69" i="16"/>
  <c r="T69" i="16"/>
  <c r="S69" i="16"/>
  <c r="P69" i="16"/>
  <c r="O69" i="16"/>
  <c r="N69" i="16"/>
  <c r="M69" i="16"/>
  <c r="L69" i="16"/>
  <c r="K69" i="16"/>
  <c r="J69" i="16"/>
  <c r="I69" i="16"/>
  <c r="G69" i="16"/>
  <c r="F69" i="16"/>
  <c r="E69" i="16"/>
  <c r="D69" i="16"/>
  <c r="X68" i="16"/>
  <c r="U68" i="16"/>
  <c r="S68" i="16"/>
  <c r="N68" i="16"/>
  <c r="M68" i="16"/>
  <c r="I68" i="16"/>
  <c r="H68" i="16"/>
  <c r="G68" i="16"/>
  <c r="F68" i="16"/>
  <c r="E68" i="16"/>
  <c r="D68" i="16"/>
  <c r="X67" i="16"/>
  <c r="W67" i="16"/>
  <c r="U67" i="16"/>
  <c r="T67" i="16"/>
  <c r="S67" i="16"/>
  <c r="R67" i="16"/>
  <c r="N67" i="16"/>
  <c r="M67" i="16"/>
  <c r="L67" i="16"/>
  <c r="G67" i="16"/>
  <c r="F67" i="16"/>
  <c r="E67" i="16"/>
  <c r="W66" i="16"/>
  <c r="U66" i="16"/>
  <c r="T66" i="16"/>
  <c r="S66" i="16"/>
  <c r="R66" i="16"/>
  <c r="Q66" i="16"/>
  <c r="M66" i="16"/>
  <c r="L66" i="16"/>
  <c r="K66" i="16"/>
  <c r="J66" i="16"/>
  <c r="G66" i="16"/>
  <c r="E66" i="16"/>
  <c r="U65" i="16"/>
  <c r="T65" i="16"/>
  <c r="P65" i="16"/>
  <c r="O65" i="16"/>
  <c r="N65" i="16"/>
  <c r="M65" i="16"/>
  <c r="L65" i="16"/>
  <c r="J65" i="16"/>
  <c r="G65" i="16"/>
  <c r="F65" i="16"/>
  <c r="E65" i="16"/>
  <c r="D65" i="16"/>
  <c r="U64" i="16"/>
  <c r="T64" i="16"/>
  <c r="S64" i="16"/>
  <c r="N64" i="16"/>
  <c r="M64" i="16"/>
  <c r="L64" i="16"/>
  <c r="I64" i="16"/>
  <c r="G64" i="16"/>
  <c r="F64" i="16"/>
  <c r="E64" i="16"/>
  <c r="D64" i="16"/>
  <c r="X63" i="16"/>
  <c r="T63" i="16"/>
  <c r="S63" i="16"/>
  <c r="R63" i="16"/>
  <c r="Q63" i="16"/>
  <c r="N63" i="16"/>
  <c r="L63" i="16"/>
  <c r="G63" i="16"/>
  <c r="F63" i="16"/>
  <c r="E63" i="16"/>
  <c r="D63" i="16"/>
  <c r="W62" i="16"/>
  <c r="V62" i="16"/>
  <c r="U62" i="16"/>
  <c r="T62" i="16"/>
  <c r="S62" i="16"/>
  <c r="Q62" i="16"/>
  <c r="P62" i="16"/>
  <c r="N62" i="16"/>
  <c r="M62" i="16"/>
  <c r="L62" i="16"/>
  <c r="K62" i="16"/>
  <c r="G62" i="16"/>
  <c r="F62" i="16"/>
  <c r="E62" i="16"/>
  <c r="U54" i="16"/>
  <c r="S54" i="16"/>
  <c r="P54" i="16"/>
  <c r="O54" i="16"/>
  <c r="N54" i="16"/>
  <c r="M54" i="16"/>
  <c r="K54" i="16"/>
  <c r="J54" i="16"/>
  <c r="I54" i="16"/>
  <c r="G54" i="16"/>
  <c r="F54" i="16"/>
  <c r="E54" i="16"/>
  <c r="D54" i="16"/>
  <c r="X53" i="16"/>
  <c r="U53" i="16"/>
  <c r="T53" i="16"/>
  <c r="S53" i="16"/>
  <c r="N53" i="16"/>
  <c r="M53" i="16"/>
  <c r="L53" i="16"/>
  <c r="G53" i="16"/>
  <c r="F53" i="16"/>
  <c r="E53" i="16"/>
  <c r="D53" i="16"/>
  <c r="X51" i="16"/>
  <c r="W51" i="16"/>
  <c r="U51" i="16"/>
  <c r="T51" i="16"/>
  <c r="S51" i="16"/>
  <c r="R51" i="16"/>
  <c r="Q51" i="16"/>
  <c r="N51" i="16"/>
  <c r="M51" i="16"/>
  <c r="L51" i="16"/>
  <c r="G51" i="16"/>
  <c r="F51" i="16"/>
  <c r="E51" i="16"/>
  <c r="W50" i="16"/>
  <c r="U50" i="16"/>
  <c r="T50" i="16"/>
  <c r="S50" i="16"/>
  <c r="R50" i="16"/>
  <c r="Q50" i="16"/>
  <c r="N50" i="16"/>
  <c r="M50" i="16"/>
  <c r="L50" i="16"/>
  <c r="K50" i="16"/>
  <c r="J50" i="16"/>
  <c r="G50" i="16"/>
  <c r="F50" i="16"/>
  <c r="E50" i="16"/>
  <c r="U49" i="16"/>
  <c r="T49" i="16"/>
  <c r="S49" i="16"/>
  <c r="P49" i="16"/>
  <c r="N49" i="16"/>
  <c r="M49" i="16"/>
  <c r="L49" i="16"/>
  <c r="K49" i="16"/>
  <c r="J49" i="16"/>
  <c r="G49" i="16"/>
  <c r="F49" i="16"/>
  <c r="E49" i="16"/>
  <c r="D49" i="16"/>
  <c r="X48" i="16"/>
  <c r="U48" i="16"/>
  <c r="T48" i="16"/>
  <c r="S48" i="16"/>
  <c r="N48" i="16"/>
  <c r="M48" i="16"/>
  <c r="L48" i="16"/>
  <c r="I48" i="16"/>
  <c r="G48" i="16"/>
  <c r="F48" i="16"/>
  <c r="E48" i="16"/>
  <c r="D48" i="16"/>
  <c r="X47" i="16"/>
  <c r="U47" i="16"/>
  <c r="T47" i="16"/>
  <c r="S47" i="16"/>
  <c r="R47" i="16"/>
  <c r="Q47" i="16"/>
  <c r="N47" i="16"/>
  <c r="M47" i="16"/>
  <c r="L47" i="16"/>
  <c r="J47" i="16"/>
  <c r="G47" i="16"/>
  <c r="F47" i="16"/>
  <c r="E47" i="16"/>
  <c r="W46" i="16"/>
  <c r="U46" i="16"/>
  <c r="T46" i="16"/>
  <c r="S46" i="16"/>
  <c r="R46" i="16"/>
  <c r="Q46" i="16"/>
  <c r="N46" i="16"/>
  <c r="M46" i="16"/>
  <c r="L46" i="16"/>
  <c r="K46" i="16"/>
  <c r="J46" i="16"/>
  <c r="G46" i="16"/>
  <c r="F46" i="16"/>
  <c r="E46" i="16"/>
  <c r="U45" i="16"/>
  <c r="T45" i="16"/>
  <c r="S45" i="16"/>
  <c r="Q45" i="16"/>
  <c r="P45" i="16"/>
  <c r="N45" i="16"/>
  <c r="M45" i="16"/>
  <c r="L45" i="16"/>
  <c r="K45" i="16"/>
  <c r="J45" i="16"/>
  <c r="I45" i="16"/>
  <c r="H45" i="16"/>
  <c r="G45" i="16"/>
  <c r="F45" i="16"/>
  <c r="E45" i="16"/>
  <c r="D45" i="16"/>
  <c r="X44" i="16"/>
  <c r="U44" i="16"/>
  <c r="T44" i="16"/>
  <c r="S44" i="16"/>
  <c r="N44" i="16"/>
  <c r="M44" i="16"/>
  <c r="L44" i="16"/>
  <c r="I44" i="16"/>
  <c r="G44" i="16"/>
  <c r="F44" i="16"/>
  <c r="E44" i="16"/>
  <c r="D44" i="16"/>
  <c r="X43" i="16"/>
  <c r="W43" i="16"/>
  <c r="U43" i="16"/>
  <c r="T43" i="16"/>
  <c r="S43" i="16"/>
  <c r="R43" i="16"/>
  <c r="Q43" i="16"/>
  <c r="N43" i="16"/>
  <c r="M43" i="16"/>
  <c r="L43" i="16"/>
  <c r="G43" i="16"/>
  <c r="F43" i="16"/>
  <c r="E43" i="16"/>
  <c r="W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G42" i="16"/>
  <c r="F42" i="16"/>
  <c r="E42" i="16"/>
  <c r="U41" i="16"/>
  <c r="T41" i="16"/>
  <c r="S41" i="16"/>
  <c r="P41" i="16"/>
  <c r="N41" i="16"/>
  <c r="M41" i="16"/>
  <c r="L41" i="16"/>
  <c r="K41" i="16"/>
  <c r="J41" i="16"/>
  <c r="I41" i="16"/>
  <c r="H41" i="16"/>
  <c r="G41" i="16"/>
  <c r="F41" i="16"/>
  <c r="E41" i="16"/>
  <c r="D41" i="16"/>
  <c r="X40" i="16"/>
  <c r="U40" i="16"/>
  <c r="T40" i="16"/>
  <c r="S40" i="16"/>
  <c r="R40" i="16"/>
  <c r="N40" i="16"/>
  <c r="M40" i="16"/>
  <c r="L40" i="16"/>
  <c r="I40" i="16"/>
  <c r="G40" i="16"/>
  <c r="F40" i="16"/>
  <c r="E40" i="16"/>
  <c r="D40" i="16"/>
  <c r="X39" i="16"/>
  <c r="W39" i="16"/>
  <c r="V39" i="16"/>
  <c r="U39" i="16"/>
  <c r="T39" i="16"/>
  <c r="S39" i="16"/>
  <c r="R39" i="16"/>
  <c r="Q39" i="16"/>
  <c r="N39" i="16"/>
  <c r="M39" i="16"/>
  <c r="L39" i="16"/>
  <c r="G39" i="16"/>
  <c r="F39" i="16"/>
  <c r="E39" i="16"/>
  <c r="W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G38" i="16"/>
  <c r="F38" i="16"/>
  <c r="E38" i="16"/>
  <c r="U37" i="16"/>
  <c r="T37" i="16"/>
  <c r="S37" i="16"/>
  <c r="P37" i="16"/>
  <c r="N37" i="16"/>
  <c r="M37" i="16"/>
  <c r="L37" i="16"/>
  <c r="K37" i="16"/>
  <c r="J37" i="16"/>
  <c r="I37" i="16"/>
  <c r="H37" i="16"/>
  <c r="G37" i="16"/>
  <c r="F37" i="16"/>
  <c r="E37" i="16"/>
  <c r="D37" i="16"/>
  <c r="X36" i="16"/>
  <c r="U36" i="16"/>
  <c r="T36" i="16"/>
  <c r="S36" i="16"/>
  <c r="N36" i="16"/>
  <c r="M36" i="16"/>
  <c r="L36" i="16"/>
  <c r="I36" i="16"/>
  <c r="G36" i="16"/>
  <c r="F36" i="16"/>
  <c r="E36" i="16"/>
  <c r="D36" i="16"/>
  <c r="X35" i="16"/>
  <c r="V35" i="16"/>
  <c r="U35" i="16"/>
  <c r="T35" i="16"/>
  <c r="S35" i="16"/>
  <c r="R35" i="16"/>
  <c r="Q35" i="16"/>
  <c r="N35" i="16"/>
  <c r="M35" i="16"/>
  <c r="L35" i="16"/>
  <c r="G35" i="16"/>
  <c r="F35" i="16"/>
  <c r="E35" i="16"/>
  <c r="W34" i="16"/>
  <c r="U34" i="16"/>
  <c r="T34" i="16"/>
  <c r="S34" i="16"/>
  <c r="R34" i="16"/>
  <c r="Q34" i="16"/>
  <c r="O34" i="16"/>
  <c r="N34" i="16"/>
  <c r="M34" i="16"/>
  <c r="L34" i="16"/>
  <c r="K34" i="16"/>
  <c r="J34" i="16"/>
  <c r="G34" i="16"/>
  <c r="F34" i="16"/>
  <c r="E34" i="16"/>
  <c r="U32" i="16"/>
  <c r="T32" i="16"/>
  <c r="S32" i="16"/>
  <c r="P32" i="16"/>
  <c r="N32" i="16"/>
  <c r="M32" i="16"/>
  <c r="L32" i="16"/>
  <c r="K32" i="16"/>
  <c r="J32" i="16"/>
  <c r="G32" i="16"/>
  <c r="F32" i="16"/>
  <c r="E32" i="16"/>
  <c r="D32" i="16"/>
  <c r="X31" i="16"/>
  <c r="U31" i="16"/>
  <c r="T31" i="16"/>
  <c r="S31" i="16"/>
  <c r="N31" i="16"/>
  <c r="M31" i="16"/>
  <c r="L31" i="16"/>
  <c r="I31" i="16"/>
  <c r="G31" i="16"/>
  <c r="F31" i="16"/>
  <c r="E31" i="16"/>
  <c r="D31" i="16"/>
  <c r="X30" i="16"/>
  <c r="U30" i="16"/>
  <c r="T30" i="16"/>
  <c r="S30" i="16"/>
  <c r="R30" i="16"/>
  <c r="Q30" i="16"/>
  <c r="N30" i="16"/>
  <c r="M30" i="16"/>
  <c r="L30" i="16"/>
  <c r="J30" i="16"/>
  <c r="G30" i="16"/>
  <c r="F30" i="16"/>
  <c r="E30" i="16"/>
  <c r="W29" i="16"/>
  <c r="U29" i="16"/>
  <c r="T29" i="16"/>
  <c r="S29" i="16"/>
  <c r="R29" i="16"/>
  <c r="Q29" i="16"/>
  <c r="N29" i="16"/>
  <c r="M29" i="16"/>
  <c r="L29" i="16"/>
  <c r="K29" i="16"/>
  <c r="J29" i="16"/>
  <c r="G29" i="16"/>
  <c r="F29" i="16"/>
  <c r="E29" i="16"/>
  <c r="U28" i="16"/>
  <c r="T28" i="16"/>
  <c r="S28" i="16"/>
  <c r="Q28" i="16"/>
  <c r="P28" i="16"/>
  <c r="N28" i="16"/>
  <c r="M28" i="16"/>
  <c r="L28" i="16"/>
  <c r="K28" i="16"/>
  <c r="J28" i="16"/>
  <c r="G28" i="16"/>
  <c r="F28" i="16"/>
  <c r="E28" i="16"/>
  <c r="D28" i="16"/>
  <c r="X25" i="16"/>
  <c r="U25" i="16"/>
  <c r="T25" i="16"/>
  <c r="S25" i="16"/>
  <c r="N25" i="16"/>
  <c r="M25" i="16"/>
  <c r="L25" i="16"/>
  <c r="K25" i="16"/>
  <c r="I25" i="16"/>
  <c r="G25" i="16"/>
  <c r="F25" i="16"/>
  <c r="E25" i="16"/>
  <c r="D25" i="16"/>
  <c r="X24" i="16"/>
  <c r="W24" i="16"/>
  <c r="U24" i="16"/>
  <c r="T24" i="16"/>
  <c r="S24" i="16"/>
  <c r="R24" i="16"/>
  <c r="Q24" i="16"/>
  <c r="N24" i="16"/>
  <c r="M24" i="16"/>
  <c r="L24" i="16"/>
  <c r="G24" i="16"/>
  <c r="F24" i="16"/>
  <c r="E24" i="16"/>
  <c r="W23" i="16"/>
  <c r="U23" i="16"/>
  <c r="T23" i="16"/>
  <c r="S23" i="16"/>
  <c r="R23" i="16"/>
  <c r="Q23" i="16"/>
  <c r="P23" i="16"/>
  <c r="N23" i="16"/>
  <c r="M23" i="16"/>
  <c r="L23" i="16"/>
  <c r="K23" i="16"/>
  <c r="J23" i="16"/>
  <c r="G23" i="16"/>
  <c r="F23" i="16"/>
  <c r="E23" i="16"/>
  <c r="U21" i="16"/>
  <c r="T21" i="16"/>
  <c r="S21" i="16"/>
  <c r="P21" i="16"/>
  <c r="N21" i="16"/>
  <c r="M21" i="16"/>
  <c r="L21" i="16"/>
  <c r="K21" i="16"/>
  <c r="J21" i="16"/>
  <c r="I21" i="16"/>
  <c r="G21" i="16"/>
  <c r="F21" i="16"/>
  <c r="E21" i="16"/>
  <c r="D21" i="16"/>
  <c r="X20" i="16"/>
  <c r="U20" i="16"/>
  <c r="T20" i="16"/>
  <c r="S20" i="16"/>
  <c r="N20" i="16"/>
  <c r="M20" i="16"/>
  <c r="L20" i="16"/>
  <c r="I20" i="16"/>
  <c r="G20" i="16"/>
  <c r="F20" i="16"/>
  <c r="E20" i="16"/>
  <c r="D20" i="16"/>
  <c r="X19" i="16"/>
  <c r="W19" i="16"/>
  <c r="U19" i="16"/>
  <c r="T19" i="16"/>
  <c r="S19" i="16"/>
  <c r="R19" i="16"/>
  <c r="Q19" i="16"/>
  <c r="N19" i="16"/>
  <c r="M19" i="16"/>
  <c r="L19" i="16"/>
  <c r="G19" i="16"/>
  <c r="F19" i="16"/>
  <c r="E19" i="16"/>
  <c r="D19" i="16"/>
  <c r="W18" i="16"/>
  <c r="U18" i="16"/>
  <c r="T18" i="16"/>
  <c r="S18" i="16"/>
  <c r="R18" i="16"/>
  <c r="Q18" i="16"/>
  <c r="P18" i="16"/>
  <c r="N18" i="16"/>
  <c r="M18" i="16"/>
  <c r="L18" i="16"/>
  <c r="K18" i="16"/>
  <c r="J18" i="16"/>
  <c r="G18" i="16"/>
  <c r="F18" i="16"/>
  <c r="E18" i="16"/>
  <c r="U16" i="16"/>
  <c r="T16" i="16"/>
  <c r="S16" i="16"/>
  <c r="P16" i="16"/>
  <c r="N16" i="16"/>
  <c r="M16" i="16"/>
  <c r="L16" i="16"/>
  <c r="K16" i="16"/>
  <c r="J16" i="16"/>
  <c r="G16" i="16"/>
  <c r="F16" i="16"/>
  <c r="E16" i="16"/>
  <c r="D16" i="16"/>
  <c r="X15" i="16"/>
  <c r="U15" i="16"/>
  <c r="T15" i="16"/>
  <c r="S15" i="16"/>
  <c r="N15" i="16"/>
  <c r="M15" i="16"/>
  <c r="L15" i="16"/>
  <c r="I15" i="16"/>
  <c r="G15" i="16"/>
  <c r="F15" i="16"/>
  <c r="E15" i="16"/>
  <c r="D15" i="16"/>
  <c r="X14" i="16"/>
  <c r="U14" i="16"/>
  <c r="T14" i="16"/>
  <c r="S14" i="16"/>
  <c r="R14" i="16"/>
  <c r="Q14" i="16"/>
  <c r="N14" i="16"/>
  <c r="M14" i="16"/>
  <c r="L14" i="16"/>
  <c r="K14" i="16"/>
  <c r="G14" i="16"/>
  <c r="F14" i="16"/>
  <c r="E14" i="16"/>
  <c r="W13" i="16"/>
  <c r="U13" i="16"/>
  <c r="T13" i="16"/>
  <c r="S13" i="16"/>
  <c r="R13" i="16"/>
  <c r="Q13" i="16"/>
  <c r="N13" i="16"/>
  <c r="M13" i="16"/>
  <c r="L13" i="16"/>
  <c r="K13" i="16"/>
  <c r="J13" i="16"/>
  <c r="G13" i="16"/>
  <c r="F13" i="16"/>
  <c r="E13" i="16"/>
  <c r="U12" i="16"/>
  <c r="T12" i="16"/>
  <c r="S12" i="16"/>
  <c r="P12" i="16"/>
  <c r="N12" i="16"/>
  <c r="M12" i="16"/>
  <c r="L12" i="16"/>
  <c r="K12" i="16"/>
  <c r="J12" i="16"/>
  <c r="G12" i="16"/>
  <c r="F12" i="16"/>
  <c r="E12" i="16"/>
  <c r="D12" i="16"/>
  <c r="X10" i="16"/>
  <c r="U10" i="16"/>
  <c r="T10" i="16"/>
  <c r="S10" i="16"/>
  <c r="N10" i="16"/>
  <c r="M10" i="16"/>
  <c r="L10" i="16"/>
  <c r="I10" i="16"/>
  <c r="G10" i="16"/>
  <c r="F10" i="16"/>
  <c r="E10" i="16"/>
  <c r="D10" i="16"/>
  <c r="X9" i="16"/>
  <c r="U9" i="16"/>
  <c r="T9" i="16"/>
  <c r="S9" i="16"/>
  <c r="R9" i="16"/>
  <c r="Q9" i="16"/>
  <c r="N9" i="16"/>
  <c r="M9" i="16"/>
  <c r="L9" i="16"/>
  <c r="G9" i="16"/>
  <c r="F9" i="16"/>
  <c r="E9" i="16"/>
  <c r="W7" i="16"/>
  <c r="U7" i="16"/>
  <c r="T7" i="16"/>
  <c r="S7" i="16"/>
  <c r="R7" i="16"/>
  <c r="Q7" i="16"/>
  <c r="P7" i="16"/>
  <c r="N7" i="16"/>
  <c r="M7" i="16"/>
  <c r="L7" i="16"/>
  <c r="K7" i="16"/>
  <c r="J7" i="16"/>
  <c r="G7" i="16"/>
  <c r="F7" i="16"/>
  <c r="E7" i="16"/>
  <c r="U6" i="16"/>
  <c r="T6" i="16"/>
  <c r="S6" i="16"/>
  <c r="P6" i="16"/>
  <c r="N6" i="16"/>
  <c r="M6" i="16"/>
  <c r="L6" i="16"/>
  <c r="K6" i="16"/>
  <c r="J6" i="16"/>
  <c r="I6" i="16"/>
  <c r="G6" i="16"/>
  <c r="F6" i="16"/>
  <c r="E6" i="16"/>
  <c r="D6" i="16"/>
  <c r="X5" i="16"/>
  <c r="U5" i="16"/>
  <c r="T5" i="16"/>
  <c r="S5" i="16"/>
  <c r="N5" i="16"/>
  <c r="M5" i="16"/>
  <c r="L5" i="16"/>
  <c r="I5" i="16"/>
  <c r="G5" i="16"/>
  <c r="F5" i="16"/>
  <c r="E5" i="16"/>
  <c r="D5" i="16"/>
  <c r="X6" i="149"/>
  <c r="W6" i="149"/>
  <c r="V6" i="149"/>
  <c r="U6" i="149"/>
  <c r="T6" i="149"/>
  <c r="S6" i="149"/>
  <c r="R6" i="149"/>
  <c r="Q6" i="149"/>
  <c r="P6" i="149"/>
  <c r="O6" i="149"/>
  <c r="N6" i="149"/>
  <c r="M6" i="149"/>
  <c r="L6" i="149"/>
  <c r="K6" i="149"/>
  <c r="J6" i="149"/>
  <c r="I6" i="149"/>
  <c r="H6" i="149"/>
  <c r="G6" i="149"/>
  <c r="F6" i="149"/>
  <c r="E6" i="149"/>
  <c r="D6" i="149"/>
  <c r="C6" i="149"/>
  <c r="R5" i="16" l="1"/>
  <c r="D7" i="16"/>
  <c r="K9" i="16"/>
  <c r="R10" i="16"/>
  <c r="D13" i="16"/>
  <c r="R15" i="16"/>
  <c r="D18" i="16"/>
  <c r="K19" i="16"/>
  <c r="R20" i="16"/>
  <c r="D23" i="16"/>
  <c r="K24" i="16"/>
  <c r="R25" i="16"/>
  <c r="D29" i="16"/>
  <c r="K30" i="16"/>
  <c r="R31" i="16"/>
  <c r="D34" i="16"/>
  <c r="K35" i="16"/>
  <c r="R36" i="16"/>
  <c r="D38" i="16"/>
  <c r="K39" i="16"/>
  <c r="D42" i="16"/>
  <c r="K43" i="16"/>
  <c r="R44" i="16"/>
  <c r="D46" i="16"/>
  <c r="K47" i="16"/>
  <c r="R48" i="16"/>
  <c r="D50" i="16"/>
  <c r="K51" i="16"/>
  <c r="R53" i="16"/>
  <c r="D62" i="16"/>
  <c r="K63" i="16"/>
  <c r="R64" i="16"/>
  <c r="D66" i="16"/>
  <c r="K67" i="16"/>
  <c r="R68" i="16"/>
  <c r="D70" i="16"/>
  <c r="K71" i="16"/>
  <c r="R72" i="16"/>
  <c r="Z93" i="149"/>
  <c r="Z81" i="149"/>
  <c r="Y93" i="149"/>
  <c r="Y2" i="119"/>
  <c r="Y77" i="149" s="1"/>
  <c r="Z2" i="106"/>
  <c r="Z49" i="149" s="1"/>
  <c r="Z12" i="149"/>
  <c r="Z2" i="125"/>
  <c r="Z90" i="149" s="1"/>
  <c r="Y61" i="149"/>
  <c r="Z32" i="149"/>
  <c r="Z2" i="117"/>
  <c r="Z66" i="149" s="1"/>
  <c r="Y32" i="149"/>
  <c r="Z10" i="149"/>
  <c r="Y78" i="149"/>
  <c r="Y2" i="103"/>
  <c r="Z3" i="123"/>
  <c r="Y2" i="106"/>
  <c r="Y55" i="149"/>
  <c r="Q5" i="16"/>
  <c r="X6" i="16"/>
  <c r="J9" i="16"/>
  <c r="Q10" i="16"/>
  <c r="X12" i="16"/>
  <c r="J14" i="16"/>
  <c r="Q15" i="16"/>
  <c r="X16" i="16"/>
  <c r="J19" i="16"/>
  <c r="Q20" i="16"/>
  <c r="X21" i="16"/>
  <c r="J24" i="16"/>
  <c r="Q25" i="16"/>
  <c r="X28" i="16"/>
  <c r="Q31" i="16"/>
  <c r="X32" i="16"/>
  <c r="J35" i="16"/>
  <c r="Q36" i="16"/>
  <c r="X37" i="16"/>
  <c r="J39" i="16"/>
  <c r="Q40" i="16"/>
  <c r="X41" i="16"/>
  <c r="J43" i="16"/>
  <c r="Q44" i="16"/>
  <c r="X45" i="16"/>
  <c r="Q48" i="16"/>
  <c r="X49" i="16"/>
  <c r="J51" i="16"/>
  <c r="X54" i="16"/>
  <c r="J63" i="16"/>
  <c r="Q64" i="16"/>
  <c r="X65" i="16"/>
  <c r="J67" i="16"/>
  <c r="Q68" i="16"/>
  <c r="X69" i="16"/>
  <c r="J71" i="16"/>
  <c r="Q72" i="16"/>
  <c r="Y64" i="149"/>
  <c r="Z95" i="149"/>
  <c r="Y2" i="16"/>
  <c r="Y54" i="149"/>
  <c r="V19" i="120"/>
  <c r="V35" i="120"/>
  <c r="O38" i="120"/>
  <c r="H41" i="120"/>
  <c r="V43" i="120"/>
  <c r="O46" i="120"/>
  <c r="H49" i="120"/>
  <c r="V51" i="120"/>
  <c r="K8" i="115"/>
  <c r="K22" i="113"/>
  <c r="Y74" i="149"/>
  <c r="Y2" i="111"/>
  <c r="Y2" i="118"/>
  <c r="X26" i="17"/>
  <c r="Z2" i="111"/>
  <c r="Z53" i="149" s="1"/>
  <c r="Z74" i="149"/>
  <c r="Y41" i="149"/>
  <c r="Y3" i="123"/>
  <c r="Y2" i="123" s="1"/>
  <c r="V8" i="203"/>
  <c r="H52" i="169"/>
  <c r="Y89" i="149"/>
  <c r="Y2" i="105"/>
  <c r="Y40" i="149" s="1"/>
  <c r="Y33" i="149"/>
  <c r="Z2" i="104"/>
  <c r="Z45" i="149" s="1"/>
  <c r="V5" i="16"/>
  <c r="H7" i="16"/>
  <c r="O9" i="16"/>
  <c r="V10" i="16"/>
  <c r="H13" i="16"/>
  <c r="O14" i="16"/>
  <c r="V15" i="16"/>
  <c r="H18" i="16"/>
  <c r="O19" i="16"/>
  <c r="V20" i="16"/>
  <c r="H23" i="16"/>
  <c r="O24" i="16"/>
  <c r="V25" i="16"/>
  <c r="H29" i="16"/>
  <c r="O30" i="16"/>
  <c r="V31" i="16"/>
  <c r="H34" i="16"/>
  <c r="V36" i="16"/>
  <c r="H38" i="16"/>
  <c r="O39" i="16"/>
  <c r="V40" i="16"/>
  <c r="H42" i="16"/>
  <c r="O43" i="16"/>
  <c r="V44" i="16"/>
  <c r="H46" i="16"/>
  <c r="O47" i="16"/>
  <c r="V48" i="16"/>
  <c r="H50" i="16"/>
  <c r="O51" i="16"/>
  <c r="V53" i="16"/>
  <c r="V52" i="16" s="1"/>
  <c r="H62" i="16"/>
  <c r="O63" i="16"/>
  <c r="H66" i="16"/>
  <c r="O67" i="16"/>
  <c r="V68" i="16"/>
  <c r="H70" i="16"/>
  <c r="O71" i="16"/>
  <c r="V72" i="16"/>
  <c r="Z2" i="118"/>
  <c r="Z71" i="149" s="1"/>
  <c r="Y3" i="116"/>
  <c r="M36" i="117"/>
  <c r="F39" i="117"/>
  <c r="T41" i="117"/>
  <c r="M44" i="117"/>
  <c r="F47" i="117"/>
  <c r="T49" i="117"/>
  <c r="S26" i="17"/>
  <c r="Y26" i="102"/>
  <c r="Z9" i="149"/>
  <c r="P5" i="16"/>
  <c r="W6" i="16"/>
  <c r="I9" i="16"/>
  <c r="P10" i="16"/>
  <c r="W12" i="16"/>
  <c r="I14" i="16"/>
  <c r="P15" i="16"/>
  <c r="W16" i="16"/>
  <c r="I19" i="16"/>
  <c r="P20" i="16"/>
  <c r="W21" i="16"/>
  <c r="I24" i="16"/>
  <c r="P25" i="16"/>
  <c r="W28" i="16"/>
  <c r="I30" i="16"/>
  <c r="P31" i="16"/>
  <c r="W32" i="16"/>
  <c r="I35" i="16"/>
  <c r="P36" i="16"/>
  <c r="W37" i="16"/>
  <c r="I39" i="16"/>
  <c r="P40" i="16"/>
  <c r="W41" i="16"/>
  <c r="I43" i="16"/>
  <c r="P44" i="16"/>
  <c r="W45" i="16"/>
  <c r="I47" i="16"/>
  <c r="P48" i="16"/>
  <c r="W49" i="16"/>
  <c r="I51" i="16"/>
  <c r="P53" i="16"/>
  <c r="Z3" i="116"/>
  <c r="Y2" i="75"/>
  <c r="Y19" i="149" s="1"/>
  <c r="Z2" i="120"/>
  <c r="Y26" i="116"/>
  <c r="Y87" i="149"/>
  <c r="Z26" i="123"/>
  <c r="F26" i="17"/>
  <c r="Y2" i="125"/>
  <c r="X22" i="192"/>
  <c r="Q22" i="189"/>
  <c r="W34" i="117"/>
  <c r="I40" i="117"/>
  <c r="W42" i="117"/>
  <c r="P45" i="117"/>
  <c r="I48" i="117"/>
  <c r="W50" i="117"/>
  <c r="Q52" i="183"/>
  <c r="Q52" i="168"/>
  <c r="J22" i="167"/>
  <c r="F52" i="109"/>
  <c r="M52" i="112"/>
  <c r="S18" i="120"/>
  <c r="L21" i="120"/>
  <c r="S34" i="120"/>
  <c r="L37" i="120"/>
  <c r="E40" i="120"/>
  <c r="S42" i="120"/>
  <c r="L45" i="120"/>
  <c r="E48" i="120"/>
  <c r="S50" i="120"/>
  <c r="E22" i="156"/>
  <c r="O22" i="108"/>
  <c r="V22" i="88"/>
  <c r="K26" i="17"/>
  <c r="Z2" i="75"/>
  <c r="Z19" i="149" s="1"/>
  <c r="Z26" i="116"/>
  <c r="E52" i="172"/>
  <c r="G52" i="172"/>
  <c r="I18" i="16"/>
  <c r="W20" i="16"/>
  <c r="W31" i="16"/>
  <c r="P35" i="16"/>
  <c r="I38" i="16"/>
  <c r="W40" i="16"/>
  <c r="W48" i="16"/>
  <c r="P51" i="16"/>
  <c r="P67" i="16"/>
  <c r="W15" i="16"/>
  <c r="P19" i="16"/>
  <c r="I34" i="16"/>
  <c r="W36" i="16"/>
  <c r="P39" i="16"/>
  <c r="I50" i="16"/>
  <c r="W53" i="16"/>
  <c r="I66" i="16"/>
  <c r="H52" i="114"/>
  <c r="W5" i="16"/>
  <c r="I7" i="16"/>
  <c r="P9" i="16"/>
  <c r="W10" i="16"/>
  <c r="I13" i="16"/>
  <c r="P14" i="16"/>
  <c r="I23" i="16"/>
  <c r="P24" i="16"/>
  <c r="W25" i="16"/>
  <c r="I29" i="16"/>
  <c r="P30" i="16"/>
  <c r="I42" i="16"/>
  <c r="P43" i="16"/>
  <c r="W44" i="16"/>
  <c r="I46" i="16"/>
  <c r="P47" i="16"/>
  <c r="I62" i="16"/>
  <c r="P63" i="16"/>
  <c r="W64" i="16"/>
  <c r="W68" i="16"/>
  <c r="I70" i="16"/>
  <c r="P71" i="16"/>
  <c r="W72" i="16"/>
  <c r="N19" i="120"/>
  <c r="N35" i="120"/>
  <c r="G38" i="120"/>
  <c r="U40" i="120"/>
  <c r="N43" i="120"/>
  <c r="G46" i="120"/>
  <c r="U48" i="120"/>
  <c r="N51" i="120"/>
  <c r="X22" i="115"/>
  <c r="O34" i="117"/>
  <c r="H37" i="117"/>
  <c r="V39" i="117"/>
  <c r="O42" i="117"/>
  <c r="H45" i="117"/>
  <c r="V47" i="117"/>
  <c r="O50" i="117"/>
  <c r="D52" i="83"/>
  <c r="Y2" i="104"/>
  <c r="P22" i="172"/>
  <c r="P22" i="202"/>
  <c r="W22" i="201"/>
  <c r="P35" i="120"/>
  <c r="I38" i="120"/>
  <c r="W52" i="170"/>
  <c r="W8" i="169"/>
  <c r="W22" i="168"/>
  <c r="V22" i="163"/>
  <c r="Q22" i="172"/>
  <c r="F8" i="195"/>
  <c r="F52" i="91"/>
  <c r="F8" i="90"/>
  <c r="M22" i="88"/>
  <c r="N22" i="88"/>
  <c r="N22" i="80"/>
  <c r="Z40" i="149"/>
  <c r="Z26" i="102"/>
  <c r="Y2" i="10"/>
  <c r="Y2" i="8"/>
  <c r="Y5" i="149" s="1"/>
  <c r="P26" i="17"/>
  <c r="H26" i="17"/>
  <c r="Y66" i="149"/>
  <c r="M26" i="17"/>
  <c r="Y80" i="149"/>
  <c r="X8" i="88"/>
  <c r="Z5" i="149"/>
  <c r="Z3" i="102"/>
  <c r="G52" i="91"/>
  <c r="P52" i="192"/>
  <c r="D22" i="186"/>
  <c r="R3" i="17"/>
  <c r="V4" i="167"/>
  <c r="P52" i="88"/>
  <c r="T8" i="83"/>
  <c r="Y49" i="149"/>
  <c r="I12" i="16"/>
  <c r="W14" i="16"/>
  <c r="P29" i="16"/>
  <c r="I32" i="16"/>
  <c r="W35" i="16"/>
  <c r="P46" i="16"/>
  <c r="I49" i="16"/>
  <c r="I65" i="16"/>
  <c r="Z77" i="149"/>
  <c r="R22" i="109"/>
  <c r="K52" i="115"/>
  <c r="K8" i="113"/>
  <c r="D22" i="113"/>
  <c r="W9" i="16"/>
  <c r="P13" i="16"/>
  <c r="I16" i="16"/>
  <c r="I28" i="16"/>
  <c r="W30" i="16"/>
  <c r="P34" i="16"/>
  <c r="W47" i="16"/>
  <c r="P50" i="16"/>
  <c r="W63" i="16"/>
  <c r="P66" i="16"/>
  <c r="Y15" i="149"/>
  <c r="Z33" i="93"/>
  <c r="Z34" i="11"/>
  <c r="Z27" i="93"/>
  <c r="Z28" i="11"/>
  <c r="Z8" i="93"/>
  <c r="Z9" i="11"/>
  <c r="Y2" i="124"/>
  <c r="Z2" i="124"/>
  <c r="Y3" i="102"/>
  <c r="Y61" i="93"/>
  <c r="Y62" i="11"/>
  <c r="Y8" i="93"/>
  <c r="Y9" i="11"/>
  <c r="Z15" i="149"/>
  <c r="Y33" i="93"/>
  <c r="Y34" i="11"/>
  <c r="Y4" i="93"/>
  <c r="Y5" i="11"/>
  <c r="Z61" i="93"/>
  <c r="Z62" i="11"/>
  <c r="Y27" i="93"/>
  <c r="Y28" i="11"/>
  <c r="Z11" i="93"/>
  <c r="Z12" i="11"/>
  <c r="Y11" i="93"/>
  <c r="Y12" i="11"/>
  <c r="Z22" i="93"/>
  <c r="Z23" i="11"/>
  <c r="Y17" i="93"/>
  <c r="Y18" i="11"/>
  <c r="Z17" i="93"/>
  <c r="Z18" i="11"/>
  <c r="Z4" i="93"/>
  <c r="Z5" i="11"/>
  <c r="Y52" i="93"/>
  <c r="Y53" i="11"/>
  <c r="Y22" i="93"/>
  <c r="Y23" i="11"/>
  <c r="Z52" i="93"/>
  <c r="Z53" i="11"/>
  <c r="Z37" i="149"/>
  <c r="J22" i="193"/>
  <c r="V22" i="87"/>
  <c r="U3" i="17"/>
  <c r="F22" i="204"/>
  <c r="F22" i="121"/>
  <c r="F37" i="120"/>
  <c r="I22" i="194"/>
  <c r="W8" i="193"/>
  <c r="P52" i="187"/>
  <c r="L8" i="187"/>
  <c r="S52" i="78"/>
  <c r="U71" i="103"/>
  <c r="G22" i="161"/>
  <c r="N22" i="204"/>
  <c r="N37" i="120"/>
  <c r="U22" i="170"/>
  <c r="G22" i="168"/>
  <c r="K8" i="192"/>
  <c r="I52" i="203"/>
  <c r="I8" i="202"/>
  <c r="I20" i="120"/>
  <c r="I36" i="120"/>
  <c r="W38" i="120"/>
  <c r="P41" i="120"/>
  <c r="I44" i="120"/>
  <c r="W46" i="120"/>
  <c r="P49" i="120"/>
  <c r="P52" i="169"/>
  <c r="I22" i="168"/>
  <c r="S22" i="113"/>
  <c r="E52" i="113"/>
  <c r="E22" i="112"/>
  <c r="L22" i="195"/>
  <c r="J35" i="117"/>
  <c r="X37" i="117"/>
  <c r="Q40" i="117"/>
  <c r="J43" i="117"/>
  <c r="X45" i="117"/>
  <c r="Q48" i="117"/>
  <c r="J51" i="117"/>
  <c r="M52" i="172"/>
  <c r="K36" i="120"/>
  <c r="D39" i="120"/>
  <c r="K52" i="170"/>
  <c r="D22" i="169"/>
  <c r="G22" i="88"/>
  <c r="N22" i="168"/>
  <c r="O7" i="16"/>
  <c r="H12" i="16"/>
  <c r="V14" i="16"/>
  <c r="O18" i="16"/>
  <c r="H21" i="16"/>
  <c r="V24" i="16"/>
  <c r="O29" i="16"/>
  <c r="H32" i="16"/>
  <c r="V43" i="16"/>
  <c r="O46" i="16"/>
  <c r="H49" i="16"/>
  <c r="V51" i="16"/>
  <c r="O62" i="16"/>
  <c r="H65" i="16"/>
  <c r="V52" i="187"/>
  <c r="N8" i="186"/>
  <c r="V8" i="186"/>
  <c r="J52" i="90"/>
  <c r="X52" i="88"/>
  <c r="C37" i="16"/>
  <c r="P22" i="108"/>
  <c r="L8" i="199"/>
  <c r="K52" i="199"/>
  <c r="S52" i="199"/>
  <c r="R8" i="189"/>
  <c r="Q22" i="86"/>
  <c r="J52" i="82"/>
  <c r="N52" i="161"/>
  <c r="S63" i="117"/>
  <c r="L66" i="117"/>
  <c r="E69" i="117"/>
  <c r="S71" i="117"/>
  <c r="V52" i="174"/>
  <c r="H6" i="16"/>
  <c r="V9" i="16"/>
  <c r="O13" i="16"/>
  <c r="H16" i="16"/>
  <c r="V19" i="16"/>
  <c r="O23" i="16"/>
  <c r="H28" i="16"/>
  <c r="V30" i="16"/>
  <c r="V47" i="16"/>
  <c r="O50" i="16"/>
  <c r="H54" i="16"/>
  <c r="V63" i="16"/>
  <c r="R8" i="203"/>
  <c r="K18" i="120"/>
  <c r="D21" i="120"/>
  <c r="K34" i="120"/>
  <c r="D37" i="120"/>
  <c r="R39" i="120"/>
  <c r="K42" i="120"/>
  <c r="D45" i="120"/>
  <c r="R47" i="120"/>
  <c r="K50" i="120"/>
  <c r="H53" i="117"/>
  <c r="Q8" i="204"/>
  <c r="X22" i="202"/>
  <c r="X35" i="120"/>
  <c r="Q38" i="120"/>
  <c r="X8" i="170"/>
  <c r="Q22" i="170"/>
  <c r="I52" i="165"/>
  <c r="L8" i="115"/>
  <c r="D22" i="195"/>
  <c r="D8" i="188"/>
  <c r="R8" i="186"/>
  <c r="R22" i="185"/>
  <c r="O52" i="82"/>
  <c r="O8" i="81"/>
  <c r="V52" i="81"/>
  <c r="V8" i="80"/>
  <c r="O22" i="80"/>
  <c r="O22" i="19"/>
  <c r="O66" i="16"/>
  <c r="V67" i="16"/>
  <c r="H69" i="16"/>
  <c r="O70" i="16"/>
  <c r="V71" i="16"/>
  <c r="X7" i="117"/>
  <c r="X62" i="117"/>
  <c r="Q65" i="117"/>
  <c r="J68" i="117"/>
  <c r="X70" i="117"/>
  <c r="D35" i="117"/>
  <c r="R37" i="117"/>
  <c r="K40" i="117"/>
  <c r="D43" i="117"/>
  <c r="D63" i="117"/>
  <c r="R65" i="117"/>
  <c r="K68" i="117"/>
  <c r="D71" i="117"/>
  <c r="T22" i="189"/>
  <c r="H22" i="115"/>
  <c r="N22" i="190"/>
  <c r="N52" i="91"/>
  <c r="N8" i="90"/>
  <c r="O52" i="172"/>
  <c r="S8" i="171"/>
  <c r="R22" i="167"/>
  <c r="R5" i="117"/>
  <c r="U52" i="112"/>
  <c r="N22" i="114"/>
  <c r="F52" i="108"/>
  <c r="L22" i="168"/>
  <c r="L35" i="117"/>
  <c r="E38" i="117"/>
  <c r="S40" i="117"/>
  <c r="L43" i="117"/>
  <c r="L63" i="117"/>
  <c r="E66" i="117"/>
  <c r="S68" i="117"/>
  <c r="L71" i="117"/>
  <c r="U52" i="110"/>
  <c r="U8" i="199"/>
  <c r="N22" i="199"/>
  <c r="K22" i="201"/>
  <c r="V22" i="187"/>
  <c r="H52" i="187"/>
  <c r="F8" i="85"/>
  <c r="I22" i="189"/>
  <c r="M22" i="170"/>
  <c r="T22" i="169"/>
  <c r="D8" i="163"/>
  <c r="G22" i="108"/>
  <c r="U52" i="194"/>
  <c r="S52" i="186"/>
  <c r="D8" i="86"/>
  <c r="P52" i="81"/>
  <c r="O8" i="19"/>
  <c r="V52" i="19"/>
  <c r="O22" i="18"/>
  <c r="L8" i="86"/>
  <c r="R8" i="85"/>
  <c r="J8" i="82"/>
  <c r="D8" i="79"/>
  <c r="W22" i="88"/>
  <c r="H52" i="88"/>
  <c r="N26" i="17"/>
  <c r="U52" i="172"/>
  <c r="T22" i="167"/>
  <c r="P22" i="115"/>
  <c r="V8" i="195"/>
  <c r="W22" i="19"/>
  <c r="H35" i="120"/>
  <c r="V37" i="120"/>
  <c r="H8" i="170"/>
  <c r="G34" i="117"/>
  <c r="U36" i="117"/>
  <c r="N39" i="117"/>
  <c r="G42" i="117"/>
  <c r="U44" i="117"/>
  <c r="N47" i="117"/>
  <c r="G50" i="117"/>
  <c r="T8" i="163"/>
  <c r="W22" i="108"/>
  <c r="R8" i="82"/>
  <c r="H7" i="117"/>
  <c r="O8" i="165"/>
  <c r="H62" i="117"/>
  <c r="V64" i="117"/>
  <c r="O67" i="117"/>
  <c r="H70" i="117"/>
  <c r="V72" i="117"/>
  <c r="R22" i="114"/>
  <c r="V4" i="188"/>
  <c r="S22" i="81"/>
  <c r="L8" i="79"/>
  <c r="J4" i="155"/>
  <c r="W36" i="117"/>
  <c r="I42" i="117"/>
  <c r="I62" i="117"/>
  <c r="W64" i="117"/>
  <c r="P67" i="117"/>
  <c r="I70" i="117"/>
  <c r="W72" i="117"/>
  <c r="I22" i="91"/>
  <c r="M8" i="83"/>
  <c r="T52" i="83"/>
  <c r="F52" i="81"/>
  <c r="F8" i="80"/>
  <c r="M52" i="80"/>
  <c r="T8" i="78"/>
  <c r="L8" i="18"/>
  <c r="F52" i="174"/>
  <c r="Q22" i="168"/>
  <c r="X53" i="117"/>
  <c r="M52" i="113"/>
  <c r="M22" i="112"/>
  <c r="N52" i="80"/>
  <c r="G22" i="79"/>
  <c r="S22" i="201"/>
  <c r="S36" i="120"/>
  <c r="S22" i="156"/>
  <c r="L22" i="169"/>
  <c r="R35" i="117"/>
  <c r="K38" i="117"/>
  <c r="D41" i="117"/>
  <c r="R43" i="117"/>
  <c r="K46" i="117"/>
  <c r="D49" i="117"/>
  <c r="R51" i="117"/>
  <c r="S4" i="189"/>
  <c r="I8" i="84"/>
  <c r="L52" i="167"/>
  <c r="E22" i="166"/>
  <c r="L22" i="165"/>
  <c r="V52" i="109"/>
  <c r="L52" i="89"/>
  <c r="O22" i="161"/>
  <c r="V17" i="160"/>
  <c r="M38" i="117"/>
  <c r="F41" i="117"/>
  <c r="T63" i="117"/>
  <c r="M66" i="117"/>
  <c r="F69" i="117"/>
  <c r="T71" i="117"/>
  <c r="H52" i="195"/>
  <c r="O8" i="193"/>
  <c r="F22" i="88"/>
  <c r="I11" i="154"/>
  <c r="P22" i="154"/>
  <c r="C44" i="16"/>
  <c r="P8" i="170"/>
  <c r="I22" i="170"/>
  <c r="X39" i="106"/>
  <c r="J26" i="17"/>
  <c r="I52" i="168"/>
  <c r="T8" i="79"/>
  <c r="W26" i="17"/>
  <c r="U8" i="83"/>
  <c r="T22" i="108"/>
  <c r="J3" i="17"/>
  <c r="T52" i="88"/>
  <c r="J52" i="171"/>
  <c r="C64" i="16"/>
  <c r="X52" i="170"/>
  <c r="Q52" i="166"/>
  <c r="R22" i="201"/>
  <c r="Q22" i="187"/>
  <c r="C45" i="16"/>
  <c r="M8" i="183"/>
  <c r="U8" i="183"/>
  <c r="R17" i="183"/>
  <c r="J8" i="172"/>
  <c r="Q6" i="120"/>
  <c r="L7" i="120"/>
  <c r="T7" i="120"/>
  <c r="I54" i="120"/>
  <c r="Q54" i="120"/>
  <c r="S22" i="169"/>
  <c r="Q8" i="168"/>
  <c r="H22" i="168"/>
  <c r="X22" i="168"/>
  <c r="E8" i="166"/>
  <c r="M8" i="166"/>
  <c r="M52" i="115"/>
  <c r="L8" i="109"/>
  <c r="L22" i="112"/>
  <c r="F4" i="194"/>
  <c r="F23" i="117"/>
  <c r="N23" i="117"/>
  <c r="V23" i="117"/>
  <c r="Q24" i="117"/>
  <c r="T25" i="117"/>
  <c r="J29" i="117"/>
  <c r="M30" i="117"/>
  <c r="U30" i="117"/>
  <c r="H31" i="117"/>
  <c r="X31" i="117"/>
  <c r="U22" i="82"/>
  <c r="U8" i="173"/>
  <c r="N22" i="173"/>
  <c r="D8" i="172"/>
  <c r="H8" i="204"/>
  <c r="X8" i="204"/>
  <c r="O52" i="204"/>
  <c r="V22" i="203"/>
  <c r="K52" i="202"/>
  <c r="J23" i="120"/>
  <c r="R23" i="120"/>
  <c r="M24" i="120"/>
  <c r="H25" i="120"/>
  <c r="X25" i="120"/>
  <c r="O52" i="158"/>
  <c r="G8" i="156"/>
  <c r="O8" i="156"/>
  <c r="H22" i="156"/>
  <c r="P22" i="156"/>
  <c r="N8" i="155"/>
  <c r="V8" i="155"/>
  <c r="L11" i="155"/>
  <c r="W22" i="155"/>
  <c r="N22" i="170"/>
  <c r="M22" i="169"/>
  <c r="U22" i="169"/>
  <c r="X22" i="169"/>
  <c r="O52" i="167"/>
  <c r="W52" i="167"/>
  <c r="G8" i="113"/>
  <c r="G22" i="109"/>
  <c r="G8" i="110"/>
  <c r="O8" i="110"/>
  <c r="W8" i="110"/>
  <c r="E22" i="197"/>
  <c r="M22" i="197"/>
  <c r="U22" i="197"/>
  <c r="D22" i="196"/>
  <c r="L22" i="196"/>
  <c r="T22" i="196"/>
  <c r="S22" i="195"/>
  <c r="K52" i="190"/>
  <c r="S52" i="190"/>
  <c r="S8" i="189"/>
  <c r="U8" i="186"/>
  <c r="R22" i="89"/>
  <c r="O52" i="89"/>
  <c r="I17" i="87"/>
  <c r="O52" i="84"/>
  <c r="N22" i="82"/>
  <c r="W8" i="174"/>
  <c r="J22" i="163"/>
  <c r="R22" i="163"/>
  <c r="P52" i="163"/>
  <c r="X52" i="163"/>
  <c r="P52" i="115"/>
  <c r="Q11" i="108"/>
  <c r="C41" i="16"/>
  <c r="X8" i="174"/>
  <c r="Q22" i="174"/>
  <c r="G8" i="173"/>
  <c r="W8" i="173"/>
  <c r="F52" i="173"/>
  <c r="R52" i="171"/>
  <c r="P8" i="155"/>
  <c r="W52" i="155"/>
  <c r="G8" i="170"/>
  <c r="W8" i="170"/>
  <c r="E8" i="168"/>
  <c r="J52" i="168"/>
  <c r="I52" i="107"/>
  <c r="P8" i="199"/>
  <c r="F22" i="196"/>
  <c r="D52" i="196"/>
  <c r="L52" i="196"/>
  <c r="T52" i="196"/>
  <c r="G52" i="192"/>
  <c r="O52" i="192"/>
  <c r="F8" i="190"/>
  <c r="N8" i="190"/>
  <c r="V8" i="190"/>
  <c r="E52" i="190"/>
  <c r="Q52" i="89"/>
  <c r="F8" i="87"/>
  <c r="V8" i="87"/>
  <c r="M52" i="87"/>
  <c r="U22" i="86"/>
  <c r="T4" i="171"/>
  <c r="K17" i="201"/>
  <c r="R4" i="158"/>
  <c r="D22" i="107"/>
  <c r="G8" i="197"/>
  <c r="D65" i="106"/>
  <c r="F22" i="195"/>
  <c r="N22" i="195"/>
  <c r="V22" i="195"/>
  <c r="L52" i="90"/>
  <c r="T52" i="90"/>
  <c r="G8" i="87"/>
  <c r="W8" i="87"/>
  <c r="I17" i="85"/>
  <c r="O3" i="17"/>
  <c r="R8" i="174"/>
  <c r="H22" i="172"/>
  <c r="W22" i="171"/>
  <c r="L8" i="204"/>
  <c r="S52" i="204"/>
  <c r="Q8" i="203"/>
  <c r="F13" i="120"/>
  <c r="V13" i="120"/>
  <c r="Q14" i="120"/>
  <c r="D15" i="120"/>
  <c r="T15" i="120"/>
  <c r="O16" i="120"/>
  <c r="F22" i="159"/>
  <c r="V22" i="159"/>
  <c r="D52" i="159"/>
  <c r="T53" i="120"/>
  <c r="O54" i="120"/>
  <c r="M22" i="158"/>
  <c r="K8" i="156"/>
  <c r="Q4" i="155"/>
  <c r="K22" i="155"/>
  <c r="Q52" i="155"/>
  <c r="G52" i="169"/>
  <c r="V52" i="114"/>
  <c r="F8" i="108"/>
  <c r="N8" i="108"/>
  <c r="V8" i="108"/>
  <c r="E22" i="107"/>
  <c r="U22" i="107"/>
  <c r="S8" i="197"/>
  <c r="I22" i="197"/>
  <c r="Q22" i="197"/>
  <c r="V4" i="196"/>
  <c r="H66" i="106"/>
  <c r="I69" i="106"/>
  <c r="G22" i="90"/>
  <c r="W22" i="90"/>
  <c r="G26" i="17"/>
  <c r="G3" i="17"/>
  <c r="V26" i="17"/>
  <c r="L8" i="174"/>
  <c r="S52" i="174"/>
  <c r="U16" i="120"/>
  <c r="G24" i="120"/>
  <c r="W24" i="120"/>
  <c r="J25" i="120"/>
  <c r="X52" i="115"/>
  <c r="P8" i="107"/>
  <c r="X8" i="107"/>
  <c r="S22" i="87"/>
  <c r="O8" i="85"/>
  <c r="P52" i="188"/>
  <c r="X8" i="187"/>
  <c r="E4" i="81"/>
  <c r="H5" i="16"/>
  <c r="V7" i="16"/>
  <c r="O12" i="16"/>
  <c r="H15" i="16"/>
  <c r="V18" i="16"/>
  <c r="O21" i="16"/>
  <c r="H25" i="16"/>
  <c r="V29" i="16"/>
  <c r="O32" i="16"/>
  <c r="H36" i="16"/>
  <c r="V38" i="16"/>
  <c r="O41" i="16"/>
  <c r="H44" i="16"/>
  <c r="V46" i="16"/>
  <c r="O49" i="16"/>
  <c r="H53" i="16"/>
  <c r="R22" i="152"/>
  <c r="O26" i="17"/>
  <c r="L3" i="17"/>
  <c r="C14" i="16"/>
  <c r="C20" i="16"/>
  <c r="C67" i="16"/>
  <c r="L22" i="108"/>
  <c r="C15" i="16"/>
  <c r="C21" i="16"/>
  <c r="U17" i="183"/>
  <c r="U8" i="172"/>
  <c r="J52" i="172"/>
  <c r="L8" i="170"/>
  <c r="I52" i="109"/>
  <c r="Q52" i="109"/>
  <c r="J22" i="112"/>
  <c r="Q52" i="110"/>
  <c r="H52" i="199"/>
  <c r="P52" i="199"/>
  <c r="X52" i="199"/>
  <c r="L22" i="188"/>
  <c r="P22" i="186"/>
  <c r="G22" i="185"/>
  <c r="W22" i="185"/>
  <c r="W4" i="87"/>
  <c r="M22" i="153"/>
  <c r="O52" i="160"/>
  <c r="C18" i="117"/>
  <c r="N8" i="183"/>
  <c r="N8" i="204"/>
  <c r="V8" i="204"/>
  <c r="E52" i="204"/>
  <c r="U52" i="204"/>
  <c r="F8" i="158"/>
  <c r="N8" i="158"/>
  <c r="M8" i="156"/>
  <c r="R52" i="155"/>
  <c r="I22" i="165"/>
  <c r="F22" i="163"/>
  <c r="J22" i="114"/>
  <c r="H8" i="110"/>
  <c r="X8" i="110"/>
  <c r="V52" i="199"/>
  <c r="O22" i="198"/>
  <c r="S4" i="188"/>
  <c r="X8" i="186"/>
  <c r="I52" i="89"/>
  <c r="J8" i="84"/>
  <c r="H22" i="82"/>
  <c r="N8" i="154"/>
  <c r="P8" i="196"/>
  <c r="I52" i="187"/>
  <c r="O52" i="88"/>
  <c r="O6" i="16"/>
  <c r="H10" i="16"/>
  <c r="V13" i="16"/>
  <c r="O16" i="16"/>
  <c r="H20" i="16"/>
  <c r="V23" i="16"/>
  <c r="O28" i="16"/>
  <c r="H31" i="16"/>
  <c r="V34" i="16"/>
  <c r="O37" i="16"/>
  <c r="H40" i="16"/>
  <c r="V42" i="16"/>
  <c r="O45" i="16"/>
  <c r="H48" i="16"/>
  <c r="V50" i="16"/>
  <c r="I8" i="155"/>
  <c r="O52" i="155"/>
  <c r="I22" i="195"/>
  <c r="V52" i="194"/>
  <c r="H52" i="190"/>
  <c r="P52" i="190"/>
  <c r="F11" i="174"/>
  <c r="P4" i="204"/>
  <c r="X4" i="204"/>
  <c r="R17" i="170"/>
  <c r="U4" i="169"/>
  <c r="Q22" i="167"/>
  <c r="V52" i="107"/>
  <c r="S52" i="198"/>
  <c r="O22" i="89"/>
  <c r="P52" i="87"/>
  <c r="V8" i="85"/>
  <c r="L22" i="19"/>
  <c r="C18" i="16"/>
  <c r="C32" i="16"/>
  <c r="P8" i="174"/>
  <c r="I22" i="174"/>
  <c r="X27" i="204"/>
  <c r="V8" i="202"/>
  <c r="H52" i="202"/>
  <c r="O24" i="120"/>
  <c r="V8" i="158"/>
  <c r="I52" i="155"/>
  <c r="E22" i="169"/>
  <c r="L25" i="117"/>
  <c r="E30" i="117"/>
  <c r="S32" i="117"/>
  <c r="S52" i="115"/>
  <c r="S8" i="113"/>
  <c r="L22" i="113"/>
  <c r="S11" i="109"/>
  <c r="X8" i="108"/>
  <c r="L22" i="107"/>
  <c r="E8" i="199"/>
  <c r="E68" i="106"/>
  <c r="M52" i="190"/>
  <c r="O69" i="103"/>
  <c r="I52" i="88"/>
  <c r="X52" i="81"/>
  <c r="W8" i="19"/>
  <c r="W22" i="18"/>
  <c r="Q8" i="183"/>
  <c r="L4" i="171"/>
  <c r="K22" i="204"/>
  <c r="I22" i="121"/>
  <c r="F8" i="155"/>
  <c r="T11" i="155"/>
  <c r="J52" i="155"/>
  <c r="O52" i="170"/>
  <c r="V8" i="90"/>
  <c r="O22" i="90"/>
  <c r="L52" i="83"/>
  <c r="K22" i="81"/>
  <c r="K4" i="79"/>
  <c r="R8" i="183"/>
  <c r="R17" i="174"/>
  <c r="S8" i="204"/>
  <c r="P52" i="170"/>
  <c r="O8" i="169"/>
  <c r="U8" i="168"/>
  <c r="U22" i="166"/>
  <c r="U6" i="117"/>
  <c r="G8" i="165"/>
  <c r="N27" i="165"/>
  <c r="N64" i="117"/>
  <c r="G67" i="117"/>
  <c r="U69" i="117"/>
  <c r="N72" i="117"/>
  <c r="G52" i="113"/>
  <c r="F22" i="114"/>
  <c r="S52" i="114"/>
  <c r="S8" i="108"/>
  <c r="V52" i="108"/>
  <c r="N52" i="199"/>
  <c r="G22" i="198"/>
  <c r="P22" i="192"/>
  <c r="T8" i="188"/>
  <c r="T22" i="188"/>
  <c r="Q52" i="186"/>
  <c r="W52" i="91"/>
  <c r="X52" i="87"/>
  <c r="G52" i="84"/>
  <c r="F22" i="82"/>
  <c r="E52" i="80"/>
  <c r="L8" i="78"/>
  <c r="R8" i="77"/>
  <c r="D8" i="18"/>
  <c r="I52" i="156"/>
  <c r="O4" i="155"/>
  <c r="H39" i="117"/>
  <c r="O64" i="117"/>
  <c r="H67" i="117"/>
  <c r="V69" i="117"/>
  <c r="O72" i="117"/>
  <c r="H11" i="113"/>
  <c r="V22" i="109"/>
  <c r="I22" i="108"/>
  <c r="H8" i="199"/>
  <c r="V8" i="197"/>
  <c r="V22" i="196"/>
  <c r="S8" i="193"/>
  <c r="Q52" i="191"/>
  <c r="N22" i="188"/>
  <c r="R22" i="187"/>
  <c r="K52" i="186"/>
  <c r="R52" i="185"/>
  <c r="G52" i="89"/>
  <c r="S8" i="87"/>
  <c r="I22" i="86"/>
  <c r="W52" i="86"/>
  <c r="F52" i="80"/>
  <c r="Q8" i="153"/>
  <c r="C51" i="16"/>
  <c r="M17" i="183"/>
  <c r="E22" i="170"/>
  <c r="Q8" i="169"/>
  <c r="W52" i="169"/>
  <c r="I52" i="166"/>
  <c r="I24" i="117"/>
  <c r="P31" i="117"/>
  <c r="P53" i="117"/>
  <c r="W8" i="113"/>
  <c r="P11" i="109"/>
  <c r="P22" i="107"/>
  <c r="W11" i="110"/>
  <c r="W8" i="197"/>
  <c r="O8" i="194"/>
  <c r="X52" i="190"/>
  <c r="V8" i="188"/>
  <c r="O22" i="188"/>
  <c r="E8" i="186"/>
  <c r="L52" i="186"/>
  <c r="E63" i="103"/>
  <c r="S52" i="87"/>
  <c r="J22" i="86"/>
  <c r="M52" i="18"/>
  <c r="K8" i="151"/>
  <c r="N4" i="174"/>
  <c r="F22" i="170"/>
  <c r="S52" i="170"/>
  <c r="X52" i="169"/>
  <c r="O22" i="168"/>
  <c r="J72" i="106"/>
  <c r="F8" i="186"/>
  <c r="D52" i="90"/>
  <c r="N8" i="87"/>
  <c r="T8" i="86"/>
  <c r="C23" i="8"/>
  <c r="V4" i="183"/>
  <c r="O22" i="183"/>
  <c r="O22" i="174"/>
  <c r="X22" i="172"/>
  <c r="J8" i="171"/>
  <c r="P8" i="204"/>
  <c r="W52" i="204"/>
  <c r="N22" i="203"/>
  <c r="N13" i="120"/>
  <c r="G16" i="120"/>
  <c r="N22" i="159"/>
  <c r="U24" i="120"/>
  <c r="G54" i="120"/>
  <c r="U22" i="158"/>
  <c r="G52" i="158"/>
  <c r="L52" i="156"/>
  <c r="R4" i="155"/>
  <c r="O8" i="170"/>
  <c r="K22" i="169"/>
  <c r="D27" i="169"/>
  <c r="P22" i="168"/>
  <c r="D52" i="167"/>
  <c r="K8" i="165"/>
  <c r="D22" i="165"/>
  <c r="K63" i="117"/>
  <c r="D66" i="117"/>
  <c r="R68" i="117"/>
  <c r="K71" i="117"/>
  <c r="K52" i="113"/>
  <c r="D8" i="109"/>
  <c r="D22" i="112"/>
  <c r="K27" i="112"/>
  <c r="M52" i="192"/>
  <c r="F22" i="190"/>
  <c r="R17" i="189"/>
  <c r="X52" i="189"/>
  <c r="O8" i="87"/>
  <c r="U52" i="87"/>
  <c r="W8" i="81"/>
  <c r="W22" i="80"/>
  <c r="R52" i="172"/>
  <c r="T22" i="113"/>
  <c r="M8" i="109"/>
  <c r="M8" i="112"/>
  <c r="T22" i="107"/>
  <c r="M52" i="110"/>
  <c r="M8" i="199"/>
  <c r="F22" i="199"/>
  <c r="F4" i="197"/>
  <c r="F71" i="106"/>
  <c r="H52" i="192"/>
  <c r="U52" i="190"/>
  <c r="P8" i="186"/>
  <c r="I67" i="103"/>
  <c r="E22" i="88"/>
  <c r="Q52" i="88"/>
  <c r="L8" i="83"/>
  <c r="Q52" i="19"/>
  <c r="K52" i="174"/>
  <c r="E11" i="204"/>
  <c r="L17" i="204"/>
  <c r="Q8" i="201"/>
  <c r="J22" i="201"/>
  <c r="Q4" i="156"/>
  <c r="N52" i="107"/>
  <c r="U4" i="110"/>
  <c r="G63" i="106"/>
  <c r="Q52" i="187"/>
  <c r="Q22" i="87"/>
  <c r="R52" i="19"/>
  <c r="K52" i="203"/>
  <c r="W27" i="156"/>
  <c r="O4" i="166"/>
  <c r="O52" i="113"/>
  <c r="O17" i="189"/>
  <c r="W4" i="155"/>
  <c r="X11" i="169"/>
  <c r="J52" i="113"/>
  <c r="X11" i="109"/>
  <c r="Q4" i="114"/>
  <c r="X8" i="114"/>
  <c r="X22" i="107"/>
  <c r="W8" i="194"/>
  <c r="W22" i="188"/>
  <c r="M8" i="186"/>
  <c r="T52" i="186"/>
  <c r="R22" i="86"/>
  <c r="H52" i="81"/>
  <c r="G8" i="19"/>
  <c r="G22" i="18"/>
  <c r="U52" i="18"/>
  <c r="E22" i="151"/>
  <c r="R8" i="109"/>
  <c r="D4" i="114"/>
  <c r="R22" i="199"/>
  <c r="K61" i="196"/>
  <c r="S52" i="167"/>
  <c r="S52" i="113"/>
  <c r="S8" i="110"/>
  <c r="E46" i="106"/>
  <c r="D22" i="188"/>
  <c r="S3" i="17"/>
  <c r="S2" i="17" s="1"/>
  <c r="C23" i="16"/>
  <c r="T26" i="17"/>
  <c r="E3" i="17"/>
  <c r="C25" i="16"/>
  <c r="F4" i="183"/>
  <c r="T22" i="183"/>
  <c r="O22" i="171"/>
  <c r="G52" i="204"/>
  <c r="S52" i="202"/>
  <c r="L15" i="120"/>
  <c r="E24" i="120"/>
  <c r="L53" i="120"/>
  <c r="E22" i="158"/>
  <c r="R8" i="156"/>
  <c r="O22" i="155"/>
  <c r="I8" i="168"/>
  <c r="P7" i="117"/>
  <c r="W8" i="165"/>
  <c r="P62" i="117"/>
  <c r="I65" i="117"/>
  <c r="W67" i="117"/>
  <c r="P70" i="117"/>
  <c r="V22" i="114"/>
  <c r="W52" i="107"/>
  <c r="P8" i="110"/>
  <c r="W22" i="198"/>
  <c r="W36" i="106"/>
  <c r="M52" i="194"/>
  <c r="K22" i="192"/>
  <c r="W17" i="189"/>
  <c r="O22" i="88"/>
  <c r="E52" i="87"/>
  <c r="X61" i="86"/>
  <c r="W52" i="84"/>
  <c r="V22" i="82"/>
  <c r="G8" i="81"/>
  <c r="N52" i="81"/>
  <c r="N8" i="80"/>
  <c r="G22" i="80"/>
  <c r="U52" i="80"/>
  <c r="T8" i="18"/>
  <c r="K11" i="152"/>
  <c r="I3" i="17"/>
  <c r="U26" i="17"/>
  <c r="C49" i="16"/>
  <c r="N52" i="174"/>
  <c r="I22" i="172"/>
  <c r="W52" i="172"/>
  <c r="V22" i="204"/>
  <c r="F19" i="120"/>
  <c r="T21" i="120"/>
  <c r="F35" i="120"/>
  <c r="T37" i="120"/>
  <c r="M40" i="120"/>
  <c r="F43" i="120"/>
  <c r="T45" i="120"/>
  <c r="M48" i="120"/>
  <c r="F51" i="120"/>
  <c r="S8" i="156"/>
  <c r="K22" i="156"/>
  <c r="X8" i="155"/>
  <c r="Q22" i="165"/>
  <c r="J37" i="117"/>
  <c r="Q62" i="117"/>
  <c r="J65" i="117"/>
  <c r="X67" i="117"/>
  <c r="Q70" i="117"/>
  <c r="H52" i="163"/>
  <c r="Q8" i="113"/>
  <c r="J22" i="109"/>
  <c r="J8" i="114"/>
  <c r="Q52" i="107"/>
  <c r="X52" i="110"/>
  <c r="X8" i="199"/>
  <c r="G8" i="193"/>
  <c r="K4" i="189"/>
  <c r="I8" i="188"/>
  <c r="S27" i="91"/>
  <c r="J22" i="89"/>
  <c r="W52" i="89"/>
  <c r="J8" i="85"/>
  <c r="V52" i="80"/>
  <c r="G22" i="19"/>
  <c r="K52" i="160"/>
  <c r="V3" i="17"/>
  <c r="V22" i="183"/>
  <c r="H8" i="174"/>
  <c r="V11" i="174"/>
  <c r="G4" i="172"/>
  <c r="S8" i="172"/>
  <c r="S17" i="172"/>
  <c r="W4" i="204"/>
  <c r="N52" i="203"/>
  <c r="N8" i="202"/>
  <c r="U8" i="201"/>
  <c r="N22" i="201"/>
  <c r="D25" i="117"/>
  <c r="R29" i="117"/>
  <c r="K32" i="117"/>
  <c r="P8" i="108"/>
  <c r="E22" i="108"/>
  <c r="S52" i="108"/>
  <c r="W3" i="17"/>
  <c r="C72" i="16"/>
  <c r="O8" i="173"/>
  <c r="R4" i="171"/>
  <c r="V52" i="202"/>
  <c r="O22" i="201"/>
  <c r="E36" i="117"/>
  <c r="S38" i="117"/>
  <c r="L41" i="117"/>
  <c r="E44" i="117"/>
  <c r="S46" i="117"/>
  <c r="L49" i="117"/>
  <c r="J8" i="174"/>
  <c r="K8" i="204"/>
  <c r="K52" i="204"/>
  <c r="I8" i="203"/>
  <c r="I14" i="120"/>
  <c r="W16" i="120"/>
  <c r="P25" i="120"/>
  <c r="W54" i="120"/>
  <c r="W52" i="158"/>
  <c r="S22" i="155"/>
  <c r="H52" i="170"/>
  <c r="G8" i="169"/>
  <c r="M8" i="168"/>
  <c r="M22" i="166"/>
  <c r="M6" i="117"/>
  <c r="T22" i="165"/>
  <c r="F64" i="117"/>
  <c r="T66" i="117"/>
  <c r="M69" i="117"/>
  <c r="F72" i="117"/>
  <c r="T8" i="109"/>
  <c r="T22" i="112"/>
  <c r="K8" i="108"/>
  <c r="N52" i="108"/>
  <c r="F22" i="107"/>
  <c r="F52" i="199"/>
  <c r="F49" i="106"/>
  <c r="H22" i="192"/>
  <c r="V22" i="190"/>
  <c r="L8" i="188"/>
  <c r="I22" i="187"/>
  <c r="O52" i="91"/>
  <c r="D8" i="78"/>
  <c r="J8" i="77"/>
  <c r="H3" i="17"/>
  <c r="K52" i="183"/>
  <c r="J8" i="203"/>
  <c r="Q52" i="203"/>
  <c r="Q20" i="120"/>
  <c r="Q36" i="120"/>
  <c r="J39" i="120"/>
  <c r="X41" i="120"/>
  <c r="Q44" i="120"/>
  <c r="J47" i="120"/>
  <c r="X49" i="120"/>
  <c r="W8" i="156"/>
  <c r="G4" i="155"/>
  <c r="U4" i="168"/>
  <c r="R52" i="168"/>
  <c r="U8" i="166"/>
  <c r="U52" i="113"/>
  <c r="U22" i="112"/>
  <c r="N22" i="196"/>
  <c r="T22" i="195"/>
  <c r="K8" i="193"/>
  <c r="W52" i="192"/>
  <c r="M8" i="188"/>
  <c r="J22" i="187"/>
  <c r="X52" i="187"/>
  <c r="J52" i="185"/>
  <c r="V4" i="85"/>
  <c r="E52" i="79"/>
  <c r="K52" i="78"/>
  <c r="Q11" i="154"/>
  <c r="I8" i="153"/>
  <c r="W22" i="161"/>
  <c r="C10" i="8"/>
  <c r="I11" i="172"/>
  <c r="F8" i="204"/>
  <c r="M52" i="204"/>
  <c r="D7" i="120"/>
  <c r="R25" i="120"/>
  <c r="U22" i="155"/>
  <c r="I8" i="169"/>
  <c r="O52" i="169"/>
  <c r="O52" i="115"/>
  <c r="O8" i="113"/>
  <c r="H11" i="109"/>
  <c r="H22" i="107"/>
  <c r="V8" i="110"/>
  <c r="V22" i="199"/>
  <c r="O8" i="197"/>
  <c r="G8" i="194"/>
  <c r="X52" i="192"/>
  <c r="N52" i="189"/>
  <c r="G22" i="188"/>
  <c r="D52" i="186"/>
  <c r="K8" i="91"/>
  <c r="U22" i="88"/>
  <c r="K52" i="87"/>
  <c r="E52" i="18"/>
  <c r="C65" i="16"/>
  <c r="T8" i="174"/>
  <c r="S17" i="201"/>
  <c r="C66" i="16"/>
  <c r="N4" i="183"/>
  <c r="G22" i="183"/>
  <c r="X33" i="112"/>
  <c r="M4" i="192"/>
  <c r="L17" i="192"/>
  <c r="S22" i="192"/>
  <c r="C23" i="119"/>
  <c r="C25" i="111"/>
  <c r="C53" i="16"/>
  <c r="W4" i="159"/>
  <c r="C51" i="117"/>
  <c r="C54" i="16"/>
  <c r="C63" i="16"/>
  <c r="C71" i="16"/>
  <c r="C68" i="16"/>
  <c r="P4" i="174"/>
  <c r="L22" i="174"/>
  <c r="F17" i="173"/>
  <c r="N17" i="173"/>
  <c r="V17" i="173"/>
  <c r="I22" i="173"/>
  <c r="Q22" i="173"/>
  <c r="T22" i="173"/>
  <c r="M8" i="172"/>
  <c r="G52" i="171"/>
  <c r="O52" i="171"/>
  <c r="S4" i="204"/>
  <c r="J8" i="204"/>
  <c r="R8" i="204"/>
  <c r="K22" i="202"/>
  <c r="S22" i="202"/>
  <c r="F52" i="121"/>
  <c r="C38" i="16"/>
  <c r="C46" i="16"/>
  <c r="I8" i="183"/>
  <c r="H22" i="183"/>
  <c r="P22" i="183"/>
  <c r="X22" i="183"/>
  <c r="H52" i="183"/>
  <c r="Q11" i="173"/>
  <c r="P52" i="173"/>
  <c r="L22" i="171"/>
  <c r="E52" i="171"/>
  <c r="M52" i="171"/>
  <c r="U52" i="171"/>
  <c r="P22" i="203"/>
  <c r="V11" i="202"/>
  <c r="T22" i="202"/>
  <c r="Q52" i="202"/>
  <c r="G17" i="183"/>
  <c r="O17" i="183"/>
  <c r="W17" i="183"/>
  <c r="I22" i="183"/>
  <c r="Q22" i="183"/>
  <c r="F52" i="183"/>
  <c r="D4" i="174"/>
  <c r="L4" i="174"/>
  <c r="T4" i="174"/>
  <c r="D52" i="174"/>
  <c r="L52" i="174"/>
  <c r="T52" i="174"/>
  <c r="K4" i="173"/>
  <c r="S4" i="173"/>
  <c r="K17" i="173"/>
  <c r="S17" i="173"/>
  <c r="V22" i="173"/>
  <c r="O8" i="172"/>
  <c r="Q8" i="171"/>
  <c r="G11" i="171"/>
  <c r="O11" i="171"/>
  <c r="W11" i="171"/>
  <c r="D8" i="204"/>
  <c r="T8" i="204"/>
  <c r="M52" i="203"/>
  <c r="E8" i="202"/>
  <c r="M8" i="202"/>
  <c r="U8" i="202"/>
  <c r="J22" i="121"/>
  <c r="R22" i="121"/>
  <c r="U22" i="113"/>
  <c r="C48" i="16"/>
  <c r="C53" i="105"/>
  <c r="P17" i="183"/>
  <c r="X17" i="183"/>
  <c r="W4" i="173"/>
  <c r="L27" i="171"/>
  <c r="T27" i="171"/>
  <c r="K24" i="117"/>
  <c r="S24" i="117"/>
  <c r="F25" i="117"/>
  <c r="N25" i="117"/>
  <c r="V25" i="117"/>
  <c r="R8" i="114"/>
  <c r="N52" i="194"/>
  <c r="L8" i="183"/>
  <c r="K11" i="183"/>
  <c r="Q27" i="174"/>
  <c r="I52" i="174"/>
  <c r="Q52" i="174"/>
  <c r="H8" i="173"/>
  <c r="L11" i="171"/>
  <c r="Q8" i="110"/>
  <c r="J52" i="195"/>
  <c r="L39" i="120"/>
  <c r="T39" i="120"/>
  <c r="G40" i="120"/>
  <c r="O40" i="120"/>
  <c r="W40" i="120"/>
  <c r="J41" i="120"/>
  <c r="R41" i="120"/>
  <c r="E42" i="120"/>
  <c r="M42" i="120"/>
  <c r="U42" i="120"/>
  <c r="H43" i="120"/>
  <c r="P43" i="120"/>
  <c r="X43" i="120"/>
  <c r="K44" i="120"/>
  <c r="S44" i="120"/>
  <c r="F45" i="120"/>
  <c r="N45" i="120"/>
  <c r="V45" i="120"/>
  <c r="I46" i="120"/>
  <c r="Q46" i="120"/>
  <c r="D47" i="120"/>
  <c r="L47" i="120"/>
  <c r="T47" i="120"/>
  <c r="G48" i="120"/>
  <c r="O48" i="120"/>
  <c r="W48" i="120"/>
  <c r="J49" i="120"/>
  <c r="R49" i="120"/>
  <c r="E50" i="120"/>
  <c r="M50" i="120"/>
  <c r="U50" i="120"/>
  <c r="H51" i="120"/>
  <c r="P51" i="120"/>
  <c r="X51" i="120"/>
  <c r="Q62" i="120"/>
  <c r="S4" i="170"/>
  <c r="K8" i="170"/>
  <c r="S8" i="170"/>
  <c r="X27" i="168"/>
  <c r="S17" i="167"/>
  <c r="R22" i="165"/>
  <c r="V22" i="115"/>
  <c r="J52" i="115"/>
  <c r="R52" i="115"/>
  <c r="F4" i="109"/>
  <c r="N4" i="109"/>
  <c r="V4" i="109"/>
  <c r="K11" i="109"/>
  <c r="H52" i="112"/>
  <c r="P52" i="112"/>
  <c r="X52" i="112"/>
  <c r="S52" i="112"/>
  <c r="S17" i="114"/>
  <c r="E22" i="114"/>
  <c r="M22" i="114"/>
  <c r="U22" i="114"/>
  <c r="F27" i="114"/>
  <c r="N27" i="114"/>
  <c r="V27" i="114"/>
  <c r="Q27" i="114"/>
  <c r="T27" i="114"/>
  <c r="N4" i="108"/>
  <c r="H52" i="107"/>
  <c r="P52" i="107"/>
  <c r="X52" i="107"/>
  <c r="F22" i="110"/>
  <c r="N22" i="110"/>
  <c r="V22" i="110"/>
  <c r="K52" i="110"/>
  <c r="S52" i="110"/>
  <c r="S4" i="198"/>
  <c r="J52" i="197"/>
  <c r="R52" i="197"/>
  <c r="J8" i="196"/>
  <c r="R8" i="196"/>
  <c r="I52" i="196"/>
  <c r="Q52" i="196"/>
  <c r="T8" i="195"/>
  <c r="K27" i="194"/>
  <c r="E10" i="104"/>
  <c r="L31" i="104"/>
  <c r="T31" i="104"/>
  <c r="M4" i="170"/>
  <c r="G17" i="170"/>
  <c r="O17" i="170"/>
  <c r="W17" i="170"/>
  <c r="K11" i="169"/>
  <c r="S11" i="169"/>
  <c r="N11" i="168"/>
  <c r="W17" i="168"/>
  <c r="R4" i="115"/>
  <c r="K22" i="115"/>
  <c r="X17" i="112"/>
  <c r="U17" i="114"/>
  <c r="I8" i="107"/>
  <c r="P4" i="110"/>
  <c r="P52" i="110"/>
  <c r="Q22" i="199"/>
  <c r="R21" i="106"/>
  <c r="F54" i="106"/>
  <c r="N52" i="196"/>
  <c r="V52" i="196"/>
  <c r="E4" i="195"/>
  <c r="M4" i="195"/>
  <c r="H4" i="195"/>
  <c r="L11" i="156"/>
  <c r="S8" i="155"/>
  <c r="Q4" i="168"/>
  <c r="L27" i="165"/>
  <c r="X4" i="115"/>
  <c r="N17" i="114"/>
  <c r="I17" i="198"/>
  <c r="V4" i="194"/>
  <c r="K11" i="194"/>
  <c r="H22" i="158"/>
  <c r="X22" i="158"/>
  <c r="O27" i="158"/>
  <c r="J52" i="156"/>
  <c r="R52" i="156"/>
  <c r="L17" i="155"/>
  <c r="T17" i="155"/>
  <c r="L22" i="155"/>
  <c r="E52" i="155"/>
  <c r="M52" i="155"/>
  <c r="U52" i="155"/>
  <c r="T8" i="170"/>
  <c r="U11" i="169"/>
  <c r="D17" i="169"/>
  <c r="L17" i="169"/>
  <c r="T17" i="169"/>
  <c r="G22" i="169"/>
  <c r="O22" i="169"/>
  <c r="W22" i="169"/>
  <c r="M52" i="169"/>
  <c r="D8" i="168"/>
  <c r="L8" i="168"/>
  <c r="T8" i="168"/>
  <c r="K8" i="166"/>
  <c r="S8" i="166"/>
  <c r="K22" i="163"/>
  <c r="S22" i="163"/>
  <c r="J22" i="115"/>
  <c r="R22" i="115"/>
  <c r="F8" i="113"/>
  <c r="N8" i="113"/>
  <c r="V8" i="113"/>
  <c r="S11" i="113"/>
  <c r="J17" i="113"/>
  <c r="R17" i="113"/>
  <c r="I22" i="109"/>
  <c r="Q22" i="109"/>
  <c r="W4" i="107"/>
  <c r="H8" i="107"/>
  <c r="G22" i="107"/>
  <c r="O22" i="107"/>
  <c r="W22" i="107"/>
  <c r="I8" i="110"/>
  <c r="J22" i="110"/>
  <c r="R22" i="110"/>
  <c r="F22" i="198"/>
  <c r="N22" i="198"/>
  <c r="V22" i="198"/>
  <c r="K52" i="198"/>
  <c r="F52" i="197"/>
  <c r="R52" i="195"/>
  <c r="D4" i="194"/>
  <c r="J8" i="194"/>
  <c r="F52" i="194"/>
  <c r="F8" i="193"/>
  <c r="N8" i="193"/>
  <c r="V8" i="193"/>
  <c r="D52" i="193"/>
  <c r="L52" i="193"/>
  <c r="T52" i="193"/>
  <c r="S8" i="158"/>
  <c r="R52" i="158"/>
  <c r="X8" i="156"/>
  <c r="S4" i="169"/>
  <c r="L8" i="169"/>
  <c r="T8" i="169"/>
  <c r="G17" i="115"/>
  <c r="W17" i="115"/>
  <c r="D11" i="114"/>
  <c r="D27" i="108"/>
  <c r="L27" i="108"/>
  <c r="T27" i="108"/>
  <c r="G11" i="107"/>
  <c r="P27" i="198"/>
  <c r="X27" i="198"/>
  <c r="X27" i="193"/>
  <c r="P8" i="190"/>
  <c r="T61" i="190"/>
  <c r="W52" i="156"/>
  <c r="Q8" i="170"/>
  <c r="P11" i="170"/>
  <c r="H22" i="163"/>
  <c r="X22" i="163"/>
  <c r="I22" i="112"/>
  <c r="Q22" i="112"/>
  <c r="S4" i="114"/>
  <c r="W8" i="114"/>
  <c r="W52" i="114"/>
  <c r="O8" i="108"/>
  <c r="D11" i="108"/>
  <c r="L11" i="108"/>
  <c r="T11" i="108"/>
  <c r="N8" i="110"/>
  <c r="O22" i="110"/>
  <c r="W22" i="110"/>
  <c r="J22" i="199"/>
  <c r="G52" i="199"/>
  <c r="O52" i="199"/>
  <c r="W52" i="199"/>
  <c r="G8" i="198"/>
  <c r="O8" i="198"/>
  <c r="W8" i="198"/>
  <c r="H22" i="198"/>
  <c r="P22" i="198"/>
  <c r="X22" i="198"/>
  <c r="N4" i="197"/>
  <c r="R22" i="156"/>
  <c r="W4" i="170"/>
  <c r="H27" i="170"/>
  <c r="G8" i="168"/>
  <c r="O8" i="168"/>
  <c r="W8" i="168"/>
  <c r="V22" i="168"/>
  <c r="F52" i="167"/>
  <c r="N52" i="167"/>
  <c r="V52" i="167"/>
  <c r="G22" i="166"/>
  <c r="D4" i="165"/>
  <c r="L4" i="165"/>
  <c r="T4" i="165"/>
  <c r="G4" i="165"/>
  <c r="E8" i="165"/>
  <c r="M8" i="165"/>
  <c r="U8" i="165"/>
  <c r="V8" i="163"/>
  <c r="U22" i="115"/>
  <c r="N4" i="113"/>
  <c r="V4" i="113"/>
  <c r="F52" i="113"/>
  <c r="N52" i="113"/>
  <c r="V52" i="113"/>
  <c r="L22" i="109"/>
  <c r="T22" i="109"/>
  <c r="J8" i="112"/>
  <c r="R8" i="112"/>
  <c r="L22" i="114"/>
  <c r="O22" i="114"/>
  <c r="P52" i="114"/>
  <c r="X52" i="114"/>
  <c r="K8" i="107"/>
  <c r="S8" i="107"/>
  <c r="L11" i="107"/>
  <c r="K17" i="107"/>
  <c r="S17" i="107"/>
  <c r="M22" i="107"/>
  <c r="X22" i="110"/>
  <c r="J52" i="110"/>
  <c r="R52" i="110"/>
  <c r="V61" i="110"/>
  <c r="I4" i="199"/>
  <c r="Q4" i="199"/>
  <c r="G17" i="199"/>
  <c r="W17" i="199"/>
  <c r="K8" i="198"/>
  <c r="S8" i="198"/>
  <c r="E17" i="198"/>
  <c r="M17" i="198"/>
  <c r="U17" i="198"/>
  <c r="I22" i="198"/>
  <c r="Q22" i="198"/>
  <c r="K8" i="197"/>
  <c r="J22" i="196"/>
  <c r="R22" i="196"/>
  <c r="U35" i="106"/>
  <c r="V38" i="106"/>
  <c r="W41" i="106"/>
  <c r="X44" i="106"/>
  <c r="D48" i="106"/>
  <c r="H8" i="195"/>
  <c r="P8" i="195"/>
  <c r="X8" i="195"/>
  <c r="P17" i="195"/>
  <c r="P22" i="195"/>
  <c r="I22" i="193"/>
  <c r="Q22" i="193"/>
  <c r="F22" i="192"/>
  <c r="N22" i="192"/>
  <c r="V22" i="192"/>
  <c r="Q22" i="186"/>
  <c r="R4" i="82"/>
  <c r="E17" i="77"/>
  <c r="V4" i="19"/>
  <c r="D4" i="18"/>
  <c r="L4" i="18"/>
  <c r="T4" i="18"/>
  <c r="E72" i="8"/>
  <c r="V52" i="188"/>
  <c r="M8" i="187"/>
  <c r="U8" i="187"/>
  <c r="D22" i="187"/>
  <c r="L22" i="187"/>
  <c r="T22" i="187"/>
  <c r="G22" i="186"/>
  <c r="O22" i="186"/>
  <c r="W22" i="186"/>
  <c r="U8" i="185"/>
  <c r="H17" i="91"/>
  <c r="P17" i="91"/>
  <c r="X17" i="91"/>
  <c r="L27" i="91"/>
  <c r="T27" i="91"/>
  <c r="D17" i="87"/>
  <c r="J17" i="161"/>
  <c r="R17" i="161"/>
  <c r="K8" i="160"/>
  <c r="S8" i="160"/>
  <c r="N3" i="17"/>
  <c r="N2" i="17" s="1"/>
  <c r="J52" i="192"/>
  <c r="R52" i="192"/>
  <c r="O17" i="191"/>
  <c r="W17" i="191"/>
  <c r="P4" i="190"/>
  <c r="K4" i="190"/>
  <c r="J22" i="190"/>
  <c r="R22" i="190"/>
  <c r="G52" i="190"/>
  <c r="O52" i="190"/>
  <c r="W52" i="190"/>
  <c r="V4" i="189"/>
  <c r="V8" i="189"/>
  <c r="E22" i="189"/>
  <c r="U22" i="189"/>
  <c r="J52" i="189"/>
  <c r="I22" i="188"/>
  <c r="Q22" i="188"/>
  <c r="P27" i="188"/>
  <c r="X27" i="188"/>
  <c r="V8" i="185"/>
  <c r="L22" i="91"/>
  <c r="T22" i="91"/>
  <c r="K4" i="87"/>
  <c r="I8" i="87"/>
  <c r="Q8" i="87"/>
  <c r="H22" i="83"/>
  <c r="P22" i="83"/>
  <c r="X22" i="83"/>
  <c r="I22" i="80"/>
  <c r="Q22" i="80"/>
  <c r="V4" i="79"/>
  <c r="L52" i="161"/>
  <c r="T52" i="161"/>
  <c r="K3" i="17"/>
  <c r="O22" i="191"/>
  <c r="W22" i="191"/>
  <c r="G8" i="189"/>
  <c r="O8" i="189"/>
  <c r="W8" i="189"/>
  <c r="N22" i="189"/>
  <c r="V22" i="189"/>
  <c r="K52" i="189"/>
  <c r="S52" i="189"/>
  <c r="Q8" i="188"/>
  <c r="J22" i="188"/>
  <c r="R22" i="188"/>
  <c r="G8" i="187"/>
  <c r="W8" i="187"/>
  <c r="F52" i="187"/>
  <c r="J8" i="186"/>
  <c r="L22" i="186"/>
  <c r="R52" i="186"/>
  <c r="J4" i="90"/>
  <c r="R4" i="90"/>
  <c r="H52" i="90"/>
  <c r="P52" i="90"/>
  <c r="X52" i="90"/>
  <c r="H8" i="89"/>
  <c r="V17" i="88"/>
  <c r="V22" i="86"/>
  <c r="D52" i="86"/>
  <c r="L52" i="86"/>
  <c r="T52" i="86"/>
  <c r="K8" i="84"/>
  <c r="S8" i="84"/>
  <c r="D22" i="84"/>
  <c r="L22" i="84"/>
  <c r="T22" i="84"/>
  <c r="G4" i="83"/>
  <c r="O4" i="83"/>
  <c r="H22" i="81"/>
  <c r="P22" i="81"/>
  <c r="X22" i="81"/>
  <c r="M52" i="81"/>
  <c r="U52" i="81"/>
  <c r="S27" i="80"/>
  <c r="H52" i="80"/>
  <c r="P52" i="80"/>
  <c r="X52" i="80"/>
  <c r="H8" i="79"/>
  <c r="P8" i="79"/>
  <c r="X8" i="79"/>
  <c r="I27" i="78"/>
  <c r="E22" i="77"/>
  <c r="M22" i="77"/>
  <c r="U22" i="77"/>
  <c r="E22" i="153"/>
  <c r="U22" i="153"/>
  <c r="G8" i="161"/>
  <c r="O8" i="161"/>
  <c r="W8" i="161"/>
  <c r="F22" i="160"/>
  <c r="V22" i="160"/>
  <c r="L52" i="160"/>
  <c r="Q22" i="194"/>
  <c r="D22" i="194"/>
  <c r="L22" i="194"/>
  <c r="T22" i="194"/>
  <c r="R52" i="193"/>
  <c r="R27" i="192"/>
  <c r="J8" i="188"/>
  <c r="R8" i="188"/>
  <c r="M17" i="188"/>
  <c r="P17" i="188"/>
  <c r="K22" i="188"/>
  <c r="S22" i="188"/>
  <c r="I52" i="188"/>
  <c r="Q52" i="188"/>
  <c r="X4" i="187"/>
  <c r="K4" i="187"/>
  <c r="S4" i="187"/>
  <c r="H8" i="187"/>
  <c r="P8" i="187"/>
  <c r="D52" i="187"/>
  <c r="L52" i="187"/>
  <c r="T52" i="187"/>
  <c r="K8" i="186"/>
  <c r="P17" i="186"/>
  <c r="J22" i="186"/>
  <c r="R22" i="186"/>
  <c r="F70" i="103"/>
  <c r="I71" i="103"/>
  <c r="Q71" i="103"/>
  <c r="L72" i="103"/>
  <c r="I52" i="185"/>
  <c r="Q8" i="89"/>
  <c r="R11" i="89"/>
  <c r="F17" i="89"/>
  <c r="N17" i="89"/>
  <c r="V17" i="89"/>
  <c r="O17" i="88"/>
  <c r="W17" i="88"/>
  <c r="U17" i="86"/>
  <c r="H8" i="85"/>
  <c r="P8" i="85"/>
  <c r="X8" i="85"/>
  <c r="H22" i="85"/>
  <c r="P22" i="85"/>
  <c r="X22" i="85"/>
  <c r="F52" i="85"/>
  <c r="N52" i="85"/>
  <c r="V52" i="85"/>
  <c r="M4" i="84"/>
  <c r="J11" i="84"/>
  <c r="E22" i="84"/>
  <c r="M22" i="84"/>
  <c r="U22" i="84"/>
  <c r="K52" i="84"/>
  <c r="H52" i="83"/>
  <c r="P52" i="83"/>
  <c r="X52" i="83"/>
  <c r="E52" i="82"/>
  <c r="M52" i="82"/>
  <c r="U52" i="82"/>
  <c r="I22" i="78"/>
  <c r="Q22" i="78"/>
  <c r="J52" i="19"/>
  <c r="X22" i="154"/>
  <c r="F52" i="154"/>
  <c r="N52" i="154"/>
  <c r="V52" i="154"/>
  <c r="E4" i="153"/>
  <c r="U4" i="153"/>
  <c r="S52" i="152"/>
  <c r="J8" i="151"/>
  <c r="H52" i="151"/>
  <c r="X52" i="151"/>
  <c r="H8" i="161"/>
  <c r="P8" i="161"/>
  <c r="X8" i="161"/>
  <c r="E17" i="161"/>
  <c r="W22" i="160"/>
  <c r="N37" i="104"/>
  <c r="K52" i="193"/>
  <c r="S52" i="193"/>
  <c r="I8" i="192"/>
  <c r="Q8" i="192"/>
  <c r="M8" i="191"/>
  <c r="U8" i="191"/>
  <c r="T8" i="190"/>
  <c r="E22" i="190"/>
  <c r="M22" i="190"/>
  <c r="U22" i="190"/>
  <c r="X22" i="190"/>
  <c r="I8" i="189"/>
  <c r="Q8" i="189"/>
  <c r="L8" i="189"/>
  <c r="U52" i="189"/>
  <c r="K4" i="188"/>
  <c r="J52" i="188"/>
  <c r="R52" i="188"/>
  <c r="Q4" i="187"/>
  <c r="K22" i="187"/>
  <c r="S22" i="187"/>
  <c r="U52" i="187"/>
  <c r="W11" i="185"/>
  <c r="R11" i="185"/>
  <c r="G8" i="91"/>
  <c r="O8" i="91"/>
  <c r="W8" i="91"/>
  <c r="M8" i="89"/>
  <c r="D52" i="89"/>
  <c r="T52" i="89"/>
  <c r="K8" i="88"/>
  <c r="S8" i="88"/>
  <c r="K22" i="87"/>
  <c r="I52" i="87"/>
  <c r="Q52" i="87"/>
  <c r="H22" i="86"/>
  <c r="P22" i="86"/>
  <c r="X22" i="86"/>
  <c r="L27" i="86"/>
  <c r="F52" i="86"/>
  <c r="N52" i="86"/>
  <c r="V52" i="86"/>
  <c r="K61" i="86"/>
  <c r="S61" i="86"/>
  <c r="O11" i="85"/>
  <c r="I22" i="85"/>
  <c r="Q22" i="85"/>
  <c r="E8" i="84"/>
  <c r="M8" i="84"/>
  <c r="U8" i="84"/>
  <c r="H8" i="84"/>
  <c r="P8" i="84"/>
  <c r="X8" i="84"/>
  <c r="L52" i="84"/>
  <c r="T52" i="84"/>
  <c r="J22" i="82"/>
  <c r="R22" i="82"/>
  <c r="F8" i="81"/>
  <c r="N8" i="81"/>
  <c r="V8" i="81"/>
  <c r="E8" i="19"/>
  <c r="M8" i="19"/>
  <c r="U8" i="19"/>
  <c r="V22" i="152"/>
  <c r="D52" i="152"/>
  <c r="L52" i="152"/>
  <c r="T52" i="152"/>
  <c r="T11" i="151"/>
  <c r="R2" i="17"/>
  <c r="M4" i="189"/>
  <c r="D22" i="189"/>
  <c r="R17" i="187"/>
  <c r="F4" i="81"/>
  <c r="N4" i="81"/>
  <c r="V4" i="81"/>
  <c r="K11" i="81"/>
  <c r="T17" i="81"/>
  <c r="Q3" i="17"/>
  <c r="M3" i="17"/>
  <c r="M2" i="17" s="1"/>
  <c r="C40" i="16"/>
  <c r="F22" i="183"/>
  <c r="N22" i="183"/>
  <c r="F17" i="174"/>
  <c r="N17" i="174"/>
  <c r="V17" i="174"/>
  <c r="D22" i="174"/>
  <c r="T22" i="174"/>
  <c r="W8" i="172"/>
  <c r="S22" i="204"/>
  <c r="R17" i="203"/>
  <c r="Q8" i="202"/>
  <c r="J17" i="202"/>
  <c r="R17" i="202"/>
  <c r="M17" i="202"/>
  <c r="U17" i="202"/>
  <c r="P17" i="202"/>
  <c r="I52" i="201"/>
  <c r="Q52" i="201"/>
  <c r="D4" i="156"/>
  <c r="L4" i="156"/>
  <c r="T4" i="156"/>
  <c r="D17" i="155"/>
  <c r="H17" i="183"/>
  <c r="U17" i="174"/>
  <c r="D33" i="172"/>
  <c r="L33" i="172"/>
  <c r="T33" i="172"/>
  <c r="J4" i="203"/>
  <c r="F8" i="203"/>
  <c r="N8" i="203"/>
  <c r="D22" i="203"/>
  <c r="L22" i="203"/>
  <c r="T22" i="203"/>
  <c r="O8" i="202"/>
  <c r="W8" i="202"/>
  <c r="P11" i="202"/>
  <c r="I8" i="201"/>
  <c r="G52" i="201"/>
  <c r="K33" i="121"/>
  <c r="P22" i="163"/>
  <c r="C31" i="16"/>
  <c r="C53" i="106"/>
  <c r="C69" i="16"/>
  <c r="I4" i="183"/>
  <c r="Q4" i="183"/>
  <c r="H8" i="183"/>
  <c r="P8" i="183"/>
  <c r="X8" i="183"/>
  <c r="P52" i="183"/>
  <c r="K4" i="174"/>
  <c r="G8" i="174"/>
  <c r="O8" i="174"/>
  <c r="I11" i="174"/>
  <c r="Q11" i="174"/>
  <c r="K22" i="174"/>
  <c r="S22" i="174"/>
  <c r="N22" i="174"/>
  <c r="V22" i="174"/>
  <c r="L11" i="173"/>
  <c r="W4" i="172"/>
  <c r="R4" i="172"/>
  <c r="E22" i="172"/>
  <c r="M22" i="172"/>
  <c r="U22" i="172"/>
  <c r="L52" i="172"/>
  <c r="T52" i="172"/>
  <c r="W4" i="171"/>
  <c r="F8" i="171"/>
  <c r="N8" i="171"/>
  <c r="V8" i="171"/>
  <c r="I8" i="171"/>
  <c r="J11" i="171"/>
  <c r="T22" i="171"/>
  <c r="J22" i="204"/>
  <c r="R22" i="204"/>
  <c r="G8" i="203"/>
  <c r="M22" i="203"/>
  <c r="U22" i="203"/>
  <c r="J52" i="202"/>
  <c r="R52" i="202"/>
  <c r="M52" i="202"/>
  <c r="D4" i="201"/>
  <c r="H52" i="201"/>
  <c r="P52" i="201"/>
  <c r="X52" i="201"/>
  <c r="H8" i="121"/>
  <c r="P8" i="121"/>
  <c r="X8" i="121"/>
  <c r="E17" i="121"/>
  <c r="K17" i="121"/>
  <c r="G22" i="159"/>
  <c r="J22" i="159"/>
  <c r="D65" i="120"/>
  <c r="L65" i="120"/>
  <c r="G66" i="120"/>
  <c r="W66" i="120"/>
  <c r="E68" i="120"/>
  <c r="M68" i="120"/>
  <c r="H69" i="120"/>
  <c r="F71" i="120"/>
  <c r="N71" i="120"/>
  <c r="I72" i="120"/>
  <c r="K8" i="158"/>
  <c r="I17" i="158"/>
  <c r="C15" i="117"/>
  <c r="C12" i="103"/>
  <c r="C20" i="119"/>
  <c r="C20" i="117"/>
  <c r="C29" i="16"/>
  <c r="C34" i="16"/>
  <c r="C42" i="16"/>
  <c r="C50" i="16"/>
  <c r="C62" i="16"/>
  <c r="C70" i="16"/>
  <c r="T8" i="183"/>
  <c r="F11" i="183"/>
  <c r="N11" i="183"/>
  <c r="V11" i="183"/>
  <c r="J61" i="183"/>
  <c r="R8" i="173"/>
  <c r="V4" i="172"/>
  <c r="R8" i="172"/>
  <c r="G27" i="172"/>
  <c r="G8" i="204"/>
  <c r="O8" i="204"/>
  <c r="W8" i="204"/>
  <c r="J52" i="204"/>
  <c r="R52" i="204"/>
  <c r="N52" i="202"/>
  <c r="D52" i="201"/>
  <c r="L52" i="201"/>
  <c r="T52" i="201"/>
  <c r="I28" i="120"/>
  <c r="Q28" i="120"/>
  <c r="D29" i="120"/>
  <c r="L29" i="120"/>
  <c r="T29" i="120"/>
  <c r="G30" i="120"/>
  <c r="O30" i="120"/>
  <c r="W30" i="120"/>
  <c r="J31" i="120"/>
  <c r="R31" i="120"/>
  <c r="E32" i="120"/>
  <c r="M32" i="120"/>
  <c r="U32" i="120"/>
  <c r="K4" i="168"/>
  <c r="S4" i="168"/>
  <c r="I27" i="167"/>
  <c r="C13" i="16"/>
  <c r="C30" i="16"/>
  <c r="C35" i="16"/>
  <c r="C43" i="16"/>
  <c r="X27" i="183"/>
  <c r="K27" i="183"/>
  <c r="S27" i="183"/>
  <c r="F27" i="183"/>
  <c r="J52" i="183"/>
  <c r="R52" i="183"/>
  <c r="U52" i="183"/>
  <c r="I8" i="174"/>
  <c r="Q8" i="174"/>
  <c r="P8" i="173"/>
  <c r="X8" i="173"/>
  <c r="K52" i="173"/>
  <c r="S52" i="173"/>
  <c r="N52" i="173"/>
  <c r="V52" i="173"/>
  <c r="Q4" i="172"/>
  <c r="G22" i="172"/>
  <c r="O22" i="172"/>
  <c r="W22" i="172"/>
  <c r="J22" i="172"/>
  <c r="R22" i="172"/>
  <c r="H8" i="171"/>
  <c r="P8" i="171"/>
  <c r="X8" i="171"/>
  <c r="G27" i="171"/>
  <c r="O27" i="171"/>
  <c r="W27" i="171"/>
  <c r="M27" i="204"/>
  <c r="J52" i="203"/>
  <c r="R52" i="203"/>
  <c r="I4" i="202"/>
  <c r="Q4" i="202"/>
  <c r="I52" i="121"/>
  <c r="Q52" i="121"/>
  <c r="P8" i="159"/>
  <c r="X8" i="159"/>
  <c r="K8" i="159"/>
  <c r="S8" i="159"/>
  <c r="M62" i="120"/>
  <c r="I17" i="155"/>
  <c r="E42" i="118"/>
  <c r="F45" i="118"/>
  <c r="G48" i="118"/>
  <c r="M50" i="118"/>
  <c r="H52" i="168"/>
  <c r="C9" i="8"/>
  <c r="C36" i="16"/>
  <c r="X4" i="174"/>
  <c r="T8" i="173"/>
  <c r="I27" i="172"/>
  <c r="Q27" i="172"/>
  <c r="L27" i="172"/>
  <c r="T27" i="172"/>
  <c r="J4" i="171"/>
  <c r="M4" i="171"/>
  <c r="U4" i="171"/>
  <c r="T17" i="171"/>
  <c r="R22" i="171"/>
  <c r="J4" i="204"/>
  <c r="L17" i="203"/>
  <c r="K22" i="203"/>
  <c r="I27" i="201"/>
  <c r="Q27" i="201"/>
  <c r="F29" i="120"/>
  <c r="N29" i="120"/>
  <c r="V29" i="120"/>
  <c r="I30" i="120"/>
  <c r="Q30" i="120"/>
  <c r="D31" i="120"/>
  <c r="L31" i="120"/>
  <c r="T31" i="120"/>
  <c r="G32" i="120"/>
  <c r="O32" i="120"/>
  <c r="W32" i="120"/>
  <c r="W11" i="158"/>
  <c r="G11" i="156"/>
  <c r="O11" i="156"/>
  <c r="F17" i="156"/>
  <c r="J11" i="155"/>
  <c r="R11" i="155"/>
  <c r="J11" i="170"/>
  <c r="G8" i="183"/>
  <c r="J22" i="174"/>
  <c r="R22" i="174"/>
  <c r="N4" i="173"/>
  <c r="V4" i="173"/>
  <c r="Q4" i="173"/>
  <c r="M8" i="173"/>
  <c r="H52" i="173"/>
  <c r="X52" i="173"/>
  <c r="T22" i="172"/>
  <c r="M8" i="171"/>
  <c r="U8" i="171"/>
  <c r="K17" i="171"/>
  <c r="K22" i="171"/>
  <c r="S22" i="171"/>
  <c r="E10" i="120"/>
  <c r="M10" i="120"/>
  <c r="U10" i="120"/>
  <c r="F8" i="156"/>
  <c r="N8" i="156"/>
  <c r="V8" i="156"/>
  <c r="J11" i="156"/>
  <c r="R11" i="156"/>
  <c r="J22" i="156"/>
  <c r="E52" i="156"/>
  <c r="M52" i="156"/>
  <c r="U52" i="156"/>
  <c r="Q8" i="155"/>
  <c r="V52" i="155"/>
  <c r="H22" i="170"/>
  <c r="P22" i="170"/>
  <c r="X22" i="170"/>
  <c r="K22" i="170"/>
  <c r="D52" i="170"/>
  <c r="L52" i="170"/>
  <c r="T52" i="170"/>
  <c r="I4" i="169"/>
  <c r="Q4" i="169"/>
  <c r="E17" i="169"/>
  <c r="M17" i="169"/>
  <c r="U17" i="169"/>
  <c r="N22" i="169"/>
  <c r="I22" i="169"/>
  <c r="Q22" i="169"/>
  <c r="F4" i="168"/>
  <c r="N4" i="168"/>
  <c r="V4" i="168"/>
  <c r="N8" i="168"/>
  <c r="V8" i="168"/>
  <c r="K11" i="168"/>
  <c r="J17" i="168"/>
  <c r="R17" i="168"/>
  <c r="E8" i="167"/>
  <c r="M8" i="167"/>
  <c r="U8" i="167"/>
  <c r="H8" i="167"/>
  <c r="P8" i="167"/>
  <c r="I22" i="167"/>
  <c r="Q27" i="167"/>
  <c r="J22" i="166"/>
  <c r="R22" i="166"/>
  <c r="O17" i="163"/>
  <c r="W17" i="163"/>
  <c r="W8" i="115"/>
  <c r="J11" i="115"/>
  <c r="U11" i="115"/>
  <c r="J8" i="113"/>
  <c r="R8" i="113"/>
  <c r="I8" i="112"/>
  <c r="Q8" i="112"/>
  <c r="I52" i="112"/>
  <c r="Q52" i="112"/>
  <c r="E8" i="114"/>
  <c r="M8" i="114"/>
  <c r="U8" i="114"/>
  <c r="H8" i="114"/>
  <c r="P8" i="114"/>
  <c r="I4" i="108"/>
  <c r="Q4" i="108"/>
  <c r="H8" i="108"/>
  <c r="Q27" i="108"/>
  <c r="I52" i="108"/>
  <c r="Q52" i="108"/>
  <c r="F8" i="107"/>
  <c r="N8" i="107"/>
  <c r="V8" i="107"/>
  <c r="D52" i="107"/>
  <c r="L52" i="107"/>
  <c r="T52" i="107"/>
  <c r="M8" i="155"/>
  <c r="U8" i="155"/>
  <c r="X4" i="169"/>
  <c r="J8" i="168"/>
  <c r="R8" i="168"/>
  <c r="J27" i="167"/>
  <c r="R27" i="167"/>
  <c r="P8" i="115"/>
  <c r="X8" i="115"/>
  <c r="F22" i="113"/>
  <c r="N22" i="113"/>
  <c r="V22" i="113"/>
  <c r="M27" i="113"/>
  <c r="U27" i="113"/>
  <c r="H27" i="113"/>
  <c r="P27" i="113"/>
  <c r="X27" i="113"/>
  <c r="K27" i="113"/>
  <c r="S27" i="113"/>
  <c r="I4" i="109"/>
  <c r="Q4" i="109"/>
  <c r="F22" i="109"/>
  <c r="N22" i="109"/>
  <c r="H52" i="109"/>
  <c r="P52" i="109"/>
  <c r="X52" i="109"/>
  <c r="K52" i="109"/>
  <c r="S52" i="109"/>
  <c r="F8" i="114"/>
  <c r="N8" i="114"/>
  <c r="V8" i="114"/>
  <c r="X17" i="114"/>
  <c r="I27" i="114"/>
  <c r="K52" i="114"/>
  <c r="P17" i="108"/>
  <c r="H61" i="108"/>
  <c r="P61" i="108"/>
  <c r="X61" i="108"/>
  <c r="R11" i="110"/>
  <c r="K61" i="110"/>
  <c r="S61" i="110"/>
  <c r="D8" i="199"/>
  <c r="T8" i="199"/>
  <c r="T11" i="156"/>
  <c r="K17" i="156"/>
  <c r="L22" i="156"/>
  <c r="O27" i="156"/>
  <c r="O52" i="156"/>
  <c r="G11" i="155"/>
  <c r="O11" i="155"/>
  <c r="W11" i="155"/>
  <c r="E4" i="170"/>
  <c r="U4" i="170"/>
  <c r="R22" i="170"/>
  <c r="K4" i="169"/>
  <c r="H11" i="169"/>
  <c r="P11" i="169"/>
  <c r="O17" i="169"/>
  <c r="R17" i="169"/>
  <c r="K52" i="169"/>
  <c r="S52" i="169"/>
  <c r="D22" i="168"/>
  <c r="T22" i="168"/>
  <c r="P52" i="168"/>
  <c r="X52" i="168"/>
  <c r="N4" i="167"/>
  <c r="G8" i="167"/>
  <c r="K17" i="167"/>
  <c r="K22" i="167"/>
  <c r="S22" i="167"/>
  <c r="W22" i="166"/>
  <c r="J52" i="166"/>
  <c r="Q4" i="165"/>
  <c r="J22" i="165"/>
  <c r="H4" i="163"/>
  <c r="P4" i="163"/>
  <c r="X4" i="163"/>
  <c r="F8" i="115"/>
  <c r="V8" i="115"/>
  <c r="I8" i="115"/>
  <c r="J17" i="115"/>
  <c r="R17" i="115"/>
  <c r="H4" i="113"/>
  <c r="P4" i="113"/>
  <c r="X4" i="113"/>
  <c r="W22" i="109"/>
  <c r="H27" i="109"/>
  <c r="P27" i="109"/>
  <c r="X27" i="109"/>
  <c r="V4" i="112"/>
  <c r="K52" i="112"/>
  <c r="N52" i="112"/>
  <c r="V52" i="112"/>
  <c r="D22" i="114"/>
  <c r="T22" i="114"/>
  <c r="D52" i="114"/>
  <c r="L52" i="114"/>
  <c r="T52" i="114"/>
  <c r="M8" i="108"/>
  <c r="U8" i="108"/>
  <c r="K52" i="108"/>
  <c r="Q17" i="107"/>
  <c r="T4" i="110"/>
  <c r="X22" i="156"/>
  <c r="L52" i="155"/>
  <c r="Q17" i="170"/>
  <c r="I4" i="168"/>
  <c r="H17" i="165"/>
  <c r="P17" i="165"/>
  <c r="X17" i="165"/>
  <c r="G4" i="115"/>
  <c r="O4" i="115"/>
  <c r="W4" i="115"/>
  <c r="R17" i="109"/>
  <c r="M52" i="109"/>
  <c r="U52" i="109"/>
  <c r="M17" i="114"/>
  <c r="D4" i="108"/>
  <c r="L4" i="108"/>
  <c r="T4" i="108"/>
  <c r="O4" i="108"/>
  <c r="D52" i="108"/>
  <c r="L52" i="108"/>
  <c r="T52" i="108"/>
  <c r="G52" i="108"/>
  <c r="O52" i="108"/>
  <c r="W52" i="108"/>
  <c r="K22" i="107"/>
  <c r="S22" i="107"/>
  <c r="U8" i="156"/>
  <c r="E11" i="169"/>
  <c r="M4" i="168"/>
  <c r="X4" i="168"/>
  <c r="T11" i="166"/>
  <c r="Q18" i="117"/>
  <c r="D19" i="117"/>
  <c r="L19" i="117"/>
  <c r="T19" i="117"/>
  <c r="G20" i="117"/>
  <c r="W20" i="117"/>
  <c r="G22" i="165"/>
  <c r="O22" i="165"/>
  <c r="Q61" i="163"/>
  <c r="K4" i="115"/>
  <c r="N52" i="109"/>
  <c r="U8" i="112"/>
  <c r="G17" i="112"/>
  <c r="O17" i="112"/>
  <c r="F11" i="114"/>
  <c r="N11" i="114"/>
  <c r="V11" i="114"/>
  <c r="Q11" i="114"/>
  <c r="T11" i="114"/>
  <c r="I52" i="114"/>
  <c r="Q52" i="114"/>
  <c r="X22" i="108"/>
  <c r="M27" i="110"/>
  <c r="U27" i="110"/>
  <c r="O33" i="110"/>
  <c r="O17" i="199"/>
  <c r="R17" i="199"/>
  <c r="D52" i="115"/>
  <c r="L52" i="115"/>
  <c r="T52" i="115"/>
  <c r="D8" i="113"/>
  <c r="L8" i="113"/>
  <c r="T8" i="113"/>
  <c r="R52" i="113"/>
  <c r="K4" i="109"/>
  <c r="S4" i="109"/>
  <c r="V22" i="112"/>
  <c r="S33" i="114"/>
  <c r="V4" i="108"/>
  <c r="D4" i="107"/>
  <c r="L4" i="107"/>
  <c r="T4" i="107"/>
  <c r="W11" i="107"/>
  <c r="D17" i="107"/>
  <c r="L17" i="107"/>
  <c r="T17" i="107"/>
  <c r="U27" i="199"/>
  <c r="V17" i="156"/>
  <c r="I17" i="156"/>
  <c r="Q17" i="156"/>
  <c r="J8" i="155"/>
  <c r="E11" i="170"/>
  <c r="J27" i="170"/>
  <c r="X27" i="170"/>
  <c r="R52" i="169"/>
  <c r="S22" i="168"/>
  <c r="I52" i="167"/>
  <c r="Q52" i="167"/>
  <c r="F52" i="166"/>
  <c r="N52" i="166"/>
  <c r="V52" i="166"/>
  <c r="I10" i="117"/>
  <c r="Q10" i="117"/>
  <c r="D11" i="165"/>
  <c r="J8" i="115"/>
  <c r="R8" i="115"/>
  <c r="T17" i="115"/>
  <c r="I22" i="115"/>
  <c r="Q22" i="115"/>
  <c r="F27" i="112"/>
  <c r="N27" i="112"/>
  <c r="V27" i="112"/>
  <c r="Q27" i="112"/>
  <c r="K33" i="112"/>
  <c r="S33" i="112"/>
  <c r="M61" i="112"/>
  <c r="N33" i="108"/>
  <c r="S11" i="197"/>
  <c r="J52" i="107"/>
  <c r="R52" i="107"/>
  <c r="G4" i="110"/>
  <c r="O4" i="110"/>
  <c r="W4" i="110"/>
  <c r="J11" i="110"/>
  <c r="M11" i="110"/>
  <c r="K22" i="110"/>
  <c r="S22" i="110"/>
  <c r="D52" i="110"/>
  <c r="L52" i="110"/>
  <c r="T52" i="110"/>
  <c r="E22" i="199"/>
  <c r="M22" i="199"/>
  <c r="U22" i="199"/>
  <c r="F8" i="198"/>
  <c r="N8" i="198"/>
  <c r="V8" i="198"/>
  <c r="I61" i="198"/>
  <c r="Q61" i="198"/>
  <c r="T61" i="198"/>
  <c r="N11" i="195"/>
  <c r="M18" i="104"/>
  <c r="N21" i="104"/>
  <c r="R11" i="192"/>
  <c r="E22" i="192"/>
  <c r="M22" i="192"/>
  <c r="P11" i="189"/>
  <c r="X11" i="189"/>
  <c r="K52" i="188"/>
  <c r="S52" i="188"/>
  <c r="I8" i="187"/>
  <c r="Q8" i="187"/>
  <c r="H17" i="187"/>
  <c r="S17" i="187"/>
  <c r="N22" i="187"/>
  <c r="N4" i="186"/>
  <c r="D17" i="186"/>
  <c r="L17" i="186"/>
  <c r="T17" i="186"/>
  <c r="K22" i="186"/>
  <c r="S22" i="186"/>
  <c r="D27" i="186"/>
  <c r="L27" i="186"/>
  <c r="T27" i="186"/>
  <c r="T54" i="103"/>
  <c r="O62" i="103"/>
  <c r="R63" i="103"/>
  <c r="U64" i="103"/>
  <c r="D69" i="103"/>
  <c r="J71" i="103"/>
  <c r="L17" i="185"/>
  <c r="T17" i="185"/>
  <c r="O22" i="185"/>
  <c r="D8" i="191"/>
  <c r="L8" i="191"/>
  <c r="T8" i="191"/>
  <c r="M11" i="191"/>
  <c r="N22" i="191"/>
  <c r="V22" i="191"/>
  <c r="G8" i="190"/>
  <c r="O8" i="190"/>
  <c r="W8" i="190"/>
  <c r="L17" i="190"/>
  <c r="T17" i="190"/>
  <c r="P22" i="190"/>
  <c r="K22" i="190"/>
  <c r="S22" i="190"/>
  <c r="J17" i="189"/>
  <c r="H52" i="189"/>
  <c r="P52" i="189"/>
  <c r="E4" i="188"/>
  <c r="X33" i="188"/>
  <c r="Q4" i="186"/>
  <c r="H8" i="186"/>
  <c r="S8" i="186"/>
  <c r="K17" i="186"/>
  <c r="D66" i="103"/>
  <c r="G67" i="103"/>
  <c r="J68" i="103"/>
  <c r="H70" i="103"/>
  <c r="K71" i="103"/>
  <c r="N72" i="103"/>
  <c r="H8" i="185"/>
  <c r="P8" i="185"/>
  <c r="X8" i="185"/>
  <c r="E8" i="91"/>
  <c r="M8" i="91"/>
  <c r="U8" i="91"/>
  <c r="E22" i="91"/>
  <c r="M22" i="91"/>
  <c r="D33" i="107"/>
  <c r="L33" i="107"/>
  <c r="T33" i="107"/>
  <c r="J4" i="110"/>
  <c r="R4" i="110"/>
  <c r="M4" i="110"/>
  <c r="J27" i="110"/>
  <c r="E4" i="199"/>
  <c r="M4" i="199"/>
  <c r="U4" i="199"/>
  <c r="X4" i="199"/>
  <c r="T4" i="196"/>
  <c r="U30" i="106"/>
  <c r="K22" i="195"/>
  <c r="M8" i="185"/>
  <c r="J8" i="91"/>
  <c r="R8" i="91"/>
  <c r="S11" i="91"/>
  <c r="K61" i="90"/>
  <c r="L27" i="107"/>
  <c r="U8" i="110"/>
  <c r="W27" i="110"/>
  <c r="E27" i="110"/>
  <c r="H52" i="110"/>
  <c r="I22" i="199"/>
  <c r="D52" i="199"/>
  <c r="L52" i="199"/>
  <c r="T52" i="199"/>
  <c r="K4" i="198"/>
  <c r="H11" i="198"/>
  <c r="P11" i="198"/>
  <c r="X11" i="198"/>
  <c r="E22" i="198"/>
  <c r="H52" i="197"/>
  <c r="P52" i="197"/>
  <c r="X52" i="197"/>
  <c r="K27" i="196"/>
  <c r="S29" i="106"/>
  <c r="T32" i="106"/>
  <c r="E52" i="196"/>
  <c r="M52" i="196"/>
  <c r="U52" i="196"/>
  <c r="P52" i="196"/>
  <c r="P33" i="195"/>
  <c r="E52" i="195"/>
  <c r="M52" i="195"/>
  <c r="U52" i="195"/>
  <c r="N4" i="194"/>
  <c r="K22" i="194"/>
  <c r="S22" i="194"/>
  <c r="J17" i="193"/>
  <c r="K22" i="193"/>
  <c r="S22" i="193"/>
  <c r="J52" i="193"/>
  <c r="J27" i="192"/>
  <c r="R27" i="190"/>
  <c r="N8" i="189"/>
  <c r="V52" i="189"/>
  <c r="G11" i="186"/>
  <c r="W4" i="185"/>
  <c r="O52" i="107"/>
  <c r="F17" i="110"/>
  <c r="N17" i="110"/>
  <c r="V17" i="110"/>
  <c r="P22" i="110"/>
  <c r="I52" i="110"/>
  <c r="G8" i="199"/>
  <c r="O8" i="199"/>
  <c r="W8" i="199"/>
  <c r="E11" i="199"/>
  <c r="M11" i="199"/>
  <c r="U11" i="199"/>
  <c r="P11" i="199"/>
  <c r="E52" i="199"/>
  <c r="M52" i="199"/>
  <c r="U52" i="199"/>
  <c r="G4" i="198"/>
  <c r="O4" i="198"/>
  <c r="W4" i="198"/>
  <c r="H52" i="198"/>
  <c r="P52" i="198"/>
  <c r="X52" i="198"/>
  <c r="G61" i="197"/>
  <c r="O61" i="197"/>
  <c r="H4" i="196"/>
  <c r="X4" i="196"/>
  <c r="H8" i="196"/>
  <c r="X8" i="196"/>
  <c r="I11" i="196"/>
  <c r="U17" i="196"/>
  <c r="S24" i="106"/>
  <c r="U4" i="195"/>
  <c r="D8" i="195"/>
  <c r="L8" i="195"/>
  <c r="R22" i="195"/>
  <c r="F52" i="195"/>
  <c r="N52" i="195"/>
  <c r="V52" i="195"/>
  <c r="J17" i="194"/>
  <c r="E52" i="194"/>
  <c r="E8" i="193"/>
  <c r="H8" i="193"/>
  <c r="P8" i="193"/>
  <c r="X8" i="193"/>
  <c r="K11" i="193"/>
  <c r="S11" i="193"/>
  <c r="D15" i="104"/>
  <c r="L15" i="104"/>
  <c r="G16" i="104"/>
  <c r="O16" i="104"/>
  <c r="J25" i="104"/>
  <c r="R25" i="104"/>
  <c r="H4" i="191"/>
  <c r="P4" i="191"/>
  <c r="H52" i="191"/>
  <c r="P52" i="191"/>
  <c r="X52" i="191"/>
  <c r="P27" i="190"/>
  <c r="H22" i="189"/>
  <c r="P22" i="189"/>
  <c r="X22" i="189"/>
  <c r="J17" i="188"/>
  <c r="X17" i="188"/>
  <c r="I17" i="186"/>
  <c r="Q17" i="186"/>
  <c r="H22" i="186"/>
  <c r="F52" i="186"/>
  <c r="N52" i="186"/>
  <c r="V52" i="186"/>
  <c r="E4" i="185"/>
  <c r="M4" i="185"/>
  <c r="U4" i="185"/>
  <c r="X61" i="91"/>
  <c r="E52" i="110"/>
  <c r="J33" i="199"/>
  <c r="R33" i="199"/>
  <c r="D61" i="199"/>
  <c r="L61" i="199"/>
  <c r="T61" i="199"/>
  <c r="E27" i="198"/>
  <c r="M27" i="198"/>
  <c r="U27" i="198"/>
  <c r="R4" i="197"/>
  <c r="P22" i="197"/>
  <c r="D8" i="196"/>
  <c r="L8" i="196"/>
  <c r="T8" i="196"/>
  <c r="I8" i="194"/>
  <c r="Q8" i="194"/>
  <c r="H22" i="193"/>
  <c r="P22" i="193"/>
  <c r="X22" i="193"/>
  <c r="F11" i="188"/>
  <c r="N11" i="188"/>
  <c r="V11" i="188"/>
  <c r="V3" i="188" s="1"/>
  <c r="N4" i="187"/>
  <c r="V4" i="187"/>
  <c r="N61" i="185"/>
  <c r="U61" i="87"/>
  <c r="S27" i="197"/>
  <c r="I8" i="195"/>
  <c r="Q8" i="195"/>
  <c r="W22" i="195"/>
  <c r="U27" i="195"/>
  <c r="P27" i="195"/>
  <c r="R8" i="194"/>
  <c r="S8" i="192"/>
  <c r="J52" i="191"/>
  <c r="R52" i="191"/>
  <c r="J27" i="190"/>
  <c r="M22" i="189"/>
  <c r="K11" i="188"/>
  <c r="M52" i="188"/>
  <c r="Q8" i="185"/>
  <c r="J27" i="185"/>
  <c r="R27" i="185"/>
  <c r="I26" i="17"/>
  <c r="M22" i="86"/>
  <c r="U61" i="84"/>
  <c r="M22" i="83"/>
  <c r="U22" i="83"/>
  <c r="Q22" i="82"/>
  <c r="X17" i="80"/>
  <c r="P17" i="160"/>
  <c r="W2" i="17"/>
  <c r="J2" i="17"/>
  <c r="U22" i="91"/>
  <c r="P22" i="91"/>
  <c r="K52" i="91"/>
  <c r="S52" i="91"/>
  <c r="H22" i="90"/>
  <c r="P22" i="90"/>
  <c r="X22" i="90"/>
  <c r="I27" i="90"/>
  <c r="Q27" i="90"/>
  <c r="E52" i="90"/>
  <c r="M52" i="90"/>
  <c r="U52" i="90"/>
  <c r="L4" i="89"/>
  <c r="T4" i="89"/>
  <c r="D8" i="89"/>
  <c r="L8" i="89"/>
  <c r="T8" i="89"/>
  <c r="K22" i="89"/>
  <c r="S22" i="89"/>
  <c r="E52" i="89"/>
  <c r="M52" i="89"/>
  <c r="U52" i="89"/>
  <c r="D8" i="88"/>
  <c r="L8" i="88"/>
  <c r="T8" i="88"/>
  <c r="M11" i="88"/>
  <c r="U11" i="88"/>
  <c r="O4" i="87"/>
  <c r="J8" i="87"/>
  <c r="R8" i="87"/>
  <c r="F8" i="86"/>
  <c r="N8" i="86"/>
  <c r="V8" i="86"/>
  <c r="N22" i="86"/>
  <c r="N33" i="86"/>
  <c r="H52" i="86"/>
  <c r="P52" i="86"/>
  <c r="X52" i="86"/>
  <c r="K52" i="86"/>
  <c r="S52" i="86"/>
  <c r="I52" i="85"/>
  <c r="Q52" i="85"/>
  <c r="T17" i="84"/>
  <c r="M52" i="84"/>
  <c r="U52" i="84"/>
  <c r="O17" i="83"/>
  <c r="W17" i="83"/>
  <c r="K52" i="82"/>
  <c r="S52" i="82"/>
  <c r="J8" i="81"/>
  <c r="G22" i="81"/>
  <c r="O22" i="81"/>
  <c r="W22" i="81"/>
  <c r="D8" i="80"/>
  <c r="L8" i="80"/>
  <c r="T8" i="80"/>
  <c r="E8" i="79"/>
  <c r="M8" i="79"/>
  <c r="H11" i="79"/>
  <c r="O17" i="79"/>
  <c r="W17" i="79"/>
  <c r="K22" i="79"/>
  <c r="S22" i="79"/>
  <c r="J22" i="78"/>
  <c r="D11" i="77"/>
  <c r="H52" i="77"/>
  <c r="P52" i="77"/>
  <c r="X52" i="77"/>
  <c r="F4" i="19"/>
  <c r="Q4" i="19"/>
  <c r="H8" i="18"/>
  <c r="Q22" i="154"/>
  <c r="D52" i="151"/>
  <c r="L52" i="151"/>
  <c r="T52" i="151"/>
  <c r="D22" i="161"/>
  <c r="I8" i="90"/>
  <c r="Q8" i="90"/>
  <c r="I52" i="90"/>
  <c r="Q52" i="90"/>
  <c r="P8" i="89"/>
  <c r="G22" i="89"/>
  <c r="W22" i="89"/>
  <c r="E8" i="88"/>
  <c r="M8" i="88"/>
  <c r="U8" i="88"/>
  <c r="H8" i="88"/>
  <c r="P8" i="88"/>
  <c r="G52" i="88"/>
  <c r="W52" i="88"/>
  <c r="E4" i="87"/>
  <c r="M4" i="87"/>
  <c r="U4" i="87"/>
  <c r="D22" i="86"/>
  <c r="L22" i="86"/>
  <c r="T22" i="86"/>
  <c r="D22" i="85"/>
  <c r="L22" i="85"/>
  <c r="T22" i="85"/>
  <c r="J52" i="85"/>
  <c r="R52" i="85"/>
  <c r="I4" i="84"/>
  <c r="Q4" i="84"/>
  <c r="H22" i="84"/>
  <c r="P22" i="84"/>
  <c r="X22" i="84"/>
  <c r="V52" i="84"/>
  <c r="E4" i="83"/>
  <c r="M4" i="83"/>
  <c r="U4" i="83"/>
  <c r="S8" i="83"/>
  <c r="D11" i="83"/>
  <c r="S4" i="82"/>
  <c r="I8" i="82"/>
  <c r="Q8" i="82"/>
  <c r="P22" i="82"/>
  <c r="X22" i="82"/>
  <c r="E52" i="81"/>
  <c r="T4" i="78"/>
  <c r="J8" i="78"/>
  <c r="R8" i="78"/>
  <c r="S22" i="78"/>
  <c r="W4" i="77"/>
  <c r="N52" i="77"/>
  <c r="Q17" i="19"/>
  <c r="W22" i="154"/>
  <c r="D4" i="153"/>
  <c r="L4" i="153"/>
  <c r="T4" i="153"/>
  <c r="R52" i="153"/>
  <c r="U52" i="151"/>
  <c r="E8" i="161"/>
  <c r="M8" i="161"/>
  <c r="U8" i="161"/>
  <c r="U8" i="160"/>
  <c r="U2" i="17"/>
  <c r="F3" i="17"/>
  <c r="F2" i="17" s="1"/>
  <c r="U8" i="90"/>
  <c r="L4" i="88"/>
  <c r="N4" i="86"/>
  <c r="V4" i="86"/>
  <c r="K8" i="86"/>
  <c r="S8" i="86"/>
  <c r="V27" i="85"/>
  <c r="D22" i="81"/>
  <c r="L22" i="81"/>
  <c r="T22" i="81"/>
  <c r="I8" i="80"/>
  <c r="Q8" i="80"/>
  <c r="S8" i="77"/>
  <c r="I27" i="154"/>
  <c r="Q22" i="161"/>
  <c r="T3" i="17"/>
  <c r="K61" i="91"/>
  <c r="S61" i="91"/>
  <c r="I4" i="90"/>
  <c r="E4" i="89"/>
  <c r="M4" i="89"/>
  <c r="U4" i="89"/>
  <c r="G4" i="88"/>
  <c r="W4" i="88"/>
  <c r="L52" i="88"/>
  <c r="G4" i="87"/>
  <c r="O27" i="85"/>
  <c r="O52" i="83"/>
  <c r="J4" i="82"/>
  <c r="M22" i="82"/>
  <c r="S11" i="81"/>
  <c r="O52" i="153"/>
  <c r="W52" i="153"/>
  <c r="J8" i="161"/>
  <c r="R8" i="161"/>
  <c r="D3" i="17"/>
  <c r="X3" i="17"/>
  <c r="X2" i="17" s="1"/>
  <c r="L26" i="17"/>
  <c r="Q17" i="90"/>
  <c r="H4" i="89"/>
  <c r="P4" i="89"/>
  <c r="X4" i="89"/>
  <c r="T61" i="87"/>
  <c r="J4" i="86"/>
  <c r="R4" i="86"/>
  <c r="X4" i="83"/>
  <c r="W33" i="83"/>
  <c r="G8" i="82"/>
  <c r="O8" i="82"/>
  <c r="W8" i="82"/>
  <c r="I8" i="81"/>
  <c r="Q8" i="81"/>
  <c r="J17" i="81"/>
  <c r="R17" i="81"/>
  <c r="U27" i="80"/>
  <c r="Q8" i="79"/>
  <c r="M22" i="151"/>
  <c r="F33" i="160"/>
  <c r="D26" i="17"/>
  <c r="P3" i="17"/>
  <c r="P2" i="17" s="1"/>
  <c r="Q26" i="17"/>
  <c r="C15" i="103"/>
  <c r="D8" i="183"/>
  <c r="D22" i="183"/>
  <c r="L22" i="183"/>
  <c r="S52" i="183"/>
  <c r="J17" i="174"/>
  <c r="M17" i="174"/>
  <c r="K27" i="174"/>
  <c r="F27" i="174"/>
  <c r="V27" i="174"/>
  <c r="H52" i="174"/>
  <c r="P52" i="174"/>
  <c r="X52" i="174"/>
  <c r="N11" i="173"/>
  <c r="G52" i="173"/>
  <c r="O52" i="173"/>
  <c r="W52" i="173"/>
  <c r="T11" i="172"/>
  <c r="W27" i="172"/>
  <c r="R11" i="171"/>
  <c r="J27" i="171"/>
  <c r="F61" i="171"/>
  <c r="K4" i="204"/>
  <c r="J11" i="204"/>
  <c r="R11" i="204"/>
  <c r="M11" i="204"/>
  <c r="S8" i="203"/>
  <c r="F11" i="203"/>
  <c r="N11" i="203"/>
  <c r="V11" i="203"/>
  <c r="D17" i="203"/>
  <c r="T17" i="203"/>
  <c r="W17" i="203"/>
  <c r="J17" i="203"/>
  <c r="M27" i="203"/>
  <c r="U27" i="203"/>
  <c r="P27" i="203"/>
  <c r="S27" i="203"/>
  <c r="V4" i="202"/>
  <c r="I11" i="202"/>
  <c r="Q11" i="202"/>
  <c r="P27" i="202"/>
  <c r="S27" i="202"/>
  <c r="V27" i="202"/>
  <c r="H8" i="201"/>
  <c r="X8" i="201"/>
  <c r="I11" i="156"/>
  <c r="L27" i="156"/>
  <c r="T27" i="156"/>
  <c r="C6" i="117"/>
  <c r="C7" i="117"/>
  <c r="C16" i="120"/>
  <c r="C14" i="119"/>
  <c r="C13" i="106"/>
  <c r="C16" i="103"/>
  <c r="C13" i="8"/>
  <c r="C19" i="120"/>
  <c r="S11" i="183"/>
  <c r="U8" i="174"/>
  <c r="E22" i="174"/>
  <c r="M22" i="174"/>
  <c r="U22" i="174"/>
  <c r="G4" i="173"/>
  <c r="O4" i="173"/>
  <c r="K8" i="173"/>
  <c r="S8" i="173"/>
  <c r="E22" i="173"/>
  <c r="M22" i="173"/>
  <c r="U22" i="173"/>
  <c r="D4" i="172"/>
  <c r="L4" i="172"/>
  <c r="T4" i="172"/>
  <c r="O4" i="172"/>
  <c r="H8" i="172"/>
  <c r="P8" i="172"/>
  <c r="X8" i="172"/>
  <c r="K8" i="172"/>
  <c r="K52" i="172"/>
  <c r="S52" i="172"/>
  <c r="F52" i="172"/>
  <c r="N52" i="172"/>
  <c r="V52" i="172"/>
  <c r="I8" i="204"/>
  <c r="H52" i="204"/>
  <c r="P52" i="204"/>
  <c r="X52" i="204"/>
  <c r="M17" i="203"/>
  <c r="S33" i="121"/>
  <c r="J17" i="183"/>
  <c r="P27" i="183"/>
  <c r="V27" i="183"/>
  <c r="M52" i="183"/>
  <c r="X52" i="183"/>
  <c r="R61" i="183"/>
  <c r="M52" i="174"/>
  <c r="U52" i="174"/>
  <c r="H61" i="174"/>
  <c r="P61" i="174"/>
  <c r="X61" i="174"/>
  <c r="N33" i="173"/>
  <c r="I52" i="173"/>
  <c r="Q52" i="173"/>
  <c r="L52" i="173"/>
  <c r="T52" i="173"/>
  <c r="Q11" i="172"/>
  <c r="D11" i="172"/>
  <c r="K22" i="172"/>
  <c r="S22" i="172"/>
  <c r="T11" i="171"/>
  <c r="V17" i="171"/>
  <c r="I17" i="171"/>
  <c r="Q17" i="171"/>
  <c r="D17" i="171"/>
  <c r="W52" i="171"/>
  <c r="N61" i="171"/>
  <c r="R4" i="204"/>
  <c r="R3" i="204" s="1"/>
  <c r="M4" i="204"/>
  <c r="U4" i="204"/>
  <c r="U11" i="204"/>
  <c r="J17" i="204"/>
  <c r="R17" i="204"/>
  <c r="D22" i="204"/>
  <c r="L22" i="204"/>
  <c r="T22" i="204"/>
  <c r="K27" i="204"/>
  <c r="S27" i="204"/>
  <c r="U61" i="201"/>
  <c r="N4" i="121"/>
  <c r="O8" i="121"/>
  <c r="W8" i="121"/>
  <c r="R8" i="121"/>
  <c r="I27" i="121"/>
  <c r="F17" i="159"/>
  <c r="N17" i="159"/>
  <c r="V17" i="159"/>
  <c r="F52" i="159"/>
  <c r="N52" i="159"/>
  <c r="V52" i="159"/>
  <c r="J4" i="158"/>
  <c r="N4" i="156"/>
  <c r="V4" i="156"/>
  <c r="H8" i="156"/>
  <c r="P8" i="156"/>
  <c r="H17" i="156"/>
  <c r="X17" i="156"/>
  <c r="S17" i="156"/>
  <c r="G22" i="156"/>
  <c r="O22" i="156"/>
  <c r="W22" i="156"/>
  <c r="Q27" i="156"/>
  <c r="Q52" i="156"/>
  <c r="R8" i="155"/>
  <c r="L27" i="155"/>
  <c r="C6" i="120"/>
  <c r="E4" i="183"/>
  <c r="M4" i="183"/>
  <c r="U4" i="183"/>
  <c r="P4" i="183"/>
  <c r="S4" i="183"/>
  <c r="O8" i="183"/>
  <c r="W8" i="183"/>
  <c r="W22" i="183"/>
  <c r="N27" i="183"/>
  <c r="X33" i="183"/>
  <c r="N52" i="183"/>
  <c r="V52" i="183"/>
  <c r="D8" i="174"/>
  <c r="G22" i="174"/>
  <c r="W22" i="174"/>
  <c r="D4" i="173"/>
  <c r="L4" i="173"/>
  <c r="T4" i="173"/>
  <c r="E8" i="173"/>
  <c r="I11" i="173"/>
  <c r="D11" i="173"/>
  <c r="T11" i="173"/>
  <c r="G22" i="173"/>
  <c r="O22" i="173"/>
  <c r="W22" i="173"/>
  <c r="J22" i="173"/>
  <c r="R22" i="173"/>
  <c r="F4" i="172"/>
  <c r="N4" i="172"/>
  <c r="E17" i="172"/>
  <c r="P17" i="172"/>
  <c r="X17" i="172"/>
  <c r="K17" i="172"/>
  <c r="D22" i="172"/>
  <c r="L22" i="172"/>
  <c r="D52" i="121"/>
  <c r="L52" i="121"/>
  <c r="T52" i="121"/>
  <c r="J8" i="159"/>
  <c r="R8" i="159"/>
  <c r="O52" i="159"/>
  <c r="W52" i="159"/>
  <c r="X61" i="159"/>
  <c r="G22" i="158"/>
  <c r="O22" i="158"/>
  <c r="W22" i="158"/>
  <c r="W27" i="158"/>
  <c r="J52" i="158"/>
  <c r="O4" i="156"/>
  <c r="W4" i="156"/>
  <c r="R4" i="156"/>
  <c r="G52" i="156"/>
  <c r="C7" i="120"/>
  <c r="C24" i="111"/>
  <c r="P11" i="183"/>
  <c r="X11" i="183"/>
  <c r="K22" i="183"/>
  <c r="S22" i="183"/>
  <c r="H33" i="183"/>
  <c r="H22" i="171"/>
  <c r="P22" i="171"/>
  <c r="X22" i="171"/>
  <c r="I52" i="171"/>
  <c r="Q52" i="171"/>
  <c r="O4" i="204"/>
  <c r="I22" i="204"/>
  <c r="Q22" i="204"/>
  <c r="E27" i="204"/>
  <c r="U27" i="204"/>
  <c r="P27" i="204"/>
  <c r="M4" i="203"/>
  <c r="T8" i="203"/>
  <c r="M11" i="203"/>
  <c r="P11" i="203"/>
  <c r="S11" i="203"/>
  <c r="H22" i="203"/>
  <c r="X22" i="203"/>
  <c r="S52" i="203"/>
  <c r="F52" i="203"/>
  <c r="V52" i="203"/>
  <c r="D52" i="202"/>
  <c r="L52" i="202"/>
  <c r="T52" i="202"/>
  <c r="X4" i="201"/>
  <c r="G22" i="201"/>
  <c r="I8" i="121"/>
  <c r="Q8" i="121"/>
  <c r="E52" i="121"/>
  <c r="M52" i="121"/>
  <c r="U52" i="121"/>
  <c r="H52" i="159"/>
  <c r="P52" i="159"/>
  <c r="X52" i="159"/>
  <c r="P22" i="158"/>
  <c r="H4" i="156"/>
  <c r="J8" i="156"/>
  <c r="I22" i="156"/>
  <c r="Q22" i="156"/>
  <c r="E33" i="204"/>
  <c r="M33" i="204"/>
  <c r="U33" i="204"/>
  <c r="X4" i="203"/>
  <c r="K4" i="203"/>
  <c r="I22" i="203"/>
  <c r="Q22" i="203"/>
  <c r="O52" i="203"/>
  <c r="W52" i="203"/>
  <c r="K4" i="202"/>
  <c r="F22" i="202"/>
  <c r="N22" i="202"/>
  <c r="V22" i="202"/>
  <c r="Q22" i="202"/>
  <c r="E52" i="202"/>
  <c r="U52" i="202"/>
  <c r="P52" i="202"/>
  <c r="X52" i="202"/>
  <c r="H22" i="201"/>
  <c r="D4" i="159"/>
  <c r="L4" i="159"/>
  <c r="O4" i="159"/>
  <c r="R22" i="159"/>
  <c r="D27" i="159"/>
  <c r="L27" i="159"/>
  <c r="T27" i="159"/>
  <c r="Q17" i="158"/>
  <c r="S61" i="158"/>
  <c r="I4" i="156"/>
  <c r="M22" i="156"/>
  <c r="U22" i="156"/>
  <c r="T52" i="156"/>
  <c r="X4" i="183"/>
  <c r="K4" i="183"/>
  <c r="J8" i="183"/>
  <c r="E8" i="183"/>
  <c r="K17" i="183"/>
  <c r="S17" i="183"/>
  <c r="I27" i="183"/>
  <c r="Q27" i="183"/>
  <c r="I52" i="183"/>
  <c r="S4" i="174"/>
  <c r="V4" i="174"/>
  <c r="Q4" i="174"/>
  <c r="K11" i="174"/>
  <c r="S11" i="174"/>
  <c r="N11" i="174"/>
  <c r="H17" i="173"/>
  <c r="P17" i="173"/>
  <c r="X17" i="173"/>
  <c r="J11" i="172"/>
  <c r="R11" i="172"/>
  <c r="F61" i="172"/>
  <c r="N61" i="172"/>
  <c r="V61" i="172"/>
  <c r="J22" i="171"/>
  <c r="R27" i="171"/>
  <c r="F52" i="171"/>
  <c r="N52" i="171"/>
  <c r="V52" i="171"/>
  <c r="F4" i="204"/>
  <c r="N4" i="204"/>
  <c r="V4" i="204"/>
  <c r="H11" i="204"/>
  <c r="P11" i="204"/>
  <c r="P3" i="204" s="1"/>
  <c r="X11" i="204"/>
  <c r="I17" i="204"/>
  <c r="Q17" i="204"/>
  <c r="T17" i="204"/>
  <c r="H22" i="204"/>
  <c r="P22" i="204"/>
  <c r="X22" i="204"/>
  <c r="J27" i="204"/>
  <c r="R27" i="204"/>
  <c r="H27" i="204"/>
  <c r="E52" i="203"/>
  <c r="U52" i="203"/>
  <c r="P52" i="203"/>
  <c r="X52" i="203"/>
  <c r="G22" i="202"/>
  <c r="O22" i="202"/>
  <c r="W22" i="202"/>
  <c r="H33" i="202"/>
  <c r="X33" i="202"/>
  <c r="F52" i="202"/>
  <c r="I52" i="202"/>
  <c r="L4" i="201"/>
  <c r="T4" i="201"/>
  <c r="K33" i="201"/>
  <c r="K52" i="201"/>
  <c r="S52" i="201"/>
  <c r="K22" i="121"/>
  <c r="S22" i="121"/>
  <c r="U61" i="121"/>
  <c r="E8" i="159"/>
  <c r="J4" i="156"/>
  <c r="W11" i="156"/>
  <c r="F8" i="183"/>
  <c r="V8" i="183"/>
  <c r="V11" i="173"/>
  <c r="J4" i="172"/>
  <c r="F8" i="172"/>
  <c r="N8" i="172"/>
  <c r="V8" i="172"/>
  <c r="I17" i="172"/>
  <c r="Q17" i="172"/>
  <c r="I52" i="172"/>
  <c r="Q52" i="172"/>
  <c r="R8" i="171"/>
  <c r="E4" i="202"/>
  <c r="U4" i="202"/>
  <c r="X4" i="202"/>
  <c r="X11" i="202"/>
  <c r="G17" i="202"/>
  <c r="O17" i="202"/>
  <c r="W17" i="202"/>
  <c r="D8" i="201"/>
  <c r="L8" i="201"/>
  <c r="T8" i="201"/>
  <c r="M61" i="201"/>
  <c r="D8" i="121"/>
  <c r="F8" i="159"/>
  <c r="N8" i="159"/>
  <c r="V8" i="159"/>
  <c r="L11" i="159"/>
  <c r="T11" i="159"/>
  <c r="E22" i="159"/>
  <c r="M22" i="159"/>
  <c r="U22" i="159"/>
  <c r="I61" i="159"/>
  <c r="O11" i="158"/>
  <c r="Q11" i="156"/>
  <c r="P17" i="156"/>
  <c r="N17" i="156"/>
  <c r="D22" i="156"/>
  <c r="T22" i="156"/>
  <c r="I27" i="156"/>
  <c r="G27" i="156"/>
  <c r="K52" i="156"/>
  <c r="S52" i="156"/>
  <c r="E4" i="155"/>
  <c r="M4" i="155"/>
  <c r="P22" i="155"/>
  <c r="X22" i="155"/>
  <c r="H11" i="170"/>
  <c r="X11" i="170"/>
  <c r="K27" i="170"/>
  <c r="S27" i="170"/>
  <c r="J17" i="169"/>
  <c r="F52" i="169"/>
  <c r="N52" i="169"/>
  <c r="P27" i="168"/>
  <c r="I11" i="167"/>
  <c r="Q11" i="167"/>
  <c r="L8" i="163"/>
  <c r="M27" i="163"/>
  <c r="Q8" i="115"/>
  <c r="I17" i="115"/>
  <c r="Q17" i="115"/>
  <c r="M27" i="115"/>
  <c r="U27" i="115"/>
  <c r="P27" i="115"/>
  <c r="G11" i="114"/>
  <c r="O11" i="114"/>
  <c r="W11" i="114"/>
  <c r="F52" i="114"/>
  <c r="N52" i="114"/>
  <c r="O17" i="110"/>
  <c r="J17" i="170"/>
  <c r="M4" i="169"/>
  <c r="O8" i="167"/>
  <c r="W8" i="167"/>
  <c r="N17" i="166"/>
  <c r="V17" i="166"/>
  <c r="S4" i="165"/>
  <c r="K17" i="165"/>
  <c r="R61" i="165"/>
  <c r="U27" i="163"/>
  <c r="T4" i="155"/>
  <c r="K8" i="155"/>
  <c r="N17" i="155"/>
  <c r="V17" i="155"/>
  <c r="Q17" i="155"/>
  <c r="G27" i="155"/>
  <c r="O27" i="155"/>
  <c r="W27" i="155"/>
  <c r="J27" i="155"/>
  <c r="R27" i="155"/>
  <c r="O4" i="170"/>
  <c r="R4" i="170"/>
  <c r="F8" i="170"/>
  <c r="N8" i="170"/>
  <c r="V8" i="170"/>
  <c r="I8" i="170"/>
  <c r="R11" i="170"/>
  <c r="H4" i="169"/>
  <c r="P4" i="169"/>
  <c r="J8" i="169"/>
  <c r="R8" i="169"/>
  <c r="M27" i="169"/>
  <c r="D27" i="166"/>
  <c r="L27" i="166"/>
  <c r="T27" i="166"/>
  <c r="F4" i="165"/>
  <c r="N4" i="165"/>
  <c r="V4" i="165"/>
  <c r="I27" i="165"/>
  <c r="Q27" i="165"/>
  <c r="J52" i="163"/>
  <c r="R52" i="163"/>
  <c r="E4" i="115"/>
  <c r="M4" i="115"/>
  <c r="U4" i="115"/>
  <c r="P4" i="115"/>
  <c r="L11" i="114"/>
  <c r="J22" i="107"/>
  <c r="I61" i="107"/>
  <c r="Q61" i="107"/>
  <c r="T17" i="110"/>
  <c r="F61" i="155"/>
  <c r="V61" i="155"/>
  <c r="L11" i="166"/>
  <c r="F8" i="165"/>
  <c r="V8" i="165"/>
  <c r="F52" i="165"/>
  <c r="N52" i="165"/>
  <c r="V52" i="165"/>
  <c r="J61" i="165"/>
  <c r="D8" i="115"/>
  <c r="T8" i="115"/>
  <c r="N4" i="114"/>
  <c r="R22" i="108"/>
  <c r="J8" i="109"/>
  <c r="O61" i="109"/>
  <c r="O22" i="112"/>
  <c r="W22" i="112"/>
  <c r="U4" i="155"/>
  <c r="D11" i="155"/>
  <c r="J4" i="170"/>
  <c r="M11" i="170"/>
  <c r="U11" i="170"/>
  <c r="I17" i="170"/>
  <c r="P27" i="170"/>
  <c r="H27" i="169"/>
  <c r="P27" i="169"/>
  <c r="S27" i="169"/>
  <c r="K52" i="168"/>
  <c r="S52" i="168"/>
  <c r="N52" i="168"/>
  <c r="H4" i="167"/>
  <c r="X8" i="167"/>
  <c r="D17" i="167"/>
  <c r="L17" i="167"/>
  <c r="T17" i="167"/>
  <c r="D22" i="167"/>
  <c r="L22" i="167"/>
  <c r="I4" i="166"/>
  <c r="Q4" i="166"/>
  <c r="G4" i="166"/>
  <c r="H8" i="166"/>
  <c r="P8" i="166"/>
  <c r="X8" i="166"/>
  <c r="K52" i="166"/>
  <c r="S52" i="166"/>
  <c r="I4" i="165"/>
  <c r="E22" i="165"/>
  <c r="M22" i="165"/>
  <c r="U22" i="165"/>
  <c r="O65" i="117"/>
  <c r="W65" i="117"/>
  <c r="J66" i="117"/>
  <c r="R66" i="117"/>
  <c r="E67" i="117"/>
  <c r="M67" i="117"/>
  <c r="U67" i="117"/>
  <c r="H68" i="117"/>
  <c r="P68" i="117"/>
  <c r="X68" i="117"/>
  <c r="K69" i="117"/>
  <c r="S69" i="117"/>
  <c r="F70" i="117"/>
  <c r="N70" i="117"/>
  <c r="V70" i="117"/>
  <c r="I71" i="117"/>
  <c r="Q71" i="117"/>
  <c r="D72" i="117"/>
  <c r="L72" i="117"/>
  <c r="T72" i="117"/>
  <c r="I8" i="163"/>
  <c r="Q8" i="163"/>
  <c r="M11" i="163"/>
  <c r="U11" i="163"/>
  <c r="G33" i="115"/>
  <c r="S4" i="113"/>
  <c r="I22" i="113"/>
  <c r="Q22" i="113"/>
  <c r="G17" i="109"/>
  <c r="O17" i="109"/>
  <c r="W17" i="109"/>
  <c r="E27" i="108"/>
  <c r="S61" i="156"/>
  <c r="F52" i="155"/>
  <c r="N52" i="155"/>
  <c r="H4" i="170"/>
  <c r="P4" i="170"/>
  <c r="X4" i="170"/>
  <c r="K4" i="170"/>
  <c r="J8" i="170"/>
  <c r="R8" i="170"/>
  <c r="L17" i="170"/>
  <c r="T17" i="170"/>
  <c r="S22" i="170"/>
  <c r="V22" i="170"/>
  <c r="R27" i="170"/>
  <c r="E27" i="170"/>
  <c r="R4" i="169"/>
  <c r="K8" i="169"/>
  <c r="S8" i="169"/>
  <c r="F8" i="169"/>
  <c r="N8" i="169"/>
  <c r="V8" i="169"/>
  <c r="H22" i="169"/>
  <c r="P22" i="169"/>
  <c r="O61" i="169"/>
  <c r="O17" i="168"/>
  <c r="D52" i="168"/>
  <c r="L52" i="168"/>
  <c r="T52" i="168"/>
  <c r="I4" i="167"/>
  <c r="Q4" i="167"/>
  <c r="I8" i="167"/>
  <c r="Q8" i="167"/>
  <c r="E22" i="167"/>
  <c r="M22" i="167"/>
  <c r="U22" i="167"/>
  <c r="T52" i="167"/>
  <c r="O22" i="166"/>
  <c r="L52" i="166"/>
  <c r="T52" i="166"/>
  <c r="G52" i="166"/>
  <c r="O52" i="166"/>
  <c r="X61" i="166"/>
  <c r="F11" i="165"/>
  <c r="N11" i="165"/>
  <c r="V11" i="165"/>
  <c r="L11" i="165"/>
  <c r="T11" i="165"/>
  <c r="E17" i="165"/>
  <c r="M17" i="165"/>
  <c r="U17" i="165"/>
  <c r="E28" i="117"/>
  <c r="M28" i="117"/>
  <c r="U28" i="117"/>
  <c r="H29" i="117"/>
  <c r="P29" i="117"/>
  <c r="X29" i="117"/>
  <c r="K30" i="117"/>
  <c r="S30" i="117"/>
  <c r="F31" i="117"/>
  <c r="N31" i="117"/>
  <c r="V31" i="117"/>
  <c r="I32" i="117"/>
  <c r="Q32" i="117"/>
  <c r="Q52" i="165"/>
  <c r="N22" i="163"/>
  <c r="R11" i="115"/>
  <c r="O4" i="107"/>
  <c r="O27" i="107"/>
  <c r="T22" i="155"/>
  <c r="T27" i="155"/>
  <c r="T52" i="155"/>
  <c r="G52" i="155"/>
  <c r="D22" i="170"/>
  <c r="L22" i="170"/>
  <c r="T22" i="170"/>
  <c r="J52" i="170"/>
  <c r="R52" i="170"/>
  <c r="M52" i="170"/>
  <c r="J52" i="169"/>
  <c r="P11" i="168"/>
  <c r="X11" i="168"/>
  <c r="E17" i="168"/>
  <c r="M17" i="168"/>
  <c r="U17" i="168"/>
  <c r="P17" i="168"/>
  <c r="K27" i="168"/>
  <c r="S27" i="168"/>
  <c r="F27" i="168"/>
  <c r="E52" i="168"/>
  <c r="J8" i="167"/>
  <c r="R8" i="167"/>
  <c r="F17" i="167"/>
  <c r="N17" i="167"/>
  <c r="V17" i="167"/>
  <c r="E52" i="167"/>
  <c r="M52" i="167"/>
  <c r="U52" i="167"/>
  <c r="J8" i="165"/>
  <c r="R8" i="165"/>
  <c r="J52" i="165"/>
  <c r="R52" i="165"/>
  <c r="F8" i="163"/>
  <c r="N8" i="163"/>
  <c r="J4" i="115"/>
  <c r="H8" i="115"/>
  <c r="U4" i="113"/>
  <c r="W52" i="113"/>
  <c r="S27" i="109"/>
  <c r="R8" i="108"/>
  <c r="K8" i="110"/>
  <c r="S8" i="115"/>
  <c r="N8" i="115"/>
  <c r="L17" i="115"/>
  <c r="O17" i="115"/>
  <c r="M22" i="115"/>
  <c r="W52" i="115"/>
  <c r="I4" i="113"/>
  <c r="Q4" i="113"/>
  <c r="E11" i="113"/>
  <c r="M11" i="113"/>
  <c r="U11" i="113"/>
  <c r="P11" i="113"/>
  <c r="X11" i="113"/>
  <c r="K11" i="113"/>
  <c r="D8" i="112"/>
  <c r="L8" i="112"/>
  <c r="T8" i="112"/>
  <c r="O8" i="112"/>
  <c r="W8" i="112"/>
  <c r="E33" i="112"/>
  <c r="J61" i="112"/>
  <c r="L4" i="114"/>
  <c r="T4" i="114"/>
  <c r="K17" i="114"/>
  <c r="G22" i="114"/>
  <c r="W22" i="114"/>
  <c r="F4" i="108"/>
  <c r="K17" i="108"/>
  <c r="S17" i="108"/>
  <c r="E4" i="107"/>
  <c r="M4" i="107"/>
  <c r="U4" i="107"/>
  <c r="W27" i="107"/>
  <c r="G17" i="110"/>
  <c r="W17" i="110"/>
  <c r="D17" i="199"/>
  <c r="L17" i="199"/>
  <c r="T17" i="199"/>
  <c r="R17" i="198"/>
  <c r="S22" i="115"/>
  <c r="F22" i="115"/>
  <c r="N22" i="115"/>
  <c r="J27" i="115"/>
  <c r="E52" i="115"/>
  <c r="U52" i="115"/>
  <c r="H52" i="115"/>
  <c r="J4" i="113"/>
  <c r="R4" i="113"/>
  <c r="M4" i="113"/>
  <c r="I8" i="113"/>
  <c r="D17" i="113"/>
  <c r="L17" i="113"/>
  <c r="T17" i="113"/>
  <c r="O17" i="113"/>
  <c r="W17" i="113"/>
  <c r="D4" i="109"/>
  <c r="L4" i="109"/>
  <c r="T4" i="109"/>
  <c r="F11" i="109"/>
  <c r="N11" i="109"/>
  <c r="V11" i="109"/>
  <c r="D22" i="109"/>
  <c r="J52" i="109"/>
  <c r="R52" i="109"/>
  <c r="E8" i="112"/>
  <c r="K11" i="112"/>
  <c r="S11" i="112"/>
  <c r="G22" i="112"/>
  <c r="I11" i="114"/>
  <c r="H27" i="114"/>
  <c r="N33" i="114"/>
  <c r="E52" i="114"/>
  <c r="G4" i="108"/>
  <c r="W4" i="108"/>
  <c r="I8" i="108"/>
  <c r="Q8" i="108"/>
  <c r="D17" i="108"/>
  <c r="L17" i="108"/>
  <c r="T17" i="108"/>
  <c r="Q22" i="108"/>
  <c r="G27" i="108"/>
  <c r="O27" i="108"/>
  <c r="W27" i="108"/>
  <c r="J52" i="108"/>
  <c r="Q8" i="107"/>
  <c r="D11" i="107"/>
  <c r="T11" i="107"/>
  <c r="F17" i="107"/>
  <c r="N17" i="107"/>
  <c r="V17" i="107"/>
  <c r="E52" i="107"/>
  <c r="M52" i="107"/>
  <c r="U52" i="107"/>
  <c r="G27" i="110"/>
  <c r="O27" i="110"/>
  <c r="R27" i="110"/>
  <c r="H11" i="199"/>
  <c r="X11" i="199"/>
  <c r="M27" i="199"/>
  <c r="L61" i="115"/>
  <c r="K4" i="113"/>
  <c r="M17" i="113"/>
  <c r="U17" i="113"/>
  <c r="H52" i="113"/>
  <c r="P52" i="113"/>
  <c r="X52" i="113"/>
  <c r="M4" i="109"/>
  <c r="P4" i="109"/>
  <c r="X4" i="109"/>
  <c r="J17" i="109"/>
  <c r="K27" i="109"/>
  <c r="N27" i="109"/>
  <c r="V27" i="109"/>
  <c r="J17" i="112"/>
  <c r="R17" i="112"/>
  <c r="D52" i="112"/>
  <c r="L52" i="112"/>
  <c r="T52" i="112"/>
  <c r="F4" i="114"/>
  <c r="V4" i="114"/>
  <c r="I22" i="114"/>
  <c r="Q22" i="114"/>
  <c r="D27" i="114"/>
  <c r="L27" i="114"/>
  <c r="J8" i="108"/>
  <c r="G11" i="108"/>
  <c r="O11" i="108"/>
  <c r="W11" i="108"/>
  <c r="J22" i="108"/>
  <c r="K61" i="108"/>
  <c r="S61" i="108"/>
  <c r="G4" i="107"/>
  <c r="J8" i="107"/>
  <c r="R8" i="107"/>
  <c r="R22" i="107"/>
  <c r="H4" i="110"/>
  <c r="X4" i="110"/>
  <c r="I17" i="110"/>
  <c r="Q17" i="110"/>
  <c r="I61" i="110"/>
  <c r="O8" i="109"/>
  <c r="W8" i="109"/>
  <c r="G61" i="109"/>
  <c r="W61" i="109"/>
  <c r="J61" i="109"/>
  <c r="R61" i="109"/>
  <c r="K17" i="112"/>
  <c r="S17" i="112"/>
  <c r="F17" i="114"/>
  <c r="V17" i="114"/>
  <c r="M61" i="114"/>
  <c r="M8" i="110"/>
  <c r="G11" i="110"/>
  <c r="O11" i="110"/>
  <c r="E8" i="109"/>
  <c r="U8" i="109"/>
  <c r="O22" i="109"/>
  <c r="H8" i="112"/>
  <c r="P8" i="112"/>
  <c r="X8" i="112"/>
  <c r="F11" i="112"/>
  <c r="N11" i="112"/>
  <c r="V11" i="112"/>
  <c r="Q11" i="112"/>
  <c r="R22" i="112"/>
  <c r="K8" i="114"/>
  <c r="S8" i="114"/>
  <c r="J4" i="108"/>
  <c r="R4" i="108"/>
  <c r="W8" i="108"/>
  <c r="I11" i="108"/>
  <c r="J27" i="108"/>
  <c r="R27" i="108"/>
  <c r="O11" i="107"/>
  <c r="I17" i="107"/>
  <c r="F61" i="107"/>
  <c r="N61" i="107"/>
  <c r="V61" i="107"/>
  <c r="P27" i="199"/>
  <c r="E11" i="115"/>
  <c r="M11" i="115"/>
  <c r="P11" i="115"/>
  <c r="E22" i="113"/>
  <c r="M22" i="113"/>
  <c r="X22" i="113"/>
  <c r="F27" i="113"/>
  <c r="N27" i="113"/>
  <c r="V27" i="113"/>
  <c r="F8" i="109"/>
  <c r="N8" i="109"/>
  <c r="V8" i="109"/>
  <c r="Q8" i="109"/>
  <c r="E17" i="109"/>
  <c r="M17" i="109"/>
  <c r="U17" i="109"/>
  <c r="H22" i="109"/>
  <c r="P22" i="109"/>
  <c r="X22" i="109"/>
  <c r="K22" i="109"/>
  <c r="S22" i="109"/>
  <c r="K4" i="112"/>
  <c r="S4" i="112"/>
  <c r="F4" i="112"/>
  <c r="N4" i="112"/>
  <c r="Q4" i="112"/>
  <c r="E17" i="112"/>
  <c r="M17" i="112"/>
  <c r="U17" i="112"/>
  <c r="P17" i="112"/>
  <c r="K22" i="112"/>
  <c r="S22" i="112"/>
  <c r="G52" i="112"/>
  <c r="O52" i="112"/>
  <c r="W52" i="112"/>
  <c r="I4" i="114"/>
  <c r="L8" i="114"/>
  <c r="T8" i="114"/>
  <c r="H17" i="114"/>
  <c r="P17" i="114"/>
  <c r="E8" i="108"/>
  <c r="H17" i="108"/>
  <c r="X17" i="108"/>
  <c r="F17" i="108"/>
  <c r="N17" i="108"/>
  <c r="V17" i="108"/>
  <c r="I17" i="108"/>
  <c r="M22" i="108"/>
  <c r="U22" i="108"/>
  <c r="H22" i="108"/>
  <c r="Q33" i="108"/>
  <c r="J4" i="107"/>
  <c r="R4" i="107"/>
  <c r="L17" i="110"/>
  <c r="U22" i="110"/>
  <c r="Q61" i="110"/>
  <c r="J17" i="198"/>
  <c r="D52" i="198"/>
  <c r="L52" i="198"/>
  <c r="T52" i="198"/>
  <c r="G52" i="198"/>
  <c r="O52" i="198"/>
  <c r="W52" i="198"/>
  <c r="V4" i="197"/>
  <c r="F8" i="197"/>
  <c r="N8" i="197"/>
  <c r="K11" i="197"/>
  <c r="J17" i="197"/>
  <c r="R17" i="197"/>
  <c r="I4" i="196"/>
  <c r="Q4" i="196"/>
  <c r="H17" i="196"/>
  <c r="P17" i="196"/>
  <c r="X17" i="196"/>
  <c r="I22" i="196"/>
  <c r="Q22" i="196"/>
  <c r="I27" i="196"/>
  <c r="Q27" i="196"/>
  <c r="I61" i="196"/>
  <c r="Q61" i="196"/>
  <c r="G8" i="195"/>
  <c r="O8" i="195"/>
  <c r="W8" i="195"/>
  <c r="J17" i="195"/>
  <c r="R17" i="195"/>
  <c r="K52" i="195"/>
  <c r="S52" i="195"/>
  <c r="S11" i="194"/>
  <c r="S27" i="194"/>
  <c r="U33" i="194"/>
  <c r="G52" i="194"/>
  <c r="O52" i="194"/>
  <c r="W52" i="194"/>
  <c r="Q17" i="193"/>
  <c r="R8" i="192"/>
  <c r="J11" i="190"/>
  <c r="R11" i="190"/>
  <c r="E11" i="190"/>
  <c r="M11" i="190"/>
  <c r="U11" i="190"/>
  <c r="H11" i="190"/>
  <c r="P11" i="190"/>
  <c r="J4" i="189"/>
  <c r="R4" i="189"/>
  <c r="U11" i="189"/>
  <c r="L17" i="189"/>
  <c r="X11" i="188"/>
  <c r="J8" i="187"/>
  <c r="R8" i="187"/>
  <c r="D22" i="108"/>
  <c r="I27" i="108"/>
  <c r="H52" i="108"/>
  <c r="J11" i="107"/>
  <c r="R11" i="107"/>
  <c r="F52" i="107"/>
  <c r="D4" i="110"/>
  <c r="L4" i="110"/>
  <c r="D8" i="110"/>
  <c r="L8" i="110"/>
  <c r="T8" i="110"/>
  <c r="K17" i="110"/>
  <c r="S17" i="110"/>
  <c r="G22" i="110"/>
  <c r="H27" i="110"/>
  <c r="P27" i="110"/>
  <c r="X27" i="110"/>
  <c r="I8" i="199"/>
  <c r="Q8" i="199"/>
  <c r="J11" i="199"/>
  <c r="R11" i="199"/>
  <c r="E17" i="199"/>
  <c r="M17" i="199"/>
  <c r="U17" i="199"/>
  <c r="H27" i="199"/>
  <c r="X27" i="199"/>
  <c r="F61" i="199"/>
  <c r="N61" i="199"/>
  <c r="V61" i="199"/>
  <c r="J8" i="198"/>
  <c r="R8" i="198"/>
  <c r="E11" i="198"/>
  <c r="M11" i="198"/>
  <c r="U11" i="198"/>
  <c r="J8" i="197"/>
  <c r="R8" i="197"/>
  <c r="K27" i="197"/>
  <c r="K11" i="196"/>
  <c r="Q11" i="196"/>
  <c r="N22" i="107"/>
  <c r="V22" i="107"/>
  <c r="D27" i="107"/>
  <c r="T27" i="107"/>
  <c r="G27" i="107"/>
  <c r="G52" i="107"/>
  <c r="E4" i="110"/>
  <c r="E8" i="110"/>
  <c r="E11" i="110"/>
  <c r="U11" i="110"/>
  <c r="D17" i="110"/>
  <c r="H22" i="110"/>
  <c r="G33" i="110"/>
  <c r="W33" i="110"/>
  <c r="G4" i="199"/>
  <c r="O4" i="199"/>
  <c r="W4" i="199"/>
  <c r="K11" i="199"/>
  <c r="S11" i="199"/>
  <c r="F17" i="199"/>
  <c r="N17" i="199"/>
  <c r="V17" i="199"/>
  <c r="K22" i="199"/>
  <c r="S22" i="199"/>
  <c r="F4" i="198"/>
  <c r="N4" i="198"/>
  <c r="V4" i="198"/>
  <c r="D22" i="198"/>
  <c r="L22" i="198"/>
  <c r="T22" i="198"/>
  <c r="K27" i="198"/>
  <c r="S27" i="198"/>
  <c r="J33" i="198"/>
  <c r="J4" i="197"/>
  <c r="D22" i="197"/>
  <c r="L22" i="197"/>
  <c r="T22" i="197"/>
  <c r="G8" i="196"/>
  <c r="O8" i="196"/>
  <c r="W8" i="196"/>
  <c r="K22" i="196"/>
  <c r="S22" i="196"/>
  <c r="J33" i="196"/>
  <c r="R33" i="196"/>
  <c r="P52" i="195"/>
  <c r="X52" i="195"/>
  <c r="O61" i="194"/>
  <c r="D11" i="193"/>
  <c r="L11" i="193"/>
  <c r="T11" i="193"/>
  <c r="X11" i="193"/>
  <c r="E27" i="190"/>
  <c r="M27" i="190"/>
  <c r="U27" i="190"/>
  <c r="L61" i="190"/>
  <c r="K27" i="189"/>
  <c r="S27" i="189"/>
  <c r="F8" i="110"/>
  <c r="E17" i="110"/>
  <c r="H4" i="199"/>
  <c r="P4" i="199"/>
  <c r="K8" i="199"/>
  <c r="S8" i="199"/>
  <c r="D11" i="199"/>
  <c r="L11" i="199"/>
  <c r="T11" i="199"/>
  <c r="D22" i="199"/>
  <c r="L22" i="199"/>
  <c r="T22" i="199"/>
  <c r="J27" i="199"/>
  <c r="J26" i="199" s="1"/>
  <c r="R27" i="199"/>
  <c r="M22" i="198"/>
  <c r="U22" i="198"/>
  <c r="E17" i="197"/>
  <c r="M17" i="197"/>
  <c r="U17" i="197"/>
  <c r="L4" i="196"/>
  <c r="K17" i="196"/>
  <c r="S17" i="196"/>
  <c r="D27" i="196"/>
  <c r="L27" i="196"/>
  <c r="T27" i="196"/>
  <c r="U11" i="195"/>
  <c r="N27" i="195"/>
  <c r="J11" i="192"/>
  <c r="T17" i="192"/>
  <c r="M27" i="191"/>
  <c r="I8" i="190"/>
  <c r="Q8" i="190"/>
  <c r="L8" i="190"/>
  <c r="T8" i="189"/>
  <c r="H11" i="189"/>
  <c r="K22" i="189"/>
  <c r="S22" i="189"/>
  <c r="E52" i="189"/>
  <c r="M52" i="189"/>
  <c r="P4" i="188"/>
  <c r="X4" i="188"/>
  <c r="F8" i="188"/>
  <c r="N8" i="188"/>
  <c r="K17" i="188"/>
  <c r="S17" i="188"/>
  <c r="V22" i="188"/>
  <c r="K27" i="188"/>
  <c r="S27" i="188"/>
  <c r="J61" i="188"/>
  <c r="S11" i="187"/>
  <c r="J17" i="187"/>
  <c r="M17" i="187"/>
  <c r="U17" i="187"/>
  <c r="P4" i="196"/>
  <c r="H52" i="196"/>
  <c r="X52" i="196"/>
  <c r="P4" i="195"/>
  <c r="X4" i="195"/>
  <c r="S4" i="195"/>
  <c r="N8" i="195"/>
  <c r="H11" i="195"/>
  <c r="P11" i="195"/>
  <c r="X11" i="195"/>
  <c r="O17" i="195"/>
  <c r="W17" i="195"/>
  <c r="X22" i="195"/>
  <c r="R17" i="194"/>
  <c r="D22" i="193"/>
  <c r="L22" i="193"/>
  <c r="T22" i="193"/>
  <c r="P27" i="193"/>
  <c r="X4" i="191"/>
  <c r="F8" i="191"/>
  <c r="N8" i="191"/>
  <c r="V8" i="191"/>
  <c r="U27" i="191"/>
  <c r="X11" i="190"/>
  <c r="G17" i="190"/>
  <c r="O17" i="190"/>
  <c r="W17" i="190"/>
  <c r="E8" i="189"/>
  <c r="M8" i="189"/>
  <c r="U8" i="189"/>
  <c r="M11" i="189"/>
  <c r="E17" i="189"/>
  <c r="M17" i="189"/>
  <c r="U17" i="189"/>
  <c r="L22" i="189"/>
  <c r="E27" i="189"/>
  <c r="M27" i="189"/>
  <c r="U27" i="189"/>
  <c r="P27" i="189"/>
  <c r="X27" i="189"/>
  <c r="D33" i="189"/>
  <c r="F52" i="189"/>
  <c r="I4" i="188"/>
  <c r="Q4" i="188"/>
  <c r="G8" i="188"/>
  <c r="O8" i="188"/>
  <c r="W8" i="188"/>
  <c r="X52" i="188"/>
  <c r="P17" i="187"/>
  <c r="X17" i="187"/>
  <c r="D61" i="110"/>
  <c r="L61" i="110"/>
  <c r="T61" i="110"/>
  <c r="D27" i="199"/>
  <c r="L27" i="199"/>
  <c r="T27" i="199"/>
  <c r="F27" i="198"/>
  <c r="N27" i="198"/>
  <c r="V27" i="198"/>
  <c r="E33" i="198"/>
  <c r="M33" i="198"/>
  <c r="U33" i="198"/>
  <c r="H11" i="197"/>
  <c r="P11" i="197"/>
  <c r="X11" i="197"/>
  <c r="M17" i="196"/>
  <c r="K33" i="196"/>
  <c r="F61" i="196"/>
  <c r="V61" i="196"/>
  <c r="I11" i="195"/>
  <c r="Q11" i="195"/>
  <c r="X33" i="195"/>
  <c r="K4" i="194"/>
  <c r="S4" i="194"/>
  <c r="E17" i="194"/>
  <c r="M17" i="194"/>
  <c r="U17" i="194"/>
  <c r="I8" i="193"/>
  <c r="Q8" i="193"/>
  <c r="E22" i="193"/>
  <c r="M22" i="193"/>
  <c r="U22" i="193"/>
  <c r="D8" i="192"/>
  <c r="L8" i="192"/>
  <c r="T8" i="192"/>
  <c r="H17" i="192"/>
  <c r="P17" i="192"/>
  <c r="X17" i="192"/>
  <c r="D52" i="192"/>
  <c r="P22" i="191"/>
  <c r="X22" i="191"/>
  <c r="I61" i="191"/>
  <c r="M4" i="190"/>
  <c r="U4" i="190"/>
  <c r="X4" i="190"/>
  <c r="K8" i="190"/>
  <c r="S8" i="190"/>
  <c r="I22" i="190"/>
  <c r="Q22" i="190"/>
  <c r="H27" i="190"/>
  <c r="X27" i="190"/>
  <c r="J52" i="190"/>
  <c r="R52" i="190"/>
  <c r="G52" i="189"/>
  <c r="O52" i="189"/>
  <c r="W52" i="189"/>
  <c r="R52" i="189"/>
  <c r="M4" i="188"/>
  <c r="U4" i="188"/>
  <c r="H8" i="188"/>
  <c r="P8" i="188"/>
  <c r="X8" i="188"/>
  <c r="P22" i="188"/>
  <c r="X22" i="188"/>
  <c r="K33" i="188"/>
  <c r="S33" i="188"/>
  <c r="N52" i="188"/>
  <c r="T4" i="187"/>
  <c r="O8" i="187"/>
  <c r="V11" i="187"/>
  <c r="H22" i="187"/>
  <c r="K4" i="199"/>
  <c r="S4" i="199"/>
  <c r="J17" i="199"/>
  <c r="E27" i="199"/>
  <c r="J4" i="198"/>
  <c r="R4" i="198"/>
  <c r="G17" i="198"/>
  <c r="O17" i="198"/>
  <c r="W17" i="198"/>
  <c r="J52" i="198"/>
  <c r="R52" i="198"/>
  <c r="H22" i="197"/>
  <c r="X22" i="197"/>
  <c r="H27" i="197"/>
  <c r="P27" i="197"/>
  <c r="X27" i="197"/>
  <c r="N52" i="197"/>
  <c r="V52" i="197"/>
  <c r="K8" i="196"/>
  <c r="S8" i="196"/>
  <c r="S11" i="196"/>
  <c r="G22" i="196"/>
  <c r="O22" i="196"/>
  <c r="W22" i="196"/>
  <c r="F52" i="196"/>
  <c r="H27" i="195"/>
  <c r="X27" i="195"/>
  <c r="G61" i="195"/>
  <c r="O61" i="195"/>
  <c r="W61" i="195"/>
  <c r="L4" i="194"/>
  <c r="T4" i="194"/>
  <c r="R4" i="193"/>
  <c r="I17" i="193"/>
  <c r="E8" i="192"/>
  <c r="M8" i="192"/>
  <c r="U8" i="192"/>
  <c r="D22" i="192"/>
  <c r="L22" i="192"/>
  <c r="T22" i="192"/>
  <c r="E52" i="192"/>
  <c r="U52" i="192"/>
  <c r="U11" i="191"/>
  <c r="I52" i="191"/>
  <c r="P4" i="189"/>
  <c r="X4" i="189"/>
  <c r="N4" i="189"/>
  <c r="K11" i="189"/>
  <c r="S11" i="189"/>
  <c r="S11" i="188"/>
  <c r="K11" i="198"/>
  <c r="S11" i="198"/>
  <c r="H17" i="198"/>
  <c r="P17" i="198"/>
  <c r="X17" i="198"/>
  <c r="H27" i="198"/>
  <c r="F4" i="196"/>
  <c r="N4" i="196"/>
  <c r="G17" i="195"/>
  <c r="E4" i="193"/>
  <c r="M4" i="193"/>
  <c r="U4" i="193"/>
  <c r="K4" i="193"/>
  <c r="S4" i="193"/>
  <c r="R22" i="193"/>
  <c r="H4" i="192"/>
  <c r="P4" i="192"/>
  <c r="X4" i="192"/>
  <c r="U22" i="192"/>
  <c r="F52" i="192"/>
  <c r="N52" i="192"/>
  <c r="V52" i="192"/>
  <c r="O33" i="191"/>
  <c r="H8" i="190"/>
  <c r="X8" i="190"/>
  <c r="D52" i="190"/>
  <c r="L52" i="190"/>
  <c r="T52" i="190"/>
  <c r="G22" i="189"/>
  <c r="O22" i="189"/>
  <c r="W22" i="189"/>
  <c r="I52" i="189"/>
  <c r="Q52" i="189"/>
  <c r="G61" i="189"/>
  <c r="O61" i="189"/>
  <c r="W61" i="189"/>
  <c r="D4" i="188"/>
  <c r="L4" i="188"/>
  <c r="T4" i="188"/>
  <c r="G17" i="188"/>
  <c r="O17" i="188"/>
  <c r="W17" i="188"/>
  <c r="H17" i="188"/>
  <c r="L4" i="187"/>
  <c r="T8" i="187"/>
  <c r="M52" i="187"/>
  <c r="I22" i="186"/>
  <c r="T22" i="186"/>
  <c r="J17" i="185"/>
  <c r="K11" i="91"/>
  <c r="I33" i="91"/>
  <c r="Q33" i="91"/>
  <c r="Q4" i="90"/>
  <c r="H4" i="88"/>
  <c r="P4" i="88"/>
  <c r="X4" i="88"/>
  <c r="T27" i="86"/>
  <c r="K52" i="85"/>
  <c r="S52" i="85"/>
  <c r="R61" i="85"/>
  <c r="G17" i="84"/>
  <c r="O17" i="84"/>
  <c r="W17" i="84"/>
  <c r="K4" i="82"/>
  <c r="K52" i="90"/>
  <c r="S52" i="90"/>
  <c r="E8" i="89"/>
  <c r="U8" i="89"/>
  <c r="J27" i="89"/>
  <c r="R27" i="89"/>
  <c r="K61" i="85"/>
  <c r="S61" i="85"/>
  <c r="L33" i="84"/>
  <c r="I8" i="91"/>
  <c r="Q8" i="91"/>
  <c r="E17" i="91"/>
  <c r="M17" i="91"/>
  <c r="U17" i="91"/>
  <c r="Q22" i="91"/>
  <c r="O11" i="90"/>
  <c r="W11" i="90"/>
  <c r="J11" i="89"/>
  <c r="K17" i="89"/>
  <c r="S17" i="89"/>
  <c r="H17" i="88"/>
  <c r="P17" i="88"/>
  <c r="X17" i="88"/>
  <c r="P11" i="87"/>
  <c r="F17" i="87"/>
  <c r="N17" i="87"/>
  <c r="V17" i="87"/>
  <c r="J33" i="87"/>
  <c r="Q8" i="84"/>
  <c r="J22" i="83"/>
  <c r="R22" i="83"/>
  <c r="O22" i="187"/>
  <c r="W22" i="187"/>
  <c r="N52" i="187"/>
  <c r="V4" i="186"/>
  <c r="G8" i="186"/>
  <c r="O8" i="186"/>
  <c r="W8" i="186"/>
  <c r="E22" i="186"/>
  <c r="M22" i="186"/>
  <c r="U22" i="186"/>
  <c r="X22" i="186"/>
  <c r="Q33" i="186"/>
  <c r="X22" i="185"/>
  <c r="S22" i="185"/>
  <c r="G22" i="91"/>
  <c r="O22" i="91"/>
  <c r="W22" i="91"/>
  <c r="I52" i="91"/>
  <c r="Q52" i="91"/>
  <c r="E4" i="90"/>
  <c r="M4" i="90"/>
  <c r="U4" i="90"/>
  <c r="D8" i="90"/>
  <c r="L8" i="90"/>
  <c r="T8" i="90"/>
  <c r="I22" i="90"/>
  <c r="Q22" i="90"/>
  <c r="I33" i="90"/>
  <c r="F52" i="90"/>
  <c r="N52" i="90"/>
  <c r="V52" i="90"/>
  <c r="X8" i="89"/>
  <c r="L17" i="89"/>
  <c r="T17" i="89"/>
  <c r="F8" i="88"/>
  <c r="N8" i="88"/>
  <c r="V8" i="88"/>
  <c r="J52" i="88"/>
  <c r="R52" i="88"/>
  <c r="H22" i="87"/>
  <c r="H33" i="87"/>
  <c r="P33" i="87"/>
  <c r="X33" i="87"/>
  <c r="K33" i="87"/>
  <c r="F52" i="87"/>
  <c r="N52" i="87"/>
  <c r="V52" i="87"/>
  <c r="L61" i="87"/>
  <c r="S4" i="86"/>
  <c r="G11" i="86"/>
  <c r="O11" i="86"/>
  <c r="W11" i="86"/>
  <c r="K11" i="86"/>
  <c r="E17" i="86"/>
  <c r="M17" i="86"/>
  <c r="K27" i="86"/>
  <c r="S27" i="86"/>
  <c r="G8" i="85"/>
  <c r="W8" i="85"/>
  <c r="D52" i="85"/>
  <c r="L52" i="85"/>
  <c r="T52" i="85"/>
  <c r="R8" i="84"/>
  <c r="K17" i="84"/>
  <c r="S17" i="84"/>
  <c r="L17" i="84"/>
  <c r="F22" i="84"/>
  <c r="N22" i="84"/>
  <c r="V22" i="84"/>
  <c r="I27" i="187"/>
  <c r="Q27" i="187"/>
  <c r="D4" i="186"/>
  <c r="L4" i="186"/>
  <c r="T4" i="186"/>
  <c r="G27" i="186"/>
  <c r="O27" i="186"/>
  <c r="W27" i="186"/>
  <c r="J52" i="186"/>
  <c r="J11" i="185"/>
  <c r="E52" i="185"/>
  <c r="M52" i="185"/>
  <c r="U52" i="185"/>
  <c r="R4" i="91"/>
  <c r="S8" i="91"/>
  <c r="F8" i="91"/>
  <c r="N8" i="91"/>
  <c r="V8" i="91"/>
  <c r="G27" i="91"/>
  <c r="O27" i="91"/>
  <c r="W27" i="91"/>
  <c r="M8" i="90"/>
  <c r="J22" i="90"/>
  <c r="R22" i="90"/>
  <c r="R52" i="90"/>
  <c r="K4" i="89"/>
  <c r="S4" i="89"/>
  <c r="I8" i="89"/>
  <c r="E22" i="89"/>
  <c r="M22" i="89"/>
  <c r="U22" i="89"/>
  <c r="F52" i="89"/>
  <c r="N52" i="89"/>
  <c r="V52" i="89"/>
  <c r="J4" i="88"/>
  <c r="R4" i="88"/>
  <c r="U27" i="88"/>
  <c r="K52" i="88"/>
  <c r="S52" i="88"/>
  <c r="Q61" i="88"/>
  <c r="J4" i="87"/>
  <c r="R4" i="87"/>
  <c r="I22" i="87"/>
  <c r="X27" i="87"/>
  <c r="D4" i="86"/>
  <c r="L4" i="86"/>
  <c r="T4" i="86"/>
  <c r="W4" i="86"/>
  <c r="J8" i="86"/>
  <c r="R8" i="86"/>
  <c r="N17" i="86"/>
  <c r="F22" i="86"/>
  <c r="J52" i="86"/>
  <c r="R52" i="86"/>
  <c r="G4" i="85"/>
  <c r="O4" i="85"/>
  <c r="W4" i="85"/>
  <c r="J4" i="85"/>
  <c r="M8" i="85"/>
  <c r="U8" i="85"/>
  <c r="H17" i="85"/>
  <c r="P17" i="85"/>
  <c r="X17" i="85"/>
  <c r="J22" i="85"/>
  <c r="R22" i="85"/>
  <c r="J22" i="84"/>
  <c r="R22" i="84"/>
  <c r="I52" i="84"/>
  <c r="Q52" i="84"/>
  <c r="N61" i="84"/>
  <c r="V61" i="84"/>
  <c r="U11" i="83"/>
  <c r="S27" i="187"/>
  <c r="N27" i="187"/>
  <c r="S52" i="187"/>
  <c r="I11" i="186"/>
  <c r="Q11" i="186"/>
  <c r="O11" i="186"/>
  <c r="O4" i="185"/>
  <c r="Q52" i="185"/>
  <c r="V52" i="91"/>
  <c r="P61" i="91"/>
  <c r="F17" i="88"/>
  <c r="N17" i="88"/>
  <c r="M27" i="88"/>
  <c r="J22" i="87"/>
  <c r="R22" i="87"/>
  <c r="M61" i="87"/>
  <c r="G27" i="86"/>
  <c r="O27" i="86"/>
  <c r="W27" i="86"/>
  <c r="N8" i="85"/>
  <c r="Q17" i="85"/>
  <c r="K22" i="84"/>
  <c r="S22" i="84"/>
  <c r="F8" i="83"/>
  <c r="N8" i="83"/>
  <c r="V8" i="83"/>
  <c r="G52" i="186"/>
  <c r="W52" i="186"/>
  <c r="K61" i="186"/>
  <c r="R4" i="185"/>
  <c r="N4" i="91"/>
  <c r="V4" i="91"/>
  <c r="I17" i="90"/>
  <c r="D22" i="90"/>
  <c r="L22" i="90"/>
  <c r="T22" i="90"/>
  <c r="H11" i="89"/>
  <c r="P11" i="89"/>
  <c r="X11" i="89"/>
  <c r="T4" i="88"/>
  <c r="O4" i="88"/>
  <c r="G11" i="88"/>
  <c r="O11" i="88"/>
  <c r="W11" i="88"/>
  <c r="G17" i="88"/>
  <c r="L52" i="87"/>
  <c r="T52" i="87"/>
  <c r="W8" i="86"/>
  <c r="O52" i="86"/>
  <c r="I4" i="85"/>
  <c r="Q4" i="85"/>
  <c r="O22" i="85"/>
  <c r="W22" i="85"/>
  <c r="E4" i="84"/>
  <c r="U4" i="84"/>
  <c r="N52" i="84"/>
  <c r="E26" i="17"/>
  <c r="E2" i="17" s="1"/>
  <c r="W4" i="83"/>
  <c r="P27" i="82"/>
  <c r="R8" i="81"/>
  <c r="R11" i="153"/>
  <c r="I17" i="153"/>
  <c r="D11" i="151"/>
  <c r="F11" i="80"/>
  <c r="O61" i="80"/>
  <c r="F17" i="151"/>
  <c r="N17" i="160"/>
  <c r="G52" i="83"/>
  <c r="W52" i="83"/>
  <c r="X11" i="82"/>
  <c r="I22" i="82"/>
  <c r="J27" i="82"/>
  <c r="R27" i="82"/>
  <c r="D52" i="82"/>
  <c r="L52" i="82"/>
  <c r="T52" i="82"/>
  <c r="I4" i="81"/>
  <c r="Q4" i="81"/>
  <c r="D4" i="80"/>
  <c r="L4" i="80"/>
  <c r="T4" i="80"/>
  <c r="E8" i="80"/>
  <c r="M8" i="80"/>
  <c r="U8" i="80"/>
  <c r="J52" i="80"/>
  <c r="R52" i="80"/>
  <c r="D22" i="79"/>
  <c r="L22" i="79"/>
  <c r="T22" i="79"/>
  <c r="D52" i="78"/>
  <c r="L52" i="78"/>
  <c r="T8" i="77"/>
  <c r="F17" i="77"/>
  <c r="N17" i="77"/>
  <c r="V17" i="77"/>
  <c r="O52" i="154"/>
  <c r="W52" i="154"/>
  <c r="I22" i="152"/>
  <c r="Q22" i="152"/>
  <c r="L8" i="151"/>
  <c r="P4" i="161"/>
  <c r="X4" i="161"/>
  <c r="N4" i="161"/>
  <c r="L8" i="161"/>
  <c r="T8" i="160"/>
  <c r="I17" i="83"/>
  <c r="Q17" i="83"/>
  <c r="L27" i="83"/>
  <c r="T27" i="83"/>
  <c r="V33" i="83"/>
  <c r="F11" i="81"/>
  <c r="N11" i="81"/>
  <c r="V11" i="81"/>
  <c r="Q27" i="78"/>
  <c r="V27" i="19"/>
  <c r="F4" i="154"/>
  <c r="V4" i="154"/>
  <c r="Q4" i="154"/>
  <c r="V8" i="154"/>
  <c r="J22" i="154"/>
  <c r="R22" i="154"/>
  <c r="W22" i="153"/>
  <c r="D52" i="153"/>
  <c r="L52" i="153"/>
  <c r="T52" i="153"/>
  <c r="D8" i="152"/>
  <c r="L8" i="152"/>
  <c r="T8" i="152"/>
  <c r="I11" i="152"/>
  <c r="Q11" i="152"/>
  <c r="J22" i="152"/>
  <c r="D27" i="160"/>
  <c r="T27" i="160"/>
  <c r="V52" i="160"/>
  <c r="H8" i="83"/>
  <c r="P8" i="83"/>
  <c r="X8" i="83"/>
  <c r="K8" i="83"/>
  <c r="L11" i="83"/>
  <c r="T11" i="83"/>
  <c r="O22" i="83"/>
  <c r="W22" i="83"/>
  <c r="F8" i="82"/>
  <c r="N8" i="82"/>
  <c r="V8" i="82"/>
  <c r="K22" i="82"/>
  <c r="S22" i="82"/>
  <c r="F52" i="82"/>
  <c r="N52" i="82"/>
  <c r="V52" i="82"/>
  <c r="K8" i="81"/>
  <c r="S8" i="81"/>
  <c r="E17" i="81"/>
  <c r="U17" i="81"/>
  <c r="G52" i="81"/>
  <c r="O52" i="81"/>
  <c r="W52" i="81"/>
  <c r="K17" i="80"/>
  <c r="S17" i="80"/>
  <c r="F22" i="80"/>
  <c r="V22" i="80"/>
  <c r="J17" i="79"/>
  <c r="R17" i="79"/>
  <c r="F22" i="79"/>
  <c r="N22" i="79"/>
  <c r="V22" i="79"/>
  <c r="I22" i="79"/>
  <c r="Q22" i="79"/>
  <c r="D52" i="79"/>
  <c r="L52" i="79"/>
  <c r="T52" i="79"/>
  <c r="K8" i="78"/>
  <c r="S8" i="78"/>
  <c r="R22" i="78"/>
  <c r="D22" i="77"/>
  <c r="L22" i="77"/>
  <c r="T22" i="77"/>
  <c r="F11" i="19"/>
  <c r="O27" i="19"/>
  <c r="I52" i="19"/>
  <c r="G4" i="154"/>
  <c r="O4" i="154"/>
  <c r="W4" i="154"/>
  <c r="O8" i="154"/>
  <c r="W8" i="154"/>
  <c r="K22" i="154"/>
  <c r="S22" i="154"/>
  <c r="F22" i="154"/>
  <c r="N22" i="154"/>
  <c r="V22" i="154"/>
  <c r="H8" i="153"/>
  <c r="O27" i="153"/>
  <c r="E52" i="153"/>
  <c r="M52" i="153"/>
  <c r="U52" i="153"/>
  <c r="K22" i="152"/>
  <c r="S22" i="152"/>
  <c r="F22" i="152"/>
  <c r="N22" i="152"/>
  <c r="J22" i="161"/>
  <c r="R22" i="161"/>
  <c r="Q4" i="160"/>
  <c r="V27" i="160"/>
  <c r="W52" i="160"/>
  <c r="D8" i="83"/>
  <c r="F17" i="83"/>
  <c r="N17" i="83"/>
  <c r="V17" i="83"/>
  <c r="X61" i="83"/>
  <c r="F4" i="82"/>
  <c r="N4" i="82"/>
  <c r="V4" i="82"/>
  <c r="D17" i="82"/>
  <c r="L17" i="82"/>
  <c r="T17" i="82"/>
  <c r="J17" i="82"/>
  <c r="R17" i="82"/>
  <c r="G52" i="82"/>
  <c r="W52" i="82"/>
  <c r="R52" i="82"/>
  <c r="J4" i="81"/>
  <c r="R4" i="81"/>
  <c r="D8" i="81"/>
  <c r="L8" i="81"/>
  <c r="T8" i="81"/>
  <c r="L17" i="81"/>
  <c r="V61" i="81"/>
  <c r="X4" i="79"/>
  <c r="K4" i="78"/>
  <c r="S4" i="78"/>
  <c r="G8" i="78"/>
  <c r="O8" i="78"/>
  <c r="W8" i="78"/>
  <c r="J11" i="78"/>
  <c r="R11" i="78"/>
  <c r="G11" i="19"/>
  <c r="O11" i="19"/>
  <c r="X17" i="19"/>
  <c r="Q4" i="153"/>
  <c r="N17" i="153"/>
  <c r="V17" i="153"/>
  <c r="L22" i="153"/>
  <c r="Q52" i="153"/>
  <c r="Q8" i="152"/>
  <c r="J17" i="152"/>
  <c r="N22" i="161"/>
  <c r="G4" i="160"/>
  <c r="W4" i="160"/>
  <c r="O8" i="160"/>
  <c r="E22" i="160"/>
  <c r="H52" i="160"/>
  <c r="X52" i="160"/>
  <c r="G17" i="83"/>
  <c r="F22" i="83"/>
  <c r="N22" i="83"/>
  <c r="V22" i="83"/>
  <c r="M27" i="83"/>
  <c r="M4" i="81"/>
  <c r="U4" i="81"/>
  <c r="E8" i="81"/>
  <c r="M8" i="81"/>
  <c r="U8" i="81"/>
  <c r="R11" i="81"/>
  <c r="G17" i="81"/>
  <c r="O17" i="81"/>
  <c r="W17" i="81"/>
  <c r="F22" i="81"/>
  <c r="N22" i="81"/>
  <c r="V22" i="81"/>
  <c r="I52" i="81"/>
  <c r="Q52" i="81"/>
  <c r="G11" i="80"/>
  <c r="O11" i="80"/>
  <c r="W11" i="80"/>
  <c r="K22" i="80"/>
  <c r="S22" i="80"/>
  <c r="S52" i="80"/>
  <c r="H52" i="78"/>
  <c r="P52" i="78"/>
  <c r="X52" i="78"/>
  <c r="N4" i="77"/>
  <c r="F22" i="77"/>
  <c r="N22" i="77"/>
  <c r="V22" i="77"/>
  <c r="J4" i="19"/>
  <c r="H11" i="19"/>
  <c r="H22" i="19"/>
  <c r="P22" i="19"/>
  <c r="X22" i="19"/>
  <c r="K52" i="19"/>
  <c r="S52" i="19"/>
  <c r="F52" i="19"/>
  <c r="N52" i="19"/>
  <c r="E17" i="154"/>
  <c r="M17" i="153"/>
  <c r="U17" i="153"/>
  <c r="T52" i="160"/>
  <c r="C12" i="16"/>
  <c r="C16" i="117"/>
  <c r="C18" i="120"/>
  <c r="C28" i="16"/>
  <c r="G27" i="183"/>
  <c r="D52" i="183"/>
  <c r="L52" i="183"/>
  <c r="T52" i="183"/>
  <c r="S27" i="174"/>
  <c r="L11" i="172"/>
  <c r="O11" i="172"/>
  <c r="W11" i="172"/>
  <c r="M22" i="171"/>
  <c r="U22" i="171"/>
  <c r="L33" i="171"/>
  <c r="L52" i="171"/>
  <c r="T52" i="171"/>
  <c r="M22" i="204"/>
  <c r="U22" i="204"/>
  <c r="H27" i="203"/>
  <c r="X27" i="203"/>
  <c r="K27" i="202"/>
  <c r="D4" i="183"/>
  <c r="L4" i="183"/>
  <c r="T4" i="183"/>
  <c r="H27" i="183"/>
  <c r="E52" i="183"/>
  <c r="M8" i="174"/>
  <c r="H33" i="203"/>
  <c r="P33" i="203"/>
  <c r="X33" i="203"/>
  <c r="C13" i="119"/>
  <c r="C51" i="106"/>
  <c r="C51" i="105"/>
  <c r="C53" i="8"/>
  <c r="C54" i="106"/>
  <c r="C54" i="105"/>
  <c r="D17" i="174"/>
  <c r="N27" i="174"/>
  <c r="F33" i="173"/>
  <c r="V33" i="173"/>
  <c r="D61" i="173"/>
  <c r="G11" i="172"/>
  <c r="N17" i="172"/>
  <c r="V17" i="172"/>
  <c r="S17" i="171"/>
  <c r="N27" i="202"/>
  <c r="H11" i="183"/>
  <c r="E17" i="183"/>
  <c r="J22" i="183"/>
  <c r="R22" i="183"/>
  <c r="F33" i="174"/>
  <c r="N33" i="174"/>
  <c r="V33" i="174"/>
  <c r="I27" i="173"/>
  <c r="O27" i="172"/>
  <c r="R33" i="204"/>
  <c r="G61" i="204"/>
  <c r="O61" i="204"/>
  <c r="W61" i="204"/>
  <c r="C19" i="16"/>
  <c r="C19" i="117"/>
  <c r="C24" i="16"/>
  <c r="H4" i="183"/>
  <c r="I11" i="183"/>
  <c r="Q11" i="183"/>
  <c r="E61" i="183"/>
  <c r="M61" i="183"/>
  <c r="U61" i="183"/>
  <c r="G4" i="174"/>
  <c r="O4" i="174"/>
  <c r="W4" i="174"/>
  <c r="C20" i="103"/>
  <c r="I27" i="174"/>
  <c r="I22" i="202"/>
  <c r="C21" i="119"/>
  <c r="C21" i="117"/>
  <c r="K33" i="183"/>
  <c r="K26" i="183" s="1"/>
  <c r="S33" i="183"/>
  <c r="I4" i="174"/>
  <c r="H17" i="174"/>
  <c r="P17" i="174"/>
  <c r="X17" i="174"/>
  <c r="K17" i="174"/>
  <c r="S17" i="174"/>
  <c r="I4" i="173"/>
  <c r="G11" i="173"/>
  <c r="O11" i="173"/>
  <c r="W11" i="173"/>
  <c r="M17" i="173"/>
  <c r="U17" i="173"/>
  <c r="H61" i="173"/>
  <c r="P61" i="173"/>
  <c r="X61" i="173"/>
  <c r="K61" i="172"/>
  <c r="L17" i="171"/>
  <c r="G17" i="204"/>
  <c r="O17" i="204"/>
  <c r="W17" i="204"/>
  <c r="L52" i="204"/>
  <c r="T52" i="204"/>
  <c r="K11" i="203"/>
  <c r="O61" i="203"/>
  <c r="W61" i="203"/>
  <c r="E17" i="174"/>
  <c r="E52" i="174"/>
  <c r="H4" i="173"/>
  <c r="F8" i="173"/>
  <c r="N8" i="173"/>
  <c r="V8" i="173"/>
  <c r="F11" i="173"/>
  <c r="E17" i="173"/>
  <c r="E33" i="173"/>
  <c r="D52" i="173"/>
  <c r="G8" i="172"/>
  <c r="D17" i="172"/>
  <c r="L17" i="172"/>
  <c r="T17" i="172"/>
  <c r="D27" i="172"/>
  <c r="D52" i="172"/>
  <c r="E4" i="204"/>
  <c r="E17" i="204"/>
  <c r="M17" i="204"/>
  <c r="U17" i="204"/>
  <c r="E22" i="204"/>
  <c r="D33" i="204"/>
  <c r="D52" i="204"/>
  <c r="O8" i="203"/>
  <c r="W8" i="203"/>
  <c r="G61" i="203"/>
  <c r="S4" i="202"/>
  <c r="H11" i="202"/>
  <c r="I27" i="202"/>
  <c r="Q27" i="202"/>
  <c r="F4" i="174"/>
  <c r="F22" i="174"/>
  <c r="G52" i="174"/>
  <c r="O52" i="174"/>
  <c r="W52" i="174"/>
  <c r="E61" i="174"/>
  <c r="J4" i="173"/>
  <c r="R4" i="173"/>
  <c r="H11" i="173"/>
  <c r="E4" i="172"/>
  <c r="M4" i="172"/>
  <c r="U4" i="172"/>
  <c r="I8" i="172"/>
  <c r="Q8" i="172"/>
  <c r="F17" i="172"/>
  <c r="E33" i="172"/>
  <c r="G4" i="204"/>
  <c r="F52" i="204"/>
  <c r="N52" i="204"/>
  <c r="V52" i="204"/>
  <c r="E17" i="203"/>
  <c r="U17" i="203"/>
  <c r="Q27" i="121"/>
  <c r="H11" i="172"/>
  <c r="D61" i="172"/>
  <c r="H4" i="204"/>
  <c r="K27" i="203"/>
  <c r="K26" i="203" s="1"/>
  <c r="J61" i="203"/>
  <c r="R61" i="203"/>
  <c r="K11" i="202"/>
  <c r="S11" i="202"/>
  <c r="H22" i="202"/>
  <c r="D27" i="202"/>
  <c r="Q22" i="121"/>
  <c r="H4" i="174"/>
  <c r="K8" i="174"/>
  <c r="S8" i="174"/>
  <c r="J8" i="173"/>
  <c r="I17" i="173"/>
  <c r="Q17" i="173"/>
  <c r="D22" i="173"/>
  <c r="L22" i="173"/>
  <c r="I33" i="173"/>
  <c r="Q33" i="173"/>
  <c r="K61" i="173"/>
  <c r="S61" i="173"/>
  <c r="H17" i="172"/>
  <c r="E8" i="204"/>
  <c r="K11" i="204"/>
  <c r="S11" i="204"/>
  <c r="S3" i="204" s="1"/>
  <c r="F61" i="204"/>
  <c r="S4" i="203"/>
  <c r="S22" i="203"/>
  <c r="D27" i="203"/>
  <c r="G52" i="203"/>
  <c r="E17" i="202"/>
  <c r="Q4" i="121"/>
  <c r="D4" i="121"/>
  <c r="L4" i="121"/>
  <c r="T4" i="121"/>
  <c r="H52" i="203"/>
  <c r="D61" i="203"/>
  <c r="H4" i="202"/>
  <c r="P4" i="202"/>
  <c r="J8" i="202"/>
  <c r="R8" i="202"/>
  <c r="J22" i="202"/>
  <c r="R22" i="202"/>
  <c r="F27" i="202"/>
  <c r="K33" i="202"/>
  <c r="S33" i="202"/>
  <c r="E61" i="202"/>
  <c r="M61" i="202"/>
  <c r="U61" i="202"/>
  <c r="P17" i="121"/>
  <c r="X17" i="121"/>
  <c r="S17" i="121"/>
  <c r="E8" i="174"/>
  <c r="D11" i="174"/>
  <c r="L11" i="174"/>
  <c r="T11" i="174"/>
  <c r="D27" i="174"/>
  <c r="L27" i="174"/>
  <c r="T27" i="174"/>
  <c r="F4" i="173"/>
  <c r="D8" i="173"/>
  <c r="L8" i="173"/>
  <c r="F22" i="173"/>
  <c r="F27" i="173"/>
  <c r="N27" i="173"/>
  <c r="V27" i="173"/>
  <c r="Q27" i="173"/>
  <c r="D27" i="173"/>
  <c r="L27" i="173"/>
  <c r="T27" i="173"/>
  <c r="J52" i="173"/>
  <c r="R52" i="173"/>
  <c r="I4" i="172"/>
  <c r="E8" i="172"/>
  <c r="J27" i="172"/>
  <c r="R27" i="172"/>
  <c r="I4" i="171"/>
  <c r="Q4" i="171"/>
  <c r="E4" i="203"/>
  <c r="U4" i="203"/>
  <c r="E61" i="203"/>
  <c r="G27" i="202"/>
  <c r="D4" i="204"/>
  <c r="D17" i="204"/>
  <c r="F4" i="203"/>
  <c r="N4" i="203"/>
  <c r="V4" i="203"/>
  <c r="H11" i="203"/>
  <c r="X11" i="203"/>
  <c r="F33" i="203"/>
  <c r="D8" i="202"/>
  <c r="L8" i="202"/>
  <c r="T8" i="202"/>
  <c r="H17" i="202"/>
  <c r="X17" i="202"/>
  <c r="D22" i="202"/>
  <c r="L22" i="202"/>
  <c r="H27" i="202"/>
  <c r="X27" i="202"/>
  <c r="X27" i="169"/>
  <c r="E52" i="169"/>
  <c r="U52" i="169"/>
  <c r="J61" i="169"/>
  <c r="R61" i="169"/>
  <c r="J22" i="168"/>
  <c r="R22" i="168"/>
  <c r="E61" i="168"/>
  <c r="M61" i="168"/>
  <c r="U61" i="168"/>
  <c r="D4" i="167"/>
  <c r="L4" i="167"/>
  <c r="T4" i="167"/>
  <c r="N9" i="117"/>
  <c r="N8" i="165"/>
  <c r="P37" i="117"/>
  <c r="P33" i="165"/>
  <c r="I61" i="115"/>
  <c r="H4" i="201"/>
  <c r="G4" i="121"/>
  <c r="O4" i="121"/>
  <c r="W4" i="121"/>
  <c r="F17" i="121"/>
  <c r="N17" i="121"/>
  <c r="V17" i="121"/>
  <c r="F27" i="121"/>
  <c r="E27" i="159"/>
  <c r="M27" i="159"/>
  <c r="U27" i="159"/>
  <c r="I4" i="158"/>
  <c r="Q4" i="158"/>
  <c r="E8" i="158"/>
  <c r="M8" i="158"/>
  <c r="U8" i="158"/>
  <c r="E4" i="156"/>
  <c r="M4" i="156"/>
  <c r="U4" i="156"/>
  <c r="D52" i="156"/>
  <c r="G52" i="170"/>
  <c r="F4" i="169"/>
  <c r="N4" i="169"/>
  <c r="V4" i="169"/>
  <c r="D8" i="169"/>
  <c r="G17" i="169"/>
  <c r="W17" i="169"/>
  <c r="V52" i="169"/>
  <c r="H17" i="168"/>
  <c r="X17" i="168"/>
  <c r="K22" i="168"/>
  <c r="H27" i="168"/>
  <c r="R33" i="115"/>
  <c r="H4" i="121"/>
  <c r="D11" i="121"/>
  <c r="L11" i="121"/>
  <c r="T11" i="121"/>
  <c r="D33" i="121"/>
  <c r="L33" i="121"/>
  <c r="T33" i="121"/>
  <c r="J4" i="159"/>
  <c r="R4" i="159"/>
  <c r="F27" i="159"/>
  <c r="E33" i="159"/>
  <c r="E26" i="159" s="1"/>
  <c r="M33" i="159"/>
  <c r="U33" i="159"/>
  <c r="K61" i="159"/>
  <c r="S61" i="159"/>
  <c r="F4" i="156"/>
  <c r="D17" i="156"/>
  <c r="L17" i="156"/>
  <c r="T17" i="156"/>
  <c r="J27" i="156"/>
  <c r="R27" i="156"/>
  <c r="G22" i="155"/>
  <c r="D8" i="170"/>
  <c r="J22" i="170"/>
  <c r="M27" i="170"/>
  <c r="U27" i="170"/>
  <c r="J4" i="169"/>
  <c r="M11" i="169"/>
  <c r="H17" i="169"/>
  <c r="P17" i="169"/>
  <c r="X17" i="169"/>
  <c r="F11" i="168"/>
  <c r="V11" i="168"/>
  <c r="I27" i="168"/>
  <c r="Q27" i="168"/>
  <c r="H33" i="168"/>
  <c r="P33" i="168"/>
  <c r="X33" i="168"/>
  <c r="J61" i="168"/>
  <c r="F4" i="167"/>
  <c r="E61" i="167"/>
  <c r="H8" i="165"/>
  <c r="P8" i="165"/>
  <c r="E8" i="201"/>
  <c r="I4" i="121"/>
  <c r="G8" i="121"/>
  <c r="H27" i="121"/>
  <c r="E33" i="121"/>
  <c r="G52" i="121"/>
  <c r="O52" i="121"/>
  <c r="W52" i="121"/>
  <c r="H8" i="159"/>
  <c r="D11" i="159"/>
  <c r="I17" i="159"/>
  <c r="Q17" i="159"/>
  <c r="H22" i="159"/>
  <c r="P22" i="159"/>
  <c r="X22" i="159"/>
  <c r="G27" i="159"/>
  <c r="O27" i="159"/>
  <c r="W27" i="159"/>
  <c r="F33" i="159"/>
  <c r="G52" i="159"/>
  <c r="H17" i="158"/>
  <c r="P17" i="158"/>
  <c r="X17" i="158"/>
  <c r="G4" i="156"/>
  <c r="I8" i="156"/>
  <c r="Q8" i="156"/>
  <c r="F52" i="156"/>
  <c r="N52" i="156"/>
  <c r="V52" i="156"/>
  <c r="H22" i="155"/>
  <c r="K11" i="170"/>
  <c r="S11" i="170"/>
  <c r="E33" i="170"/>
  <c r="E26" i="170" s="1"/>
  <c r="M33" i="170"/>
  <c r="U33" i="170"/>
  <c r="F11" i="169"/>
  <c r="N11" i="169"/>
  <c r="V11" i="169"/>
  <c r="F22" i="169"/>
  <c r="V22" i="169"/>
  <c r="K27" i="169"/>
  <c r="F11" i="121"/>
  <c r="F33" i="121"/>
  <c r="N33" i="121"/>
  <c r="V33" i="121"/>
  <c r="E61" i="121"/>
  <c r="L52" i="159"/>
  <c r="E61" i="159"/>
  <c r="F27" i="158"/>
  <c r="N27" i="158"/>
  <c r="V27" i="158"/>
  <c r="D27" i="156"/>
  <c r="K54" i="117"/>
  <c r="K52" i="165"/>
  <c r="S54" i="117"/>
  <c r="S52" i="165"/>
  <c r="G33" i="121"/>
  <c r="N61" i="121"/>
  <c r="V61" i="121"/>
  <c r="D33" i="156"/>
  <c r="L33" i="156"/>
  <c r="T33" i="156"/>
  <c r="E61" i="156"/>
  <c r="D17" i="170"/>
  <c r="E27" i="169"/>
  <c r="U27" i="169"/>
  <c r="D33" i="169"/>
  <c r="G61" i="169"/>
  <c r="W61" i="169"/>
  <c r="D27" i="168"/>
  <c r="R61" i="168"/>
  <c r="W4" i="166"/>
  <c r="W52" i="166"/>
  <c r="R27" i="115"/>
  <c r="H61" i="201"/>
  <c r="J8" i="121"/>
  <c r="D22" i="121"/>
  <c r="L22" i="121"/>
  <c r="T22" i="121"/>
  <c r="G61" i="121"/>
  <c r="F4" i="159"/>
  <c r="N4" i="159"/>
  <c r="V4" i="159"/>
  <c r="G11" i="159"/>
  <c r="O11" i="159"/>
  <c r="W11" i="159"/>
  <c r="I33" i="159"/>
  <c r="Q33" i="159"/>
  <c r="T52" i="159"/>
  <c r="J52" i="159"/>
  <c r="R52" i="159"/>
  <c r="F11" i="158"/>
  <c r="N11" i="158"/>
  <c r="V11" i="158"/>
  <c r="D8" i="156"/>
  <c r="E33" i="156"/>
  <c r="F61" i="156"/>
  <c r="N61" i="156"/>
  <c r="V61" i="156"/>
  <c r="D33" i="155"/>
  <c r="F4" i="170"/>
  <c r="N4" i="170"/>
  <c r="V4" i="170"/>
  <c r="E17" i="170"/>
  <c r="M17" i="170"/>
  <c r="U17" i="170"/>
  <c r="K52" i="167"/>
  <c r="W22" i="165"/>
  <c r="F27" i="165"/>
  <c r="V27" i="165"/>
  <c r="O33" i="163"/>
  <c r="I61" i="163"/>
  <c r="E52" i="201"/>
  <c r="M52" i="201"/>
  <c r="U52" i="201"/>
  <c r="E22" i="121"/>
  <c r="M22" i="121"/>
  <c r="U22" i="121"/>
  <c r="D27" i="121"/>
  <c r="L27" i="121"/>
  <c r="T27" i="121"/>
  <c r="K52" i="121"/>
  <c r="S52" i="121"/>
  <c r="H61" i="121"/>
  <c r="P61" i="121"/>
  <c r="X61" i="121"/>
  <c r="G4" i="159"/>
  <c r="D8" i="159"/>
  <c r="L8" i="159"/>
  <c r="T8" i="159"/>
  <c r="E17" i="159"/>
  <c r="M17" i="159"/>
  <c r="U17" i="159"/>
  <c r="H19" i="120"/>
  <c r="P19" i="120"/>
  <c r="X19" i="120"/>
  <c r="K20" i="120"/>
  <c r="S20" i="120"/>
  <c r="F21" i="120"/>
  <c r="N21" i="120"/>
  <c r="V21" i="120"/>
  <c r="D22" i="159"/>
  <c r="L22" i="159"/>
  <c r="T22" i="159"/>
  <c r="K27" i="159"/>
  <c r="S27" i="159"/>
  <c r="H61" i="159"/>
  <c r="G11" i="158"/>
  <c r="I52" i="158"/>
  <c r="Q52" i="158"/>
  <c r="E8" i="156"/>
  <c r="D11" i="156"/>
  <c r="G61" i="156"/>
  <c r="D22" i="155"/>
  <c r="G4" i="170"/>
  <c r="G22" i="170"/>
  <c r="E52" i="170"/>
  <c r="U52" i="170"/>
  <c r="H8" i="168"/>
  <c r="P8" i="168"/>
  <c r="X8" i="168"/>
  <c r="S11" i="168"/>
  <c r="N27" i="168"/>
  <c r="V27" i="168"/>
  <c r="F52" i="168"/>
  <c r="V52" i="168"/>
  <c r="F33" i="165"/>
  <c r="N33" i="165"/>
  <c r="G61" i="170"/>
  <c r="O61" i="170"/>
  <c r="W61" i="170"/>
  <c r="E4" i="169"/>
  <c r="F17" i="169"/>
  <c r="F27" i="169"/>
  <c r="N27" i="169"/>
  <c r="V27" i="169"/>
  <c r="D52" i="169"/>
  <c r="H4" i="168"/>
  <c r="P4" i="168"/>
  <c r="F8" i="168"/>
  <c r="K17" i="168"/>
  <c r="S17" i="168"/>
  <c r="K8" i="167"/>
  <c r="S8" i="167"/>
  <c r="I11" i="166"/>
  <c r="Q11" i="166"/>
  <c r="F17" i="166"/>
  <c r="J54" i="117"/>
  <c r="R54" i="117"/>
  <c r="K61" i="165"/>
  <c r="S61" i="165"/>
  <c r="E4" i="163"/>
  <c r="M4" i="163"/>
  <c r="U4" i="163"/>
  <c r="E11" i="163"/>
  <c r="F61" i="115"/>
  <c r="E4" i="109"/>
  <c r="U4" i="109"/>
  <c r="I27" i="109"/>
  <c r="Q27" i="109"/>
  <c r="H33" i="109"/>
  <c r="P33" i="109"/>
  <c r="X33" i="109"/>
  <c r="E61" i="165"/>
  <c r="M61" i="165"/>
  <c r="U61" i="165"/>
  <c r="D17" i="163"/>
  <c r="L17" i="163"/>
  <c r="T17" i="163"/>
  <c r="G33" i="163"/>
  <c r="E27" i="115"/>
  <c r="J33" i="115"/>
  <c r="H61" i="115"/>
  <c r="F11" i="113"/>
  <c r="N11" i="113"/>
  <c r="V11" i="113"/>
  <c r="E17" i="113"/>
  <c r="H33" i="169"/>
  <c r="H26" i="169" s="1"/>
  <c r="P33" i="169"/>
  <c r="X33" i="169"/>
  <c r="H11" i="168"/>
  <c r="E27" i="168"/>
  <c r="H17" i="167"/>
  <c r="P17" i="167"/>
  <c r="X17" i="167"/>
  <c r="D27" i="167"/>
  <c r="L27" i="167"/>
  <c r="T27" i="167"/>
  <c r="D11" i="166"/>
  <c r="G11" i="165"/>
  <c r="O12" i="117"/>
  <c r="J13" i="117"/>
  <c r="R13" i="117"/>
  <c r="E14" i="117"/>
  <c r="M14" i="117"/>
  <c r="U14" i="117"/>
  <c r="P15" i="117"/>
  <c r="X15" i="117"/>
  <c r="K16" i="117"/>
  <c r="S16" i="117"/>
  <c r="F61" i="165"/>
  <c r="N61" i="165"/>
  <c r="V61" i="165"/>
  <c r="J27" i="163"/>
  <c r="R27" i="163"/>
  <c r="E61" i="163"/>
  <c r="M61" i="163"/>
  <c r="U61" i="163"/>
  <c r="D17" i="115"/>
  <c r="G11" i="113"/>
  <c r="O11" i="113"/>
  <c r="W11" i="113"/>
  <c r="F17" i="113"/>
  <c r="H33" i="113"/>
  <c r="P33" i="113"/>
  <c r="X33" i="113"/>
  <c r="X26" i="113" s="1"/>
  <c r="D4" i="168"/>
  <c r="L4" i="168"/>
  <c r="T4" i="168"/>
  <c r="I11" i="168"/>
  <c r="Q11" i="168"/>
  <c r="G17" i="168"/>
  <c r="D11" i="167"/>
  <c r="L11" i="167"/>
  <c r="T11" i="167"/>
  <c r="P61" i="167"/>
  <c r="X61" i="167"/>
  <c r="D4" i="166"/>
  <c r="L4" i="166"/>
  <c r="T4" i="166"/>
  <c r="F33" i="166"/>
  <c r="O4" i="165"/>
  <c r="W4" i="165"/>
  <c r="X8" i="165"/>
  <c r="S17" i="165"/>
  <c r="I33" i="165"/>
  <c r="Q33" i="165"/>
  <c r="G61" i="165"/>
  <c r="O61" i="165"/>
  <c r="W61" i="165"/>
  <c r="F61" i="163"/>
  <c r="N61" i="163"/>
  <c r="V61" i="163"/>
  <c r="H4" i="115"/>
  <c r="D22" i="115"/>
  <c r="L22" i="115"/>
  <c r="T22" i="115"/>
  <c r="D33" i="115"/>
  <c r="G17" i="113"/>
  <c r="F52" i="170"/>
  <c r="N52" i="170"/>
  <c r="V52" i="170"/>
  <c r="E8" i="169"/>
  <c r="M8" i="169"/>
  <c r="U8" i="169"/>
  <c r="I52" i="169"/>
  <c r="Q52" i="169"/>
  <c r="E4" i="168"/>
  <c r="F22" i="168"/>
  <c r="K33" i="168"/>
  <c r="S33" i="168"/>
  <c r="S61" i="168"/>
  <c r="G4" i="167"/>
  <c r="O4" i="167"/>
  <c r="W4" i="167"/>
  <c r="G22" i="167"/>
  <c r="O22" i="167"/>
  <c r="W22" i="167"/>
  <c r="F27" i="167"/>
  <c r="N27" i="167"/>
  <c r="V27" i="167"/>
  <c r="K17" i="166"/>
  <c r="S17" i="166"/>
  <c r="H52" i="166"/>
  <c r="P52" i="166"/>
  <c r="X52" i="166"/>
  <c r="I11" i="165"/>
  <c r="Q11" i="165"/>
  <c r="D52" i="165"/>
  <c r="L52" i="165"/>
  <c r="T52" i="165"/>
  <c r="J11" i="163"/>
  <c r="R11" i="163"/>
  <c r="I4" i="115"/>
  <c r="G8" i="115"/>
  <c r="O8" i="115"/>
  <c r="F17" i="115"/>
  <c r="E22" i="115"/>
  <c r="H27" i="115"/>
  <c r="X27" i="115"/>
  <c r="G52" i="115"/>
  <c r="D4" i="113"/>
  <c r="F11" i="167"/>
  <c r="N11" i="167"/>
  <c r="V11" i="167"/>
  <c r="F33" i="167"/>
  <c r="N33" i="167"/>
  <c r="V33" i="167"/>
  <c r="I27" i="166"/>
  <c r="Q27" i="166"/>
  <c r="E52" i="165"/>
  <c r="M52" i="165"/>
  <c r="U52" i="165"/>
  <c r="E27" i="163"/>
  <c r="D52" i="163"/>
  <c r="L52" i="163"/>
  <c r="T52" i="163"/>
  <c r="H11" i="115"/>
  <c r="X11" i="115"/>
  <c r="D61" i="115"/>
  <c r="T61" i="115"/>
  <c r="E4" i="113"/>
  <c r="I17" i="113"/>
  <c r="Q17" i="113"/>
  <c r="F17" i="165"/>
  <c r="N17" i="165"/>
  <c r="V17" i="165"/>
  <c r="D4" i="163"/>
  <c r="L4" i="163"/>
  <c r="T4" i="163"/>
  <c r="H8" i="163"/>
  <c r="P8" i="163"/>
  <c r="X8" i="163"/>
  <c r="D33" i="163"/>
  <c r="L33" i="163"/>
  <c r="T33" i="163"/>
  <c r="E52" i="163"/>
  <c r="M52" i="163"/>
  <c r="U52" i="163"/>
  <c r="S4" i="115"/>
  <c r="H17" i="115"/>
  <c r="F4" i="113"/>
  <c r="D11" i="109"/>
  <c r="I4" i="112"/>
  <c r="E27" i="112"/>
  <c r="S27" i="112"/>
  <c r="E27" i="113"/>
  <c r="J11" i="109"/>
  <c r="F33" i="108"/>
  <c r="K52" i="194"/>
  <c r="S52" i="194"/>
  <c r="M33" i="113"/>
  <c r="H61" i="109"/>
  <c r="H61" i="112"/>
  <c r="P61" i="112"/>
  <c r="X61" i="112"/>
  <c r="G33" i="108"/>
  <c r="Q17" i="198"/>
  <c r="G27" i="198"/>
  <c r="O27" i="198"/>
  <c r="W27" i="198"/>
  <c r="D17" i="196"/>
  <c r="L17" i="196"/>
  <c r="T17" i="196"/>
  <c r="J61" i="196"/>
  <c r="R61" i="196"/>
  <c r="K4" i="195"/>
  <c r="E11" i="195"/>
  <c r="K33" i="195"/>
  <c r="S33" i="195"/>
  <c r="D8" i="193"/>
  <c r="E52" i="112"/>
  <c r="J4" i="114"/>
  <c r="R4" i="114"/>
  <c r="G8" i="114"/>
  <c r="O8" i="114"/>
  <c r="D17" i="114"/>
  <c r="I33" i="114"/>
  <c r="I26" i="114" s="1"/>
  <c r="Q33" i="114"/>
  <c r="J52" i="114"/>
  <c r="R52" i="114"/>
  <c r="G8" i="108"/>
  <c r="K22" i="108"/>
  <c r="S22" i="108"/>
  <c r="R52" i="108"/>
  <c r="E8" i="107"/>
  <c r="M8" i="107"/>
  <c r="U8" i="107"/>
  <c r="G33" i="198"/>
  <c r="O33" i="198"/>
  <c r="W33" i="198"/>
  <c r="K61" i="198"/>
  <c r="S61" i="198"/>
  <c r="G4" i="196"/>
  <c r="O4" i="196"/>
  <c r="W4" i="196"/>
  <c r="J11" i="196"/>
  <c r="R11" i="196"/>
  <c r="E17" i="196"/>
  <c r="F27" i="196"/>
  <c r="N27" i="196"/>
  <c r="V27" i="196"/>
  <c r="D4" i="195"/>
  <c r="L4" i="195"/>
  <c r="T4" i="195"/>
  <c r="E33" i="194"/>
  <c r="J4" i="193"/>
  <c r="J11" i="193"/>
  <c r="D17" i="109"/>
  <c r="J27" i="109"/>
  <c r="D4" i="112"/>
  <c r="L4" i="112"/>
  <c r="T4" i="112"/>
  <c r="F52" i="112"/>
  <c r="K4" i="114"/>
  <c r="E17" i="114"/>
  <c r="H61" i="114"/>
  <c r="P61" i="114"/>
  <c r="X61" i="114"/>
  <c r="I33" i="108"/>
  <c r="D61" i="198"/>
  <c r="K52" i="197"/>
  <c r="S52" i="197"/>
  <c r="I8" i="196"/>
  <c r="Q8" i="196"/>
  <c r="F17" i="196"/>
  <c r="N17" i="196"/>
  <c r="V17" i="196"/>
  <c r="K52" i="196"/>
  <c r="S52" i="196"/>
  <c r="D61" i="196"/>
  <c r="L61" i="196"/>
  <c r="T61" i="196"/>
  <c r="D52" i="195"/>
  <c r="L52" i="195"/>
  <c r="H4" i="198"/>
  <c r="P4" i="198"/>
  <c r="X4" i="198"/>
  <c r="D8" i="198"/>
  <c r="L8" i="198"/>
  <c r="T8" i="198"/>
  <c r="D11" i="196"/>
  <c r="L11" i="196"/>
  <c r="T11" i="196"/>
  <c r="F33" i="196"/>
  <c r="N33" i="196"/>
  <c r="V33" i="196"/>
  <c r="I27" i="195"/>
  <c r="Q27" i="195"/>
  <c r="J4" i="192"/>
  <c r="R4" i="192"/>
  <c r="H22" i="113"/>
  <c r="P22" i="113"/>
  <c r="I52" i="113"/>
  <c r="Q52" i="113"/>
  <c r="G61" i="113"/>
  <c r="O61" i="113"/>
  <c r="W61" i="113"/>
  <c r="H4" i="109"/>
  <c r="G8" i="109"/>
  <c r="F17" i="109"/>
  <c r="G8" i="112"/>
  <c r="F17" i="112"/>
  <c r="N17" i="112"/>
  <c r="V17" i="112"/>
  <c r="F22" i="112"/>
  <c r="N22" i="112"/>
  <c r="H11" i="114"/>
  <c r="G17" i="114"/>
  <c r="G27" i="114"/>
  <c r="O27" i="114"/>
  <c r="W27" i="114"/>
  <c r="Q17" i="108"/>
  <c r="G61" i="108"/>
  <c r="I4" i="107"/>
  <c r="Q4" i="107"/>
  <c r="H17" i="107"/>
  <c r="P17" i="107"/>
  <c r="J27" i="107"/>
  <c r="R27" i="107"/>
  <c r="D61" i="195"/>
  <c r="F17" i="194"/>
  <c r="N17" i="194"/>
  <c r="V17" i="194"/>
  <c r="I27" i="112"/>
  <c r="G33" i="112"/>
  <c r="E61" i="112"/>
  <c r="U61" i="112"/>
  <c r="D33" i="108"/>
  <c r="D26" i="108" s="1"/>
  <c r="L33" i="108"/>
  <c r="L26" i="108" s="1"/>
  <c r="T33" i="108"/>
  <c r="K4" i="197"/>
  <c r="S4" i="197"/>
  <c r="K4" i="196"/>
  <c r="S4" i="196"/>
  <c r="F11" i="196"/>
  <c r="N11" i="196"/>
  <c r="V11" i="196"/>
  <c r="E22" i="196"/>
  <c r="M22" i="196"/>
  <c r="U22" i="196"/>
  <c r="J27" i="196"/>
  <c r="R27" i="196"/>
  <c r="H22" i="195"/>
  <c r="K27" i="195"/>
  <c r="S27" i="195"/>
  <c r="F52" i="193"/>
  <c r="N52" i="193"/>
  <c r="V52" i="193"/>
  <c r="I8" i="109"/>
  <c r="I11" i="109"/>
  <c r="Q11" i="109"/>
  <c r="H17" i="109"/>
  <c r="P17" i="109"/>
  <c r="X17" i="109"/>
  <c r="F27" i="109"/>
  <c r="E52" i="109"/>
  <c r="H4" i="112"/>
  <c r="P4" i="112"/>
  <c r="X4" i="112"/>
  <c r="I11" i="112"/>
  <c r="H17" i="112"/>
  <c r="H22" i="112"/>
  <c r="H33" i="112"/>
  <c r="F61" i="112"/>
  <c r="G4" i="114"/>
  <c r="O4" i="114"/>
  <c r="W4" i="114"/>
  <c r="D8" i="114"/>
  <c r="D3" i="114" s="1"/>
  <c r="I17" i="114"/>
  <c r="Q17" i="114"/>
  <c r="H22" i="114"/>
  <c r="P22" i="114"/>
  <c r="X22" i="114"/>
  <c r="F33" i="114"/>
  <c r="F26" i="114" s="1"/>
  <c r="V33" i="114"/>
  <c r="G52" i="114"/>
  <c r="O52" i="114"/>
  <c r="E33" i="108"/>
  <c r="D4" i="196"/>
  <c r="E8" i="196"/>
  <c r="M8" i="196"/>
  <c r="U8" i="196"/>
  <c r="J17" i="196"/>
  <c r="R17" i="196"/>
  <c r="S27" i="196"/>
  <c r="G52" i="196"/>
  <c r="O52" i="196"/>
  <c r="W52" i="196"/>
  <c r="J8" i="195"/>
  <c r="R8" i="195"/>
  <c r="K11" i="195"/>
  <c r="S11" i="195"/>
  <c r="E22" i="194"/>
  <c r="M22" i="194"/>
  <c r="U22" i="194"/>
  <c r="D27" i="194"/>
  <c r="L27" i="194"/>
  <c r="T27" i="194"/>
  <c r="J8" i="193"/>
  <c r="R8" i="193"/>
  <c r="G11" i="193"/>
  <c r="E4" i="192"/>
  <c r="U4" i="192"/>
  <c r="R11" i="193"/>
  <c r="F17" i="193"/>
  <c r="N17" i="193"/>
  <c r="V17" i="193"/>
  <c r="J27" i="193"/>
  <c r="R27" i="193"/>
  <c r="G11" i="192"/>
  <c r="O11" i="192"/>
  <c r="W11" i="192"/>
  <c r="D17" i="192"/>
  <c r="G27" i="192"/>
  <c r="O27" i="192"/>
  <c r="W27" i="192"/>
  <c r="E4" i="190"/>
  <c r="G61" i="190"/>
  <c r="O61" i="190"/>
  <c r="W61" i="190"/>
  <c r="F4" i="189"/>
  <c r="H33" i="189"/>
  <c r="P33" i="189"/>
  <c r="X33" i="189"/>
  <c r="H4" i="188"/>
  <c r="K11" i="187"/>
  <c r="N11" i="187"/>
  <c r="Q11" i="187"/>
  <c r="K27" i="187"/>
  <c r="F27" i="187"/>
  <c r="V27" i="187"/>
  <c r="Q27" i="186"/>
  <c r="G33" i="192"/>
  <c r="O33" i="192"/>
  <c r="W33" i="192"/>
  <c r="D61" i="189"/>
  <c r="H33" i="188"/>
  <c r="P33" i="188"/>
  <c r="K22" i="185"/>
  <c r="D61" i="191"/>
  <c r="E33" i="190"/>
  <c r="M33" i="190"/>
  <c r="U33" i="190"/>
  <c r="H4" i="189"/>
  <c r="E27" i="186"/>
  <c r="D33" i="193"/>
  <c r="L33" i="193"/>
  <c r="T33" i="193"/>
  <c r="E52" i="193"/>
  <c r="M52" i="193"/>
  <c r="U52" i="193"/>
  <c r="I4" i="192"/>
  <c r="Q4" i="192"/>
  <c r="F8" i="192"/>
  <c r="N8" i="192"/>
  <c r="V8" i="192"/>
  <c r="G17" i="192"/>
  <c r="O17" i="192"/>
  <c r="W17" i="192"/>
  <c r="I33" i="192"/>
  <c r="Q33" i="192"/>
  <c r="F17" i="191"/>
  <c r="H4" i="190"/>
  <c r="K11" i="190"/>
  <c r="S11" i="190"/>
  <c r="I17" i="190"/>
  <c r="Q17" i="190"/>
  <c r="F52" i="190"/>
  <c r="N52" i="190"/>
  <c r="V52" i="190"/>
  <c r="I4" i="189"/>
  <c r="Q4" i="189"/>
  <c r="D17" i="189"/>
  <c r="T17" i="189"/>
  <c r="D27" i="189"/>
  <c r="I11" i="188"/>
  <c r="Q11" i="188"/>
  <c r="R17" i="188"/>
  <c r="D27" i="188"/>
  <c r="S17" i="186"/>
  <c r="N17" i="186"/>
  <c r="V17" i="186"/>
  <c r="O52" i="186"/>
  <c r="N61" i="89"/>
  <c r="J22" i="88"/>
  <c r="R22" i="88"/>
  <c r="O27" i="90"/>
  <c r="W27" i="90"/>
  <c r="F33" i="193"/>
  <c r="N33" i="193"/>
  <c r="V33" i="193"/>
  <c r="G52" i="193"/>
  <c r="O52" i="193"/>
  <c r="W52" i="193"/>
  <c r="I17" i="192"/>
  <c r="Q17" i="192"/>
  <c r="I52" i="192"/>
  <c r="Q52" i="192"/>
  <c r="F22" i="191"/>
  <c r="E27" i="191"/>
  <c r="J8" i="190"/>
  <c r="R8" i="190"/>
  <c r="D61" i="190"/>
  <c r="D8" i="189"/>
  <c r="F17" i="189"/>
  <c r="F27" i="189"/>
  <c r="N27" i="189"/>
  <c r="V27" i="189"/>
  <c r="D52" i="189"/>
  <c r="F27" i="188"/>
  <c r="N27" i="188"/>
  <c r="V27" i="188"/>
  <c r="E52" i="188"/>
  <c r="U52" i="188"/>
  <c r="K17" i="187"/>
  <c r="E4" i="186"/>
  <c r="M4" i="186"/>
  <c r="U4" i="186"/>
  <c r="X17" i="186"/>
  <c r="I52" i="186"/>
  <c r="S61" i="90"/>
  <c r="P11" i="193"/>
  <c r="D17" i="193"/>
  <c r="L17" i="193"/>
  <c r="T17" i="193"/>
  <c r="F61" i="193"/>
  <c r="N61" i="193"/>
  <c r="V61" i="193"/>
  <c r="E11" i="192"/>
  <c r="M11" i="192"/>
  <c r="U11" i="192"/>
  <c r="E27" i="192"/>
  <c r="M27" i="192"/>
  <c r="U27" i="192"/>
  <c r="D33" i="192"/>
  <c r="S4" i="190"/>
  <c r="E61" i="190"/>
  <c r="G17" i="189"/>
  <c r="F33" i="189"/>
  <c r="F4" i="188"/>
  <c r="N4" i="188"/>
  <c r="E17" i="188"/>
  <c r="U17" i="188"/>
  <c r="I11" i="187"/>
  <c r="I27" i="186"/>
  <c r="R17" i="87"/>
  <c r="G61" i="193"/>
  <c r="O61" i="193"/>
  <c r="W61" i="193"/>
  <c r="J8" i="192"/>
  <c r="F11" i="192"/>
  <c r="N11" i="192"/>
  <c r="V11" i="192"/>
  <c r="G22" i="192"/>
  <c r="O22" i="192"/>
  <c r="W22" i="192"/>
  <c r="I61" i="192"/>
  <c r="Q61" i="192"/>
  <c r="E11" i="191"/>
  <c r="O4" i="190"/>
  <c r="W4" i="190"/>
  <c r="J4" i="190"/>
  <c r="R4" i="190"/>
  <c r="D8" i="190"/>
  <c r="J17" i="190"/>
  <c r="R17" i="190"/>
  <c r="D22" i="190"/>
  <c r="L22" i="190"/>
  <c r="T22" i="190"/>
  <c r="K27" i="190"/>
  <c r="S27" i="190"/>
  <c r="E4" i="189"/>
  <c r="U4" i="189"/>
  <c r="F8" i="189"/>
  <c r="F11" i="189"/>
  <c r="N11" i="189"/>
  <c r="V11" i="189"/>
  <c r="H17" i="189"/>
  <c r="P17" i="189"/>
  <c r="X17" i="189"/>
  <c r="F22" i="189"/>
  <c r="H27" i="189"/>
  <c r="J61" i="189"/>
  <c r="R61" i="189"/>
  <c r="G4" i="188"/>
  <c r="E8" i="188"/>
  <c r="U8" i="188"/>
  <c r="P11" i="188"/>
  <c r="K52" i="187"/>
  <c r="G4" i="186"/>
  <c r="O4" i="186"/>
  <c r="W4" i="186"/>
  <c r="R4" i="186"/>
  <c r="I8" i="186"/>
  <c r="Q8" i="186"/>
  <c r="L11" i="186"/>
  <c r="T11" i="186"/>
  <c r="W11" i="186"/>
  <c r="S61" i="186"/>
  <c r="H11" i="188"/>
  <c r="F17" i="188"/>
  <c r="D52" i="188"/>
  <c r="L52" i="188"/>
  <c r="T52" i="188"/>
  <c r="F4" i="186"/>
  <c r="F17" i="186"/>
  <c r="D33" i="186"/>
  <c r="L33" i="186"/>
  <c r="T33" i="186"/>
  <c r="O43" i="103"/>
  <c r="U45" i="103"/>
  <c r="E52" i="186"/>
  <c r="M52" i="186"/>
  <c r="U52" i="186"/>
  <c r="I61" i="186"/>
  <c r="Q61" i="186"/>
  <c r="D4" i="185"/>
  <c r="L4" i="185"/>
  <c r="D52" i="185"/>
  <c r="T52" i="185"/>
  <c r="I61" i="185"/>
  <c r="G4" i="91"/>
  <c r="W17" i="91"/>
  <c r="D22" i="91"/>
  <c r="J61" i="91"/>
  <c r="R61" i="91"/>
  <c r="G11" i="90"/>
  <c r="D17" i="90"/>
  <c r="L17" i="90"/>
  <c r="T17" i="90"/>
  <c r="D4" i="88"/>
  <c r="J17" i="88"/>
  <c r="R17" i="88"/>
  <c r="E27" i="88"/>
  <c r="K17" i="87"/>
  <c r="K27" i="87"/>
  <c r="S27" i="87"/>
  <c r="F11" i="85"/>
  <c r="N11" i="85"/>
  <c r="V11" i="85"/>
  <c r="K33" i="84"/>
  <c r="F22" i="188"/>
  <c r="G27" i="188"/>
  <c r="F52" i="188"/>
  <c r="H17" i="186"/>
  <c r="H27" i="186"/>
  <c r="K17" i="185"/>
  <c r="I4" i="91"/>
  <c r="Q4" i="91"/>
  <c r="I17" i="91"/>
  <c r="Q17" i="91"/>
  <c r="F22" i="91"/>
  <c r="N22" i="91"/>
  <c r="V22" i="91"/>
  <c r="H52" i="91"/>
  <c r="P52" i="91"/>
  <c r="X52" i="91"/>
  <c r="E8" i="90"/>
  <c r="I11" i="90"/>
  <c r="Q11" i="90"/>
  <c r="K22" i="90"/>
  <c r="S22" i="90"/>
  <c r="J27" i="90"/>
  <c r="R27" i="90"/>
  <c r="G4" i="89"/>
  <c r="O4" i="89"/>
  <c r="W4" i="89"/>
  <c r="D11" i="89"/>
  <c r="L11" i="89"/>
  <c r="T11" i="89"/>
  <c r="G17" i="89"/>
  <c r="O17" i="89"/>
  <c r="W17" i="89"/>
  <c r="D22" i="89"/>
  <c r="L22" i="89"/>
  <c r="T22" i="89"/>
  <c r="H52" i="89"/>
  <c r="P52" i="89"/>
  <c r="X52" i="89"/>
  <c r="G8" i="88"/>
  <c r="O8" i="88"/>
  <c r="W8" i="88"/>
  <c r="H22" i="88"/>
  <c r="P22" i="88"/>
  <c r="X22" i="88"/>
  <c r="G27" i="88"/>
  <c r="O27" i="88"/>
  <c r="W27" i="88"/>
  <c r="I61" i="88"/>
  <c r="H11" i="87"/>
  <c r="X11" i="87"/>
  <c r="H27" i="188"/>
  <c r="D61" i="188"/>
  <c r="D4" i="187"/>
  <c r="I4" i="186"/>
  <c r="J11" i="186"/>
  <c r="R11" i="186"/>
  <c r="H14" i="103"/>
  <c r="G11" i="185"/>
  <c r="O11" i="185"/>
  <c r="D17" i="185"/>
  <c r="J4" i="91"/>
  <c r="D27" i="91"/>
  <c r="J11" i="90"/>
  <c r="R11" i="90"/>
  <c r="E11" i="89"/>
  <c r="M11" i="89"/>
  <c r="U11" i="89"/>
  <c r="D27" i="89"/>
  <c r="L27" i="89"/>
  <c r="T27" i="89"/>
  <c r="F61" i="89"/>
  <c r="I22" i="88"/>
  <c r="Q22" i="88"/>
  <c r="H27" i="88"/>
  <c r="P27" i="88"/>
  <c r="X27" i="88"/>
  <c r="G33" i="88"/>
  <c r="F22" i="87"/>
  <c r="N22" i="87"/>
  <c r="F27" i="87"/>
  <c r="N27" i="87"/>
  <c r="V27" i="87"/>
  <c r="V33" i="86"/>
  <c r="G61" i="86"/>
  <c r="J61" i="85"/>
  <c r="H22" i="188"/>
  <c r="I27" i="188"/>
  <c r="Q27" i="188"/>
  <c r="H52" i="188"/>
  <c r="E61" i="188"/>
  <c r="M61" i="188"/>
  <c r="U61" i="188"/>
  <c r="J4" i="186"/>
  <c r="J27" i="186"/>
  <c r="R27" i="186"/>
  <c r="X52" i="185"/>
  <c r="F11" i="91"/>
  <c r="N11" i="91"/>
  <c r="V11" i="91"/>
  <c r="H22" i="91"/>
  <c r="X22" i="91"/>
  <c r="J52" i="91"/>
  <c r="R52" i="91"/>
  <c r="G8" i="90"/>
  <c r="O8" i="90"/>
  <c r="W8" i="90"/>
  <c r="J33" i="90"/>
  <c r="R33" i="90"/>
  <c r="E61" i="90"/>
  <c r="M61" i="90"/>
  <c r="U61" i="90"/>
  <c r="J8" i="89"/>
  <c r="R8" i="89"/>
  <c r="F22" i="89"/>
  <c r="N22" i="89"/>
  <c r="V22" i="89"/>
  <c r="E27" i="89"/>
  <c r="M27" i="89"/>
  <c r="U27" i="89"/>
  <c r="E11" i="88"/>
  <c r="K61" i="88"/>
  <c r="S61" i="88"/>
  <c r="J11" i="87"/>
  <c r="R11" i="87"/>
  <c r="G17" i="87"/>
  <c r="O17" i="87"/>
  <c r="H61" i="86"/>
  <c r="F4" i="187"/>
  <c r="D11" i="186"/>
  <c r="F61" i="186"/>
  <c r="N61" i="186"/>
  <c r="V61" i="186"/>
  <c r="F8" i="185"/>
  <c r="N8" i="185"/>
  <c r="F61" i="185"/>
  <c r="G11" i="91"/>
  <c r="O11" i="91"/>
  <c r="W11" i="91"/>
  <c r="D4" i="90"/>
  <c r="L4" i="90"/>
  <c r="T4" i="90"/>
  <c r="H8" i="90"/>
  <c r="P8" i="90"/>
  <c r="X8" i="90"/>
  <c r="E27" i="90"/>
  <c r="M27" i="90"/>
  <c r="U27" i="90"/>
  <c r="F61" i="90"/>
  <c r="N61" i="90"/>
  <c r="V61" i="90"/>
  <c r="K8" i="89"/>
  <c r="S8" i="89"/>
  <c r="H61" i="89"/>
  <c r="P61" i="89"/>
  <c r="X61" i="89"/>
  <c r="I4" i="88"/>
  <c r="Q4" i="88"/>
  <c r="F11" i="88"/>
  <c r="N11" i="88"/>
  <c r="V11" i="88"/>
  <c r="D61" i="88"/>
  <c r="L61" i="88"/>
  <c r="T61" i="88"/>
  <c r="S17" i="87"/>
  <c r="D4" i="84"/>
  <c r="L4" i="84"/>
  <c r="T4" i="84"/>
  <c r="D33" i="90"/>
  <c r="L33" i="90"/>
  <c r="T33" i="90"/>
  <c r="I61" i="89"/>
  <c r="Q61" i="89"/>
  <c r="J33" i="88"/>
  <c r="R33" i="88"/>
  <c r="F4" i="91"/>
  <c r="F17" i="91"/>
  <c r="K17" i="90"/>
  <c r="S17" i="90"/>
  <c r="G27" i="90"/>
  <c r="D4" i="89"/>
  <c r="D17" i="89"/>
  <c r="G33" i="89"/>
  <c r="O33" i="89"/>
  <c r="W33" i="89"/>
  <c r="K4" i="88"/>
  <c r="S4" i="88"/>
  <c r="H11" i="88"/>
  <c r="P11" i="88"/>
  <c r="X11" i="88"/>
  <c r="I17" i="88"/>
  <c r="Q17" i="88"/>
  <c r="S4" i="87"/>
  <c r="J17" i="87"/>
  <c r="H61" i="87"/>
  <c r="P61" i="87"/>
  <c r="X61" i="87"/>
  <c r="G8" i="86"/>
  <c r="O8" i="86"/>
  <c r="D11" i="86"/>
  <c r="H17" i="86"/>
  <c r="P17" i="86"/>
  <c r="X17" i="86"/>
  <c r="E22" i="86"/>
  <c r="E52" i="86"/>
  <c r="D4" i="85"/>
  <c r="L4" i="85"/>
  <c r="T4" i="85"/>
  <c r="E8" i="85"/>
  <c r="G11" i="85"/>
  <c r="E11" i="84"/>
  <c r="M11" i="84"/>
  <c r="U11" i="84"/>
  <c r="H17" i="84"/>
  <c r="P17" i="84"/>
  <c r="X17" i="84"/>
  <c r="E27" i="84"/>
  <c r="M27" i="84"/>
  <c r="U27" i="84"/>
  <c r="H52" i="84"/>
  <c r="P52" i="84"/>
  <c r="X52" i="84"/>
  <c r="K61" i="84"/>
  <c r="S61" i="84"/>
  <c r="G8" i="83"/>
  <c r="O8" i="83"/>
  <c r="W8" i="83"/>
  <c r="I11" i="83"/>
  <c r="Q11" i="83"/>
  <c r="J17" i="83"/>
  <c r="R17" i="83"/>
  <c r="G22" i="83"/>
  <c r="E27" i="83"/>
  <c r="J33" i="83"/>
  <c r="R33" i="83"/>
  <c r="I52" i="83"/>
  <c r="Q52" i="83"/>
  <c r="E17" i="82"/>
  <c r="M17" i="82"/>
  <c r="U17" i="82"/>
  <c r="U8" i="79"/>
  <c r="K8" i="87"/>
  <c r="H17" i="87"/>
  <c r="D22" i="87"/>
  <c r="L22" i="87"/>
  <c r="T22" i="87"/>
  <c r="G52" i="87"/>
  <c r="O52" i="87"/>
  <c r="W52" i="87"/>
  <c r="F4" i="86"/>
  <c r="I17" i="86"/>
  <c r="Q17" i="86"/>
  <c r="E4" i="85"/>
  <c r="M4" i="85"/>
  <c r="U4" i="85"/>
  <c r="D33" i="85"/>
  <c r="L33" i="85"/>
  <c r="T33" i="85"/>
  <c r="G4" i="84"/>
  <c r="O4" i="84"/>
  <c r="W4" i="84"/>
  <c r="F11" i="84"/>
  <c r="N11" i="84"/>
  <c r="V11" i="84"/>
  <c r="I17" i="84"/>
  <c r="Q17" i="84"/>
  <c r="F27" i="84"/>
  <c r="N27" i="84"/>
  <c r="D61" i="84"/>
  <c r="K17" i="83"/>
  <c r="S17" i="83"/>
  <c r="K33" i="83"/>
  <c r="S33" i="83"/>
  <c r="J52" i="83"/>
  <c r="R52" i="83"/>
  <c r="D4" i="82"/>
  <c r="L4" i="82"/>
  <c r="D52" i="88"/>
  <c r="E22" i="87"/>
  <c r="M22" i="87"/>
  <c r="U22" i="87"/>
  <c r="E27" i="87"/>
  <c r="M27" i="87"/>
  <c r="H52" i="87"/>
  <c r="J61" i="87"/>
  <c r="R61" i="87"/>
  <c r="F11" i="86"/>
  <c r="N11" i="86"/>
  <c r="V11" i="86"/>
  <c r="G22" i="86"/>
  <c r="O22" i="86"/>
  <c r="W22" i="86"/>
  <c r="D27" i="86"/>
  <c r="I33" i="86"/>
  <c r="Q33" i="86"/>
  <c r="G52" i="86"/>
  <c r="F4" i="85"/>
  <c r="N4" i="85"/>
  <c r="I11" i="85"/>
  <c r="Q11" i="85"/>
  <c r="K17" i="85"/>
  <c r="S17" i="85"/>
  <c r="G22" i="85"/>
  <c r="E61" i="85"/>
  <c r="M61" i="85"/>
  <c r="U61" i="85"/>
  <c r="H4" i="84"/>
  <c r="P4" i="84"/>
  <c r="X4" i="84"/>
  <c r="G11" i="84"/>
  <c r="O11" i="84"/>
  <c r="W11" i="84"/>
  <c r="G22" i="84"/>
  <c r="O22" i="84"/>
  <c r="W22" i="84"/>
  <c r="G27" i="84"/>
  <c r="O27" i="84"/>
  <c r="W27" i="84"/>
  <c r="D33" i="84"/>
  <c r="J52" i="84"/>
  <c r="R52" i="84"/>
  <c r="K11" i="83"/>
  <c r="S11" i="83"/>
  <c r="D17" i="83"/>
  <c r="L17" i="83"/>
  <c r="T17" i="83"/>
  <c r="I22" i="83"/>
  <c r="Q22" i="83"/>
  <c r="G27" i="83"/>
  <c r="O27" i="83"/>
  <c r="W27" i="83"/>
  <c r="K52" i="83"/>
  <c r="S52" i="83"/>
  <c r="E4" i="82"/>
  <c r="M4" i="82"/>
  <c r="U4" i="82"/>
  <c r="D8" i="82"/>
  <c r="L8" i="82"/>
  <c r="T8" i="82"/>
  <c r="D33" i="82"/>
  <c r="L33" i="82"/>
  <c r="T33" i="82"/>
  <c r="E17" i="83"/>
  <c r="M17" i="83"/>
  <c r="U17" i="83"/>
  <c r="H27" i="83"/>
  <c r="P27" i="83"/>
  <c r="X27" i="83"/>
  <c r="J11" i="82"/>
  <c r="R11" i="82"/>
  <c r="J61" i="88"/>
  <c r="R61" i="88"/>
  <c r="G22" i="87"/>
  <c r="O22" i="87"/>
  <c r="W22" i="87"/>
  <c r="I4" i="86"/>
  <c r="Q4" i="86"/>
  <c r="H11" i="86"/>
  <c r="F27" i="86"/>
  <c r="N27" i="86"/>
  <c r="V27" i="86"/>
  <c r="K33" i="86"/>
  <c r="S33" i="86"/>
  <c r="I52" i="86"/>
  <c r="Q52" i="86"/>
  <c r="D61" i="86"/>
  <c r="H4" i="85"/>
  <c r="P4" i="85"/>
  <c r="I8" i="85"/>
  <c r="Q8" i="85"/>
  <c r="E52" i="85"/>
  <c r="M52" i="85"/>
  <c r="U52" i="85"/>
  <c r="J4" i="84"/>
  <c r="R4" i="84"/>
  <c r="D8" i="84"/>
  <c r="L8" i="84"/>
  <c r="T8" i="84"/>
  <c r="I11" i="84"/>
  <c r="D17" i="84"/>
  <c r="F33" i="84"/>
  <c r="N33" i="84"/>
  <c r="V33" i="84"/>
  <c r="D52" i="84"/>
  <c r="J4" i="83"/>
  <c r="R4" i="83"/>
  <c r="E11" i="83"/>
  <c r="K22" i="83"/>
  <c r="S22" i="83"/>
  <c r="I27" i="83"/>
  <c r="K11" i="82"/>
  <c r="S11" i="82"/>
  <c r="I17" i="82"/>
  <c r="Q17" i="82"/>
  <c r="D33" i="86"/>
  <c r="E61" i="86"/>
  <c r="M61" i="86"/>
  <c r="U61" i="86"/>
  <c r="F17" i="85"/>
  <c r="N17" i="85"/>
  <c r="V17" i="85"/>
  <c r="I27" i="85"/>
  <c r="Q27" i="85"/>
  <c r="H61" i="85"/>
  <c r="P61" i="85"/>
  <c r="X61" i="85"/>
  <c r="G33" i="84"/>
  <c r="O33" i="84"/>
  <c r="W33" i="84"/>
  <c r="E52" i="84"/>
  <c r="K4" i="83"/>
  <c r="S4" i="83"/>
  <c r="J27" i="83"/>
  <c r="R27" i="83"/>
  <c r="K61" i="83"/>
  <c r="S61" i="83"/>
  <c r="H4" i="82"/>
  <c r="P4" i="82"/>
  <c r="X4" i="82"/>
  <c r="X27" i="82"/>
  <c r="G33" i="82"/>
  <c r="O33" i="82"/>
  <c r="W33" i="82"/>
  <c r="F4" i="87"/>
  <c r="N4" i="87"/>
  <c r="V4" i="87"/>
  <c r="H8" i="87"/>
  <c r="P8" i="87"/>
  <c r="X8" i="87"/>
  <c r="K11" i="87"/>
  <c r="S11" i="87"/>
  <c r="E17" i="87"/>
  <c r="M17" i="87"/>
  <c r="U17" i="87"/>
  <c r="F33" i="87"/>
  <c r="N33" i="87"/>
  <c r="V33" i="87"/>
  <c r="D52" i="87"/>
  <c r="K4" i="86"/>
  <c r="E8" i="86"/>
  <c r="M8" i="86"/>
  <c r="U8" i="86"/>
  <c r="H27" i="86"/>
  <c r="F61" i="86"/>
  <c r="E11" i="85"/>
  <c r="G17" i="85"/>
  <c r="O17" i="85"/>
  <c r="K22" i="85"/>
  <c r="S22" i="85"/>
  <c r="J27" i="85"/>
  <c r="R27" i="85"/>
  <c r="G52" i="85"/>
  <c r="O52" i="85"/>
  <c r="W52" i="85"/>
  <c r="F8" i="84"/>
  <c r="N8" i="84"/>
  <c r="V8" i="84"/>
  <c r="F17" i="84"/>
  <c r="N17" i="84"/>
  <c r="V17" i="84"/>
  <c r="H33" i="84"/>
  <c r="P33" i="84"/>
  <c r="F52" i="84"/>
  <c r="I61" i="84"/>
  <c r="Q61" i="84"/>
  <c r="D4" i="83"/>
  <c r="L4" i="83"/>
  <c r="T4" i="83"/>
  <c r="E8" i="83"/>
  <c r="G11" i="83"/>
  <c r="O11" i="83"/>
  <c r="W11" i="83"/>
  <c r="H17" i="83"/>
  <c r="E22" i="83"/>
  <c r="O17" i="80"/>
  <c r="W17" i="80"/>
  <c r="I27" i="86"/>
  <c r="Q27" i="86"/>
  <c r="D11" i="84"/>
  <c r="L11" i="84"/>
  <c r="T11" i="84"/>
  <c r="D27" i="84"/>
  <c r="L27" i="84"/>
  <c r="T27" i="84"/>
  <c r="I33" i="84"/>
  <c r="Q33" i="84"/>
  <c r="H11" i="82"/>
  <c r="K17" i="82"/>
  <c r="S17" i="82"/>
  <c r="K4" i="81"/>
  <c r="S4" i="81"/>
  <c r="H11" i="81"/>
  <c r="P11" i="81"/>
  <c r="X11" i="81"/>
  <c r="D17" i="81"/>
  <c r="E4" i="79"/>
  <c r="M4" i="79"/>
  <c r="U4" i="79"/>
  <c r="P4" i="79"/>
  <c r="F8" i="78"/>
  <c r="N8" i="78"/>
  <c r="V8" i="78"/>
  <c r="K33" i="78"/>
  <c r="L11" i="77"/>
  <c r="G52" i="77"/>
  <c r="O52" i="77"/>
  <c r="W52" i="77"/>
  <c r="K22" i="18"/>
  <c r="S22" i="18"/>
  <c r="Q52" i="18"/>
  <c r="D11" i="154"/>
  <c r="T11" i="154"/>
  <c r="G11" i="154"/>
  <c r="W11" i="154"/>
  <c r="L27" i="154"/>
  <c r="I27" i="152"/>
  <c r="S33" i="152"/>
  <c r="E61" i="152"/>
  <c r="I8" i="161"/>
  <c r="Q8" i="161"/>
  <c r="H22" i="80"/>
  <c r="P22" i="80"/>
  <c r="X22" i="80"/>
  <c r="G52" i="80"/>
  <c r="O52" i="80"/>
  <c r="W52" i="80"/>
  <c r="K8" i="79"/>
  <c r="I52" i="79"/>
  <c r="Q52" i="79"/>
  <c r="D4" i="78"/>
  <c r="E8" i="78"/>
  <c r="M8" i="78"/>
  <c r="U8" i="78"/>
  <c r="H8" i="78"/>
  <c r="P8" i="78"/>
  <c r="X8" i="78"/>
  <c r="F4" i="77"/>
  <c r="V4" i="77"/>
  <c r="M17" i="77"/>
  <c r="U17" i="77"/>
  <c r="R4" i="19"/>
  <c r="R4" i="154"/>
  <c r="J52" i="154"/>
  <c r="R52" i="154"/>
  <c r="K17" i="153"/>
  <c r="L33" i="153"/>
  <c r="F11" i="161"/>
  <c r="N11" i="161"/>
  <c r="V11" i="161"/>
  <c r="Q11" i="161"/>
  <c r="S4" i="160"/>
  <c r="N11" i="160"/>
  <c r="H27" i="80"/>
  <c r="X27" i="80"/>
  <c r="K27" i="80"/>
  <c r="K52" i="80"/>
  <c r="O8" i="79"/>
  <c r="E61" i="79"/>
  <c r="M61" i="79"/>
  <c r="U61" i="79"/>
  <c r="H61" i="79"/>
  <c r="P61" i="79"/>
  <c r="X61" i="79"/>
  <c r="G4" i="77"/>
  <c r="O4" i="77"/>
  <c r="T4" i="82"/>
  <c r="G17" i="82"/>
  <c r="O17" i="82"/>
  <c r="W17" i="82"/>
  <c r="D22" i="82"/>
  <c r="L22" i="82"/>
  <c r="T22" i="82"/>
  <c r="K27" i="82"/>
  <c r="S27" i="82"/>
  <c r="G61" i="82"/>
  <c r="O61" i="82"/>
  <c r="W61" i="82"/>
  <c r="G4" i="81"/>
  <c r="O4" i="81"/>
  <c r="W4" i="81"/>
  <c r="E27" i="81"/>
  <c r="M27" i="81"/>
  <c r="U27" i="81"/>
  <c r="M11" i="80"/>
  <c r="U11" i="80"/>
  <c r="H33" i="80"/>
  <c r="P33" i="80"/>
  <c r="X17" i="79"/>
  <c r="H52" i="79"/>
  <c r="P52" i="79"/>
  <c r="X52" i="79"/>
  <c r="G52" i="78"/>
  <c r="O52" i="78"/>
  <c r="W52" i="78"/>
  <c r="D27" i="77"/>
  <c r="L27" i="77"/>
  <c r="T27" i="77"/>
  <c r="N4" i="19"/>
  <c r="F8" i="19"/>
  <c r="N8" i="19"/>
  <c r="V8" i="19"/>
  <c r="P17" i="19"/>
  <c r="G52" i="19"/>
  <c r="O52" i="19"/>
  <c r="W52" i="19"/>
  <c r="Q4" i="18"/>
  <c r="K17" i="18"/>
  <c r="S17" i="18"/>
  <c r="P8" i="154"/>
  <c r="X8" i="154"/>
  <c r="O22" i="154"/>
  <c r="Q52" i="154"/>
  <c r="L52" i="154"/>
  <c r="N8" i="153"/>
  <c r="V8" i="153"/>
  <c r="D22" i="153"/>
  <c r="T22" i="153"/>
  <c r="J27" i="153"/>
  <c r="G8" i="152"/>
  <c r="O8" i="152"/>
  <c r="W8" i="152"/>
  <c r="D22" i="152"/>
  <c r="L22" i="152"/>
  <c r="T22" i="152"/>
  <c r="G8" i="151"/>
  <c r="R8" i="151"/>
  <c r="D22" i="151"/>
  <c r="L22" i="151"/>
  <c r="T22" i="151"/>
  <c r="G52" i="151"/>
  <c r="W52" i="151"/>
  <c r="K4" i="161"/>
  <c r="S4" i="161"/>
  <c r="H8" i="82"/>
  <c r="P8" i="82"/>
  <c r="X8" i="82"/>
  <c r="E11" i="82"/>
  <c r="M11" i="82"/>
  <c r="U11" i="82"/>
  <c r="H4" i="81"/>
  <c r="P4" i="81"/>
  <c r="X4" i="81"/>
  <c r="E11" i="81"/>
  <c r="M11" i="81"/>
  <c r="U11" i="81"/>
  <c r="E22" i="81"/>
  <c r="M22" i="81"/>
  <c r="U22" i="81"/>
  <c r="F27" i="81"/>
  <c r="N27" i="81"/>
  <c r="N11" i="80"/>
  <c r="V11" i="80"/>
  <c r="J17" i="80"/>
  <c r="R17" i="80"/>
  <c r="E27" i="80"/>
  <c r="M27" i="80"/>
  <c r="P27" i="80"/>
  <c r="G17" i="79"/>
  <c r="R8" i="19"/>
  <c r="L17" i="18"/>
  <c r="P17" i="154"/>
  <c r="K17" i="154"/>
  <c r="J11" i="153"/>
  <c r="G4" i="152"/>
  <c r="O4" i="152"/>
  <c r="W4" i="152"/>
  <c r="G61" i="152"/>
  <c r="O61" i="152"/>
  <c r="W61" i="152"/>
  <c r="K4" i="151"/>
  <c r="S4" i="151"/>
  <c r="U22" i="151"/>
  <c r="M33" i="151"/>
  <c r="S27" i="161"/>
  <c r="L11" i="160"/>
  <c r="M17" i="79"/>
  <c r="U17" i="79"/>
  <c r="H17" i="79"/>
  <c r="P17" i="79"/>
  <c r="P27" i="79"/>
  <c r="S27" i="79"/>
  <c r="I8" i="78"/>
  <c r="Q8" i="78"/>
  <c r="T52" i="78"/>
  <c r="X61" i="77"/>
  <c r="K8" i="19"/>
  <c r="S8" i="19"/>
  <c r="M4" i="18"/>
  <c r="U4" i="18"/>
  <c r="E8" i="18"/>
  <c r="M8" i="18"/>
  <c r="U8" i="18"/>
  <c r="P8" i="18"/>
  <c r="F22" i="18"/>
  <c r="N22" i="18"/>
  <c r="V22" i="18"/>
  <c r="D52" i="18"/>
  <c r="L52" i="18"/>
  <c r="T52" i="18"/>
  <c r="V61" i="18"/>
  <c r="M8" i="154"/>
  <c r="Q17" i="154"/>
  <c r="P9" i="10"/>
  <c r="X8" i="153"/>
  <c r="K8" i="153"/>
  <c r="S8" i="153"/>
  <c r="F22" i="153"/>
  <c r="N22" i="153"/>
  <c r="V22" i="153"/>
  <c r="I22" i="153"/>
  <c r="Q22" i="153"/>
  <c r="S4" i="152"/>
  <c r="N22" i="151"/>
  <c r="V22" i="151"/>
  <c r="E52" i="161"/>
  <c r="M52" i="161"/>
  <c r="U52" i="161"/>
  <c r="G11" i="82"/>
  <c r="G33" i="81"/>
  <c r="O33" i="81"/>
  <c r="W33" i="81"/>
  <c r="J52" i="81"/>
  <c r="R52" i="81"/>
  <c r="D61" i="81"/>
  <c r="L61" i="81"/>
  <c r="T61" i="81"/>
  <c r="O61" i="81"/>
  <c r="E4" i="80"/>
  <c r="M4" i="80"/>
  <c r="U4" i="80"/>
  <c r="H4" i="80"/>
  <c r="P4" i="80"/>
  <c r="X4" i="80"/>
  <c r="I4" i="79"/>
  <c r="F11" i="79"/>
  <c r="H61" i="78"/>
  <c r="P61" i="78"/>
  <c r="X61" i="78"/>
  <c r="N11" i="19"/>
  <c r="V11" i="19"/>
  <c r="K17" i="19"/>
  <c r="S17" i="19"/>
  <c r="N17" i="19"/>
  <c r="V17" i="19"/>
  <c r="I17" i="19"/>
  <c r="D33" i="19"/>
  <c r="L33" i="19"/>
  <c r="T33" i="19"/>
  <c r="Q8" i="18"/>
  <c r="J22" i="18"/>
  <c r="R22" i="18"/>
  <c r="J22" i="153"/>
  <c r="R22" i="153"/>
  <c r="L22" i="161"/>
  <c r="T22" i="161"/>
  <c r="C6" i="119"/>
  <c r="C9" i="117"/>
  <c r="C13" i="117"/>
  <c r="C14" i="111"/>
  <c r="C16" i="104"/>
  <c r="C25" i="117"/>
  <c r="C36" i="120"/>
  <c r="C44" i="120"/>
  <c r="C38" i="105"/>
  <c r="C46" i="105"/>
  <c r="C48" i="10"/>
  <c r="R4" i="203"/>
  <c r="F11" i="202"/>
  <c r="N11" i="202"/>
  <c r="C7" i="119"/>
  <c r="C10" i="117"/>
  <c r="C14" i="117"/>
  <c r="C16" i="106"/>
  <c r="C35" i="104"/>
  <c r="C43" i="104"/>
  <c r="C40" i="10"/>
  <c r="C51" i="8"/>
  <c r="C54" i="8"/>
  <c r="C67" i="119"/>
  <c r="C65" i="103"/>
  <c r="U11" i="203"/>
  <c r="C9" i="16"/>
  <c r="C9" i="10"/>
  <c r="C41" i="124"/>
  <c r="C49" i="124"/>
  <c r="C39" i="106"/>
  <c r="C47" i="106"/>
  <c r="C51" i="120"/>
  <c r="C67" i="124"/>
  <c r="C69" i="106"/>
  <c r="C16" i="125"/>
  <c r="C12" i="124"/>
  <c r="C13" i="120"/>
  <c r="C12" i="118"/>
  <c r="C15" i="118"/>
  <c r="C15" i="105"/>
  <c r="C13" i="103"/>
  <c r="C23" i="106"/>
  <c r="C32" i="125"/>
  <c r="C38" i="125"/>
  <c r="C46" i="125"/>
  <c r="C35" i="111"/>
  <c r="C43" i="111"/>
  <c r="C40" i="8"/>
  <c r="C48" i="8"/>
  <c r="C51" i="125"/>
  <c r="C64" i="117"/>
  <c r="C72" i="117"/>
  <c r="F8" i="202"/>
  <c r="C6" i="111"/>
  <c r="C6" i="103"/>
  <c r="C6" i="16"/>
  <c r="C6" i="8"/>
  <c r="C9" i="106"/>
  <c r="C9" i="105"/>
  <c r="C9" i="103"/>
  <c r="C12" i="111"/>
  <c r="C12" i="104"/>
  <c r="C13" i="10"/>
  <c r="C24" i="106"/>
  <c r="C23" i="104"/>
  <c r="C30" i="120"/>
  <c r="C32" i="105"/>
  <c r="C51" i="119"/>
  <c r="C68" i="120"/>
  <c r="C66" i="105"/>
  <c r="M4" i="202"/>
  <c r="G8" i="202"/>
  <c r="C7" i="111"/>
  <c r="C7" i="103"/>
  <c r="C7" i="16"/>
  <c r="C7" i="8"/>
  <c r="C10" i="125"/>
  <c r="C10" i="106"/>
  <c r="C10" i="103"/>
  <c r="C12" i="106"/>
  <c r="C13" i="104"/>
  <c r="C21" i="103"/>
  <c r="C23" i="124"/>
  <c r="C24" i="119"/>
  <c r="C25" i="118"/>
  <c r="C40" i="117"/>
  <c r="C48" i="117"/>
  <c r="C66" i="125"/>
  <c r="C65" i="111"/>
  <c r="G27" i="173"/>
  <c r="O27" i="173"/>
  <c r="W27" i="173"/>
  <c r="L8" i="203"/>
  <c r="O17" i="203"/>
  <c r="N4" i="202"/>
  <c r="C31" i="124"/>
  <c r="C30" i="119"/>
  <c r="C29" i="106"/>
  <c r="C35" i="118"/>
  <c r="C43" i="118"/>
  <c r="C51" i="124"/>
  <c r="C65" i="118"/>
  <c r="J5" i="124"/>
  <c r="R5" i="124"/>
  <c r="E6" i="124"/>
  <c r="M6" i="124"/>
  <c r="U6" i="124"/>
  <c r="H7" i="124"/>
  <c r="P7" i="124"/>
  <c r="C13" i="111"/>
  <c r="C14" i="8"/>
  <c r="C25" i="10"/>
  <c r="C31" i="119"/>
  <c r="C41" i="119"/>
  <c r="C49" i="119"/>
  <c r="C35" i="103"/>
  <c r="C43" i="103"/>
  <c r="C65" i="104"/>
  <c r="C64" i="10"/>
  <c r="C72" i="10"/>
  <c r="H22" i="173"/>
  <c r="P22" i="173"/>
  <c r="X22" i="173"/>
  <c r="E22" i="203"/>
  <c r="K11" i="201"/>
  <c r="S11" i="201"/>
  <c r="M8" i="121"/>
  <c r="U8" i="121"/>
  <c r="O22" i="121"/>
  <c r="W22" i="121"/>
  <c r="I9" i="118"/>
  <c r="Q9" i="118"/>
  <c r="D10" i="118"/>
  <c r="L10" i="118"/>
  <c r="T10" i="118"/>
  <c r="N42" i="118"/>
  <c r="W53" i="118"/>
  <c r="O63" i="118"/>
  <c r="P66" i="118"/>
  <c r="Q69" i="118"/>
  <c r="R72" i="118"/>
  <c r="K18" i="111"/>
  <c r="S18" i="111"/>
  <c r="F19" i="111"/>
  <c r="N19" i="111"/>
  <c r="V19" i="111"/>
  <c r="I20" i="111"/>
  <c r="Q20" i="111"/>
  <c r="D21" i="111"/>
  <c r="L21" i="111"/>
  <c r="T21" i="111"/>
  <c r="E11" i="189"/>
  <c r="P7" i="103"/>
  <c r="U23" i="103"/>
  <c r="K25" i="103"/>
  <c r="L28" i="103"/>
  <c r="W29" i="103"/>
  <c r="M31" i="103"/>
  <c r="X32" i="103"/>
  <c r="K42" i="103"/>
  <c r="X49" i="103"/>
  <c r="D64" i="103"/>
  <c r="I34" i="124"/>
  <c r="Q34" i="124"/>
  <c r="D35" i="124"/>
  <c r="L35" i="124"/>
  <c r="T35" i="124"/>
  <c r="G36" i="124"/>
  <c r="O36" i="124"/>
  <c r="W36" i="124"/>
  <c r="J37" i="124"/>
  <c r="R37" i="124"/>
  <c r="E38" i="124"/>
  <c r="M38" i="124"/>
  <c r="U38" i="124"/>
  <c r="H39" i="124"/>
  <c r="P39" i="124"/>
  <c r="X39" i="124"/>
  <c r="K40" i="124"/>
  <c r="S40" i="124"/>
  <c r="F41" i="124"/>
  <c r="N41" i="124"/>
  <c r="V41" i="124"/>
  <c r="I42" i="124"/>
  <c r="Q42" i="124"/>
  <c r="D43" i="124"/>
  <c r="L43" i="124"/>
  <c r="T43" i="124"/>
  <c r="G44" i="124"/>
  <c r="O44" i="124"/>
  <c r="W44" i="124"/>
  <c r="J45" i="124"/>
  <c r="R45" i="124"/>
  <c r="E46" i="124"/>
  <c r="M46" i="124"/>
  <c r="R54" i="124"/>
  <c r="E5" i="118"/>
  <c r="M5" i="118"/>
  <c r="U5" i="118"/>
  <c r="H6" i="118"/>
  <c r="P6" i="118"/>
  <c r="X6" i="118"/>
  <c r="K7" i="118"/>
  <c r="S7" i="118"/>
  <c r="U36" i="118"/>
  <c r="V39" i="118"/>
  <c r="W42" i="118"/>
  <c r="X45" i="118"/>
  <c r="D49" i="118"/>
  <c r="S64" i="118"/>
  <c r="D53" i="111"/>
  <c r="L53" i="111"/>
  <c r="T53" i="111"/>
  <c r="G54" i="111"/>
  <c r="O54" i="111"/>
  <c r="W54" i="111"/>
  <c r="D17" i="190"/>
  <c r="K12" i="103"/>
  <c r="O35" i="103"/>
  <c r="W62" i="103"/>
  <c r="D18" i="118"/>
  <c r="L18" i="118"/>
  <c r="T18" i="118"/>
  <c r="G19" i="118"/>
  <c r="O19" i="118"/>
  <c r="W19" i="118"/>
  <c r="J20" i="118"/>
  <c r="R20" i="118"/>
  <c r="E21" i="118"/>
  <c r="M21" i="118"/>
  <c r="U21" i="118"/>
  <c r="M49" i="118"/>
  <c r="R9" i="104"/>
  <c r="E34" i="104"/>
  <c r="K36" i="104"/>
  <c r="F37" i="104"/>
  <c r="V37" i="104"/>
  <c r="I38" i="104"/>
  <c r="Q38" i="104"/>
  <c r="D39" i="104"/>
  <c r="L39" i="104"/>
  <c r="T39" i="104"/>
  <c r="G40" i="104"/>
  <c r="O40" i="104"/>
  <c r="W40" i="104"/>
  <c r="J41" i="104"/>
  <c r="R41" i="104"/>
  <c r="E42" i="104"/>
  <c r="M42" i="104"/>
  <c r="U42" i="104"/>
  <c r="H43" i="104"/>
  <c r="P43" i="104"/>
  <c r="X43" i="104"/>
  <c r="K44" i="104"/>
  <c r="S44" i="104"/>
  <c r="F45" i="104"/>
  <c r="N45" i="104"/>
  <c r="V45" i="104"/>
  <c r="I46" i="104"/>
  <c r="Q46" i="104"/>
  <c r="D47" i="104"/>
  <c r="L47" i="104"/>
  <c r="T47" i="104"/>
  <c r="G48" i="104"/>
  <c r="O48" i="104"/>
  <c r="W48" i="104"/>
  <c r="J49" i="104"/>
  <c r="R49" i="104"/>
  <c r="E50" i="104"/>
  <c r="M50" i="104"/>
  <c r="U50" i="104"/>
  <c r="H51" i="104"/>
  <c r="P51" i="104"/>
  <c r="X51" i="104"/>
  <c r="F4" i="190"/>
  <c r="N4" i="190"/>
  <c r="V4" i="190"/>
  <c r="E17" i="190"/>
  <c r="M17" i="190"/>
  <c r="U17" i="190"/>
  <c r="T12" i="103"/>
  <c r="R14" i="103"/>
  <c r="H16" i="103"/>
  <c r="S44" i="103"/>
  <c r="D47" i="103"/>
  <c r="J49" i="103"/>
  <c r="O54" i="103"/>
  <c r="X7" i="124"/>
  <c r="I18" i="124"/>
  <c r="Q18" i="124"/>
  <c r="D19" i="124"/>
  <c r="L19" i="124"/>
  <c r="T19" i="124"/>
  <c r="G20" i="124"/>
  <c r="O20" i="124"/>
  <c r="W20" i="124"/>
  <c r="J21" i="124"/>
  <c r="R21" i="124"/>
  <c r="K23" i="118"/>
  <c r="S23" i="118"/>
  <c r="F24" i="118"/>
  <c r="N24" i="118"/>
  <c r="V24" i="118"/>
  <c r="I25" i="118"/>
  <c r="Q25" i="118"/>
  <c r="J28" i="118"/>
  <c r="R28" i="118"/>
  <c r="E29" i="118"/>
  <c r="M29" i="118"/>
  <c r="U29" i="118"/>
  <c r="H30" i="118"/>
  <c r="P30" i="118"/>
  <c r="X30" i="118"/>
  <c r="K31" i="118"/>
  <c r="S31" i="118"/>
  <c r="F32" i="118"/>
  <c r="N32" i="118"/>
  <c r="V32" i="118"/>
  <c r="I12" i="111"/>
  <c r="Q12" i="111"/>
  <c r="D13" i="111"/>
  <c r="L13" i="111"/>
  <c r="T13" i="111"/>
  <c r="G14" i="111"/>
  <c r="O14" i="111"/>
  <c r="W14" i="111"/>
  <c r="J15" i="111"/>
  <c r="R15" i="111"/>
  <c r="E16" i="111"/>
  <c r="M16" i="111"/>
  <c r="U16" i="111"/>
  <c r="J23" i="111"/>
  <c r="R23" i="111"/>
  <c r="E24" i="111"/>
  <c r="M24" i="111"/>
  <c r="U24" i="111"/>
  <c r="H25" i="111"/>
  <c r="P25" i="111"/>
  <c r="X25" i="111"/>
  <c r="I28" i="111"/>
  <c r="Q28" i="111"/>
  <c r="D29" i="111"/>
  <c r="L29" i="111"/>
  <c r="T29" i="111"/>
  <c r="G30" i="111"/>
  <c r="O30" i="111"/>
  <c r="W30" i="111"/>
  <c r="J31" i="111"/>
  <c r="R31" i="111"/>
  <c r="E32" i="111"/>
  <c r="M32" i="111"/>
  <c r="U32" i="111"/>
  <c r="G4" i="190"/>
  <c r="J9" i="103"/>
  <c r="U19" i="103"/>
  <c r="K21" i="103"/>
  <c r="N34" i="103"/>
  <c r="D36" i="103"/>
  <c r="O37" i="103"/>
  <c r="E39" i="103"/>
  <c r="P40" i="103"/>
  <c r="H48" i="103"/>
  <c r="N50" i="103"/>
  <c r="M53" i="103"/>
  <c r="F9" i="124"/>
  <c r="N9" i="124"/>
  <c r="V9" i="124"/>
  <c r="I10" i="124"/>
  <c r="Q10" i="124"/>
  <c r="F4" i="121"/>
  <c r="F3" i="121" s="1"/>
  <c r="V4" i="121"/>
  <c r="G11" i="121"/>
  <c r="O11" i="121"/>
  <c r="W11" i="121"/>
  <c r="F38" i="118"/>
  <c r="G41" i="118"/>
  <c r="H44" i="118"/>
  <c r="I47" i="118"/>
  <c r="W49" i="118"/>
  <c r="M51" i="118"/>
  <c r="N54" i="118"/>
  <c r="D5" i="111"/>
  <c r="L5" i="111"/>
  <c r="T5" i="111"/>
  <c r="G6" i="111"/>
  <c r="O6" i="111"/>
  <c r="W6" i="111"/>
  <c r="J7" i="111"/>
  <c r="R7" i="111"/>
  <c r="E18" i="104"/>
  <c r="U18" i="104"/>
  <c r="F21" i="104"/>
  <c r="V21" i="104"/>
  <c r="I11" i="189"/>
  <c r="Q11" i="189"/>
  <c r="S9" i="103"/>
  <c r="I13" i="103"/>
  <c r="W25" i="103"/>
  <c r="X28" i="103"/>
  <c r="D32" i="103"/>
  <c r="E44" i="103"/>
  <c r="M63" i="103"/>
  <c r="P23" i="124"/>
  <c r="X23" i="124"/>
  <c r="K24" i="124"/>
  <c r="S24" i="124"/>
  <c r="F25" i="124"/>
  <c r="N25" i="124"/>
  <c r="V25" i="124"/>
  <c r="G28" i="124"/>
  <c r="O28" i="124"/>
  <c r="W28" i="124"/>
  <c r="J29" i="124"/>
  <c r="R29" i="124"/>
  <c r="E30" i="124"/>
  <c r="M30" i="124"/>
  <c r="U30" i="124"/>
  <c r="H31" i="124"/>
  <c r="P31" i="124"/>
  <c r="X31" i="124"/>
  <c r="K32" i="124"/>
  <c r="S32" i="124"/>
  <c r="J12" i="118"/>
  <c r="R12" i="118"/>
  <c r="E13" i="118"/>
  <c r="M13" i="118"/>
  <c r="U13" i="118"/>
  <c r="H14" i="118"/>
  <c r="P14" i="118"/>
  <c r="X14" i="118"/>
  <c r="K15" i="118"/>
  <c r="S15" i="118"/>
  <c r="F16" i="118"/>
  <c r="N16" i="118"/>
  <c r="V16" i="118"/>
  <c r="D4" i="192"/>
  <c r="L4" i="192"/>
  <c r="W24" i="104"/>
  <c r="J8" i="189"/>
  <c r="R6" i="103"/>
  <c r="X42" i="103"/>
  <c r="I45" i="103"/>
  <c r="O47" i="103"/>
  <c r="F50" i="124"/>
  <c r="Q51" i="124"/>
  <c r="J68" i="124"/>
  <c r="U69" i="124"/>
  <c r="V72" i="124"/>
  <c r="I11" i="121"/>
  <c r="Q11" i="121"/>
  <c r="D34" i="118"/>
  <c r="L34" i="118"/>
  <c r="T34" i="118"/>
  <c r="G35" i="118"/>
  <c r="O35" i="118"/>
  <c r="H9" i="111"/>
  <c r="P9" i="111"/>
  <c r="X9" i="111"/>
  <c r="K10" i="111"/>
  <c r="S10" i="111"/>
  <c r="K34" i="111"/>
  <c r="S34" i="111"/>
  <c r="F35" i="111"/>
  <c r="N35" i="111"/>
  <c r="V35" i="111"/>
  <c r="I36" i="111"/>
  <c r="Q36" i="111"/>
  <c r="D37" i="111"/>
  <c r="L37" i="111"/>
  <c r="T37" i="111"/>
  <c r="G38" i="111"/>
  <c r="O38" i="111"/>
  <c r="W38" i="111"/>
  <c r="J39" i="111"/>
  <c r="R39" i="111"/>
  <c r="E40" i="111"/>
  <c r="M40" i="111"/>
  <c r="U40" i="111"/>
  <c r="H41" i="111"/>
  <c r="P41" i="111"/>
  <c r="X41" i="111"/>
  <c r="K42" i="111"/>
  <c r="S42" i="111"/>
  <c r="F43" i="111"/>
  <c r="N43" i="111"/>
  <c r="V43" i="111"/>
  <c r="I44" i="111"/>
  <c r="Q44" i="111"/>
  <c r="D45" i="111"/>
  <c r="L45" i="111"/>
  <c r="T45" i="111"/>
  <c r="G46" i="111"/>
  <c r="O46" i="111"/>
  <c r="W46" i="111"/>
  <c r="J47" i="111"/>
  <c r="R47" i="111"/>
  <c r="E48" i="111"/>
  <c r="M48" i="111"/>
  <c r="U48" i="111"/>
  <c r="H49" i="111"/>
  <c r="P49" i="111"/>
  <c r="X49" i="111"/>
  <c r="K50" i="111"/>
  <c r="S50" i="111"/>
  <c r="F51" i="111"/>
  <c r="N51" i="111"/>
  <c r="V51" i="111"/>
  <c r="E62" i="111"/>
  <c r="M62" i="111"/>
  <c r="U62" i="111"/>
  <c r="H63" i="111"/>
  <c r="P63" i="111"/>
  <c r="X63" i="111"/>
  <c r="K64" i="111"/>
  <c r="S64" i="111"/>
  <c r="F65" i="111"/>
  <c r="N65" i="111"/>
  <c r="V65" i="111"/>
  <c r="I66" i="111"/>
  <c r="Q66" i="111"/>
  <c r="D67" i="111"/>
  <c r="L67" i="111"/>
  <c r="T67" i="111"/>
  <c r="G68" i="111"/>
  <c r="O68" i="111"/>
  <c r="W68" i="111"/>
  <c r="J69" i="111"/>
  <c r="R69" i="111"/>
  <c r="E70" i="111"/>
  <c r="M70" i="111"/>
  <c r="U70" i="111"/>
  <c r="H71" i="111"/>
  <c r="P71" i="111"/>
  <c r="X71" i="111"/>
  <c r="K72" i="111"/>
  <c r="S72" i="111"/>
  <c r="D31" i="104"/>
  <c r="H22" i="190"/>
  <c r="K8" i="189"/>
  <c r="H10" i="103"/>
  <c r="S13" i="103"/>
  <c r="I15" i="103"/>
  <c r="T16" i="103"/>
  <c r="K23" i="103"/>
  <c r="R64" i="103"/>
  <c r="G12" i="124"/>
  <c r="O12" i="124"/>
  <c r="W12" i="124"/>
  <c r="J13" i="124"/>
  <c r="R13" i="124"/>
  <c r="E14" i="124"/>
  <c r="M14" i="124"/>
  <c r="U14" i="124"/>
  <c r="H15" i="124"/>
  <c r="P15" i="124"/>
  <c r="X15" i="124"/>
  <c r="K16" i="124"/>
  <c r="S16" i="124"/>
  <c r="D39" i="118"/>
  <c r="S12" i="104"/>
  <c r="T15" i="104"/>
  <c r="G7" i="103"/>
  <c r="Q10" i="103"/>
  <c r="I19" i="103"/>
  <c r="T20" i="103"/>
  <c r="E35" i="103"/>
  <c r="P36" i="103"/>
  <c r="F38" i="103"/>
  <c r="Q39" i="103"/>
  <c r="N46" i="103"/>
  <c r="T48" i="103"/>
  <c r="E51" i="103"/>
  <c r="K11" i="80"/>
  <c r="S11" i="80"/>
  <c r="G17" i="80"/>
  <c r="F27" i="80"/>
  <c r="N27" i="80"/>
  <c r="V27" i="80"/>
  <c r="I27" i="79"/>
  <c r="Q27" i="79"/>
  <c r="L27" i="79"/>
  <c r="T27" i="79"/>
  <c r="O27" i="79"/>
  <c r="W27" i="79"/>
  <c r="J27" i="79"/>
  <c r="R27" i="79"/>
  <c r="E27" i="79"/>
  <c r="M27" i="79"/>
  <c r="U27" i="79"/>
  <c r="H4" i="78"/>
  <c r="P4" i="78"/>
  <c r="X4" i="78"/>
  <c r="J8" i="154"/>
  <c r="R8" i="154"/>
  <c r="D22" i="154"/>
  <c r="L22" i="154"/>
  <c r="T22" i="154"/>
  <c r="I61" i="153"/>
  <c r="Q61" i="153"/>
  <c r="D61" i="153"/>
  <c r="L61" i="153"/>
  <c r="T61" i="153"/>
  <c r="G61" i="153"/>
  <c r="O61" i="153"/>
  <c r="H4" i="152"/>
  <c r="P4" i="152"/>
  <c r="X4" i="152"/>
  <c r="S65" i="103"/>
  <c r="I61" i="81"/>
  <c r="Q61" i="81"/>
  <c r="R61" i="80"/>
  <c r="G4" i="79"/>
  <c r="P11" i="79"/>
  <c r="X11" i="79"/>
  <c r="S11" i="79"/>
  <c r="F33" i="78"/>
  <c r="N33" i="78"/>
  <c r="V33" i="78"/>
  <c r="F61" i="78"/>
  <c r="N61" i="78"/>
  <c r="V61" i="78"/>
  <c r="T4" i="77"/>
  <c r="T3" i="77" s="1"/>
  <c r="I4" i="19"/>
  <c r="H17" i="19"/>
  <c r="I22" i="19"/>
  <c r="Q22" i="19"/>
  <c r="J61" i="81"/>
  <c r="R61" i="81"/>
  <c r="K4" i="80"/>
  <c r="S4" i="80"/>
  <c r="N11" i="79"/>
  <c r="V11" i="79"/>
  <c r="D61" i="79"/>
  <c r="L61" i="79"/>
  <c r="T61" i="79"/>
  <c r="G61" i="79"/>
  <c r="O61" i="79"/>
  <c r="W61" i="79"/>
  <c r="J61" i="79"/>
  <c r="I11" i="78"/>
  <c r="Q11" i="78"/>
  <c r="S17" i="78"/>
  <c r="G33" i="18"/>
  <c r="O33" i="18"/>
  <c r="W33" i="18"/>
  <c r="F17" i="154"/>
  <c r="N17" i="154"/>
  <c r="V17" i="154"/>
  <c r="X66" i="103"/>
  <c r="I69" i="103"/>
  <c r="I61" i="79"/>
  <c r="Q61" i="79"/>
  <c r="E27" i="153"/>
  <c r="M27" i="153"/>
  <c r="U27" i="153"/>
  <c r="G68" i="103"/>
  <c r="M70" i="103"/>
  <c r="S72" i="103"/>
  <c r="S61" i="154"/>
  <c r="L27" i="153"/>
  <c r="T27" i="153"/>
  <c r="G8" i="80"/>
  <c r="O8" i="80"/>
  <c r="W8" i="80"/>
  <c r="H11" i="80"/>
  <c r="P11" i="80"/>
  <c r="X11" i="80"/>
  <c r="J22" i="80"/>
  <c r="R22" i="80"/>
  <c r="I52" i="80"/>
  <c r="Q52" i="80"/>
  <c r="S4" i="79"/>
  <c r="N4" i="79"/>
  <c r="Q4" i="79"/>
  <c r="K17" i="79"/>
  <c r="S17" i="79"/>
  <c r="N17" i="79"/>
  <c r="V17" i="79"/>
  <c r="I17" i="79"/>
  <c r="Q17" i="79"/>
  <c r="D17" i="79"/>
  <c r="L17" i="79"/>
  <c r="T17" i="79"/>
  <c r="O22" i="79"/>
  <c r="W22" i="79"/>
  <c r="D22" i="78"/>
  <c r="L22" i="78"/>
  <c r="T22" i="78"/>
  <c r="O22" i="78"/>
  <c r="W22" i="78"/>
  <c r="K27" i="78"/>
  <c r="S27" i="78"/>
  <c r="K8" i="77"/>
  <c r="P17" i="77"/>
  <c r="H8" i="19"/>
  <c r="P8" i="19"/>
  <c r="X8" i="19"/>
  <c r="I11" i="19"/>
  <c r="Q11" i="19"/>
  <c r="L11" i="19"/>
  <c r="T11" i="19"/>
  <c r="D17" i="19"/>
  <c r="L17" i="19"/>
  <c r="T17" i="19"/>
  <c r="J11" i="154"/>
  <c r="R11" i="154"/>
  <c r="E11" i="154"/>
  <c r="M11" i="154"/>
  <c r="U11" i="154"/>
  <c r="G27" i="153"/>
  <c r="F61" i="153"/>
  <c r="H65" i="103"/>
  <c r="N67" i="103"/>
  <c r="H8" i="80"/>
  <c r="P8" i="80"/>
  <c r="X8" i="80"/>
  <c r="I11" i="80"/>
  <c r="Q11" i="80"/>
  <c r="E17" i="80"/>
  <c r="M17" i="80"/>
  <c r="U17" i="80"/>
  <c r="D27" i="80"/>
  <c r="G61" i="80"/>
  <c r="D4" i="79"/>
  <c r="L4" i="79"/>
  <c r="T4" i="79"/>
  <c r="F8" i="79"/>
  <c r="N8" i="79"/>
  <c r="V8" i="79"/>
  <c r="I8" i="79"/>
  <c r="H22" i="79"/>
  <c r="P22" i="79"/>
  <c r="X22" i="79"/>
  <c r="L4" i="78"/>
  <c r="D17" i="78"/>
  <c r="L17" i="78"/>
  <c r="T17" i="78"/>
  <c r="J17" i="78"/>
  <c r="R17" i="78"/>
  <c r="E22" i="78"/>
  <c r="M22" i="78"/>
  <c r="U22" i="78"/>
  <c r="H22" i="78"/>
  <c r="P22" i="78"/>
  <c r="E52" i="78"/>
  <c r="M52" i="78"/>
  <c r="U52" i="78"/>
  <c r="Q17" i="77"/>
  <c r="F33" i="77"/>
  <c r="F52" i="77"/>
  <c r="V52" i="77"/>
  <c r="I8" i="19"/>
  <c r="Q8" i="19"/>
  <c r="L8" i="19"/>
  <c r="T8" i="19"/>
  <c r="J11" i="19"/>
  <c r="R11" i="19"/>
  <c r="M11" i="19"/>
  <c r="U11" i="19"/>
  <c r="K22" i="19"/>
  <c r="S22" i="19"/>
  <c r="J27" i="19"/>
  <c r="R27" i="19"/>
  <c r="D52" i="19"/>
  <c r="L52" i="19"/>
  <c r="T52" i="19"/>
  <c r="Q17" i="153"/>
  <c r="P22" i="153"/>
  <c r="X22" i="153"/>
  <c r="L66" i="103"/>
  <c r="R68" i="103"/>
  <c r="X70" i="103"/>
  <c r="K52" i="81"/>
  <c r="S52" i="81"/>
  <c r="G8" i="79"/>
  <c r="W8" i="79"/>
  <c r="H27" i="79"/>
  <c r="X27" i="79"/>
  <c r="K27" i="79"/>
  <c r="F27" i="79"/>
  <c r="N27" i="79"/>
  <c r="V27" i="79"/>
  <c r="X33" i="79"/>
  <c r="F52" i="79"/>
  <c r="N52" i="79"/>
  <c r="V52" i="79"/>
  <c r="G4" i="78"/>
  <c r="O4" i="78"/>
  <c r="W4" i="78"/>
  <c r="J4" i="78"/>
  <c r="R4" i="78"/>
  <c r="F11" i="78"/>
  <c r="N11" i="78"/>
  <c r="V11" i="78"/>
  <c r="E17" i="78"/>
  <c r="M17" i="78"/>
  <c r="U17" i="78"/>
  <c r="H17" i="78"/>
  <c r="P17" i="78"/>
  <c r="X17" i="78"/>
  <c r="K17" i="78"/>
  <c r="D33" i="78"/>
  <c r="L33" i="78"/>
  <c r="T33" i="78"/>
  <c r="F52" i="78"/>
  <c r="N52" i="78"/>
  <c r="V52" i="78"/>
  <c r="H8" i="77"/>
  <c r="P8" i="77"/>
  <c r="X8" i="77"/>
  <c r="T11" i="77"/>
  <c r="J8" i="19"/>
  <c r="D22" i="19"/>
  <c r="T22" i="19"/>
  <c r="E4" i="18"/>
  <c r="X8" i="18"/>
  <c r="D33" i="18"/>
  <c r="L33" i="18"/>
  <c r="L26" i="18" s="1"/>
  <c r="T4" i="154"/>
  <c r="L11" i="154"/>
  <c r="O11" i="154"/>
  <c r="G17" i="153"/>
  <c r="O17" i="153"/>
  <c r="W17" i="153"/>
  <c r="J17" i="153"/>
  <c r="R17" i="153"/>
  <c r="P17" i="153"/>
  <c r="X17" i="153"/>
  <c r="I4" i="18"/>
  <c r="G8" i="18"/>
  <c r="O8" i="18"/>
  <c r="W8" i="18"/>
  <c r="F17" i="18"/>
  <c r="N17" i="18"/>
  <c r="V17" i="18"/>
  <c r="E27" i="18"/>
  <c r="M27" i="18"/>
  <c r="U27" i="18"/>
  <c r="N4" i="154"/>
  <c r="G27" i="154"/>
  <c r="O27" i="154"/>
  <c r="W27" i="154"/>
  <c r="I52" i="154"/>
  <c r="J4" i="153"/>
  <c r="L11" i="153"/>
  <c r="T11" i="153"/>
  <c r="S17" i="153"/>
  <c r="N61" i="153"/>
  <c r="V61" i="153"/>
  <c r="S11" i="152"/>
  <c r="P27" i="152"/>
  <c r="F33" i="152"/>
  <c r="N33" i="152"/>
  <c r="V33" i="152"/>
  <c r="Q33" i="152"/>
  <c r="L33" i="152"/>
  <c r="T33" i="152"/>
  <c r="G33" i="152"/>
  <c r="O33" i="152"/>
  <c r="W33" i="152"/>
  <c r="R33" i="152"/>
  <c r="K52" i="152"/>
  <c r="F4" i="151"/>
  <c r="N4" i="151"/>
  <c r="V4" i="151"/>
  <c r="F22" i="151"/>
  <c r="D27" i="151"/>
  <c r="D8" i="161"/>
  <c r="T8" i="161"/>
  <c r="F17" i="161"/>
  <c r="N17" i="161"/>
  <c r="V17" i="161"/>
  <c r="I17" i="161"/>
  <c r="Q17" i="161"/>
  <c r="L17" i="161"/>
  <c r="T17" i="161"/>
  <c r="O17" i="161"/>
  <c r="W17" i="161"/>
  <c r="F22" i="161"/>
  <c r="V22" i="161"/>
  <c r="I22" i="161"/>
  <c r="Q27" i="161"/>
  <c r="I52" i="161"/>
  <c r="Q52" i="161"/>
  <c r="D52" i="161"/>
  <c r="P52" i="151"/>
  <c r="E8" i="160"/>
  <c r="K11" i="161"/>
  <c r="O8" i="151"/>
  <c r="O33" i="19"/>
  <c r="W33" i="19"/>
  <c r="E52" i="19"/>
  <c r="M52" i="19"/>
  <c r="U52" i="19"/>
  <c r="I8" i="18"/>
  <c r="R27" i="18"/>
  <c r="H52" i="18"/>
  <c r="P52" i="18"/>
  <c r="X52" i="18"/>
  <c r="H4" i="154"/>
  <c r="K8" i="154"/>
  <c r="S8" i="154"/>
  <c r="F8" i="154"/>
  <c r="H17" i="154"/>
  <c r="X17" i="154"/>
  <c r="S17" i="154"/>
  <c r="E22" i="154"/>
  <c r="M22" i="154"/>
  <c r="U22" i="154"/>
  <c r="H22" i="154"/>
  <c r="D27" i="154"/>
  <c r="T27" i="154"/>
  <c r="K52" i="154"/>
  <c r="S52" i="154"/>
  <c r="G4" i="153"/>
  <c r="O4" i="153"/>
  <c r="W4" i="153"/>
  <c r="R4" i="153"/>
  <c r="M4" i="153"/>
  <c r="J8" i="153"/>
  <c r="R8" i="153"/>
  <c r="M8" i="153"/>
  <c r="U8" i="153"/>
  <c r="W27" i="153"/>
  <c r="R27" i="153"/>
  <c r="F52" i="153"/>
  <c r="N52" i="153"/>
  <c r="V52" i="153"/>
  <c r="I52" i="153"/>
  <c r="K4" i="152"/>
  <c r="X8" i="152"/>
  <c r="X22" i="152"/>
  <c r="K33" i="152"/>
  <c r="E52" i="152"/>
  <c r="M52" i="152"/>
  <c r="U52" i="152"/>
  <c r="P52" i="152"/>
  <c r="S8" i="151"/>
  <c r="K22" i="161"/>
  <c r="S22" i="161"/>
  <c r="K27" i="161"/>
  <c r="I27" i="161"/>
  <c r="F52" i="161"/>
  <c r="V52" i="161"/>
  <c r="I4" i="160"/>
  <c r="G22" i="160"/>
  <c r="X61" i="160"/>
  <c r="G4" i="18"/>
  <c r="O4" i="18"/>
  <c r="W4" i="18"/>
  <c r="J8" i="18"/>
  <c r="R8" i="18"/>
  <c r="D17" i="18"/>
  <c r="I52" i="18"/>
  <c r="F61" i="18"/>
  <c r="N61" i="18"/>
  <c r="I4" i="154"/>
  <c r="L4" i="154"/>
  <c r="D8" i="154"/>
  <c r="I17" i="154"/>
  <c r="I22" i="154"/>
  <c r="D33" i="154"/>
  <c r="L33" i="154"/>
  <c r="T33" i="154"/>
  <c r="G33" i="154"/>
  <c r="O33" i="154"/>
  <c r="W33" i="154"/>
  <c r="J33" i="154"/>
  <c r="R33" i="154"/>
  <c r="D52" i="154"/>
  <c r="T52" i="154"/>
  <c r="G52" i="154"/>
  <c r="F8" i="153"/>
  <c r="G11" i="153"/>
  <c r="O11" i="153"/>
  <c r="W11" i="153"/>
  <c r="J52" i="153"/>
  <c r="K17" i="152"/>
  <c r="S17" i="152"/>
  <c r="J33" i="152"/>
  <c r="F52" i="152"/>
  <c r="N52" i="152"/>
  <c r="V52" i="152"/>
  <c r="I52" i="152"/>
  <c r="Q52" i="152"/>
  <c r="G4" i="151"/>
  <c r="E52" i="151"/>
  <c r="M52" i="151"/>
  <c r="I61" i="151"/>
  <c r="F4" i="161"/>
  <c r="V4" i="161"/>
  <c r="T4" i="161"/>
  <c r="S11" i="161"/>
  <c r="D27" i="161"/>
  <c r="L27" i="161"/>
  <c r="T27" i="161"/>
  <c r="O27" i="161"/>
  <c r="W27" i="161"/>
  <c r="J27" i="161"/>
  <c r="R27" i="161"/>
  <c r="E27" i="161"/>
  <c r="M27" i="161"/>
  <c r="U27" i="161"/>
  <c r="J52" i="161"/>
  <c r="R52" i="161"/>
  <c r="E61" i="161"/>
  <c r="U61" i="161"/>
  <c r="G8" i="160"/>
  <c r="F11" i="160"/>
  <c r="S52" i="160"/>
  <c r="H4" i="18"/>
  <c r="P4" i="18"/>
  <c r="X4" i="18"/>
  <c r="K8" i="18"/>
  <c r="S8" i="18"/>
  <c r="F8" i="18"/>
  <c r="N8" i="18"/>
  <c r="V8" i="18"/>
  <c r="J4" i="154"/>
  <c r="E8" i="154"/>
  <c r="U8" i="154"/>
  <c r="H8" i="154"/>
  <c r="Q27" i="154"/>
  <c r="E52" i="154"/>
  <c r="M52" i="154"/>
  <c r="U52" i="154"/>
  <c r="H52" i="154"/>
  <c r="P52" i="154"/>
  <c r="X52" i="154"/>
  <c r="I4" i="153"/>
  <c r="D17" i="153"/>
  <c r="L17" i="153"/>
  <c r="T17" i="153"/>
  <c r="K22" i="153"/>
  <c r="S22" i="153"/>
  <c r="I17" i="152"/>
  <c r="Q17" i="152"/>
  <c r="G52" i="152"/>
  <c r="O52" i="152"/>
  <c r="W52" i="152"/>
  <c r="E17" i="151"/>
  <c r="M17" i="151"/>
  <c r="U17" i="151"/>
  <c r="V52" i="151"/>
  <c r="G4" i="161"/>
  <c r="O4" i="161"/>
  <c r="W4" i="161"/>
  <c r="J4" i="161"/>
  <c r="R4" i="161"/>
  <c r="M4" i="161"/>
  <c r="U4" i="161"/>
  <c r="K8" i="161"/>
  <c r="S8" i="161"/>
  <c r="F8" i="161"/>
  <c r="N8" i="161"/>
  <c r="V8" i="161"/>
  <c r="I11" i="161"/>
  <c r="M17" i="161"/>
  <c r="U17" i="161"/>
  <c r="K17" i="161"/>
  <c r="S17" i="161"/>
  <c r="H52" i="161"/>
  <c r="P52" i="161"/>
  <c r="X52" i="161"/>
  <c r="G52" i="160"/>
  <c r="C7" i="106"/>
  <c r="C10" i="119"/>
  <c r="C10" i="104"/>
  <c r="C10" i="105"/>
  <c r="C10" i="16"/>
  <c r="C10" i="10"/>
  <c r="C16" i="118"/>
  <c r="C12" i="105"/>
  <c r="C13" i="105"/>
  <c r="C14" i="75"/>
  <c r="C14" i="10"/>
  <c r="C15" i="10"/>
  <c r="C12" i="8"/>
  <c r="C21" i="111"/>
  <c r="C21" i="104"/>
  <c r="C24" i="75"/>
  <c r="C32" i="119"/>
  <c r="C30" i="118"/>
  <c r="C28" i="117"/>
  <c r="C29" i="111"/>
  <c r="C30" i="106"/>
  <c r="C30" i="104"/>
  <c r="C31" i="103"/>
  <c r="C31" i="75"/>
  <c r="C28" i="75"/>
  <c r="C29" i="10"/>
  <c r="C39" i="125"/>
  <c r="C47" i="125"/>
  <c r="C40" i="119"/>
  <c r="C48" i="119"/>
  <c r="C41" i="118"/>
  <c r="C49" i="118"/>
  <c r="C37" i="117"/>
  <c r="C37" i="116" s="1"/>
  <c r="C45" i="117"/>
  <c r="C40" i="111"/>
  <c r="C48" i="111"/>
  <c r="C35" i="106"/>
  <c r="C43" i="106"/>
  <c r="C38" i="104"/>
  <c r="C46" i="104"/>
  <c r="C40" i="105"/>
  <c r="C48" i="105"/>
  <c r="C36" i="103"/>
  <c r="C44" i="103"/>
  <c r="C45" i="75"/>
  <c r="C35" i="75"/>
  <c r="C43" i="75"/>
  <c r="C35" i="10"/>
  <c r="C43" i="10"/>
  <c r="C39" i="8"/>
  <c r="C47" i="8"/>
  <c r="C51" i="10"/>
  <c r="C54" i="125"/>
  <c r="C54" i="119"/>
  <c r="C54" i="104"/>
  <c r="C54" i="10"/>
  <c r="C69" i="124"/>
  <c r="C67" i="120"/>
  <c r="C68" i="119"/>
  <c r="C68" i="118"/>
  <c r="C69" i="117"/>
  <c r="C66" i="111"/>
  <c r="C64" i="106"/>
  <c r="C72" i="106"/>
  <c r="C62" i="104"/>
  <c r="C70" i="104"/>
  <c r="C65" i="105"/>
  <c r="C66" i="103"/>
  <c r="C68" i="75"/>
  <c r="C65" i="10"/>
  <c r="C65" i="8"/>
  <c r="P61" i="183"/>
  <c r="X61" i="183"/>
  <c r="K61" i="183"/>
  <c r="S61" i="183"/>
  <c r="N61" i="183"/>
  <c r="V61" i="183"/>
  <c r="I61" i="183"/>
  <c r="Q61" i="183"/>
  <c r="L61" i="183"/>
  <c r="T61" i="183"/>
  <c r="O61" i="183"/>
  <c r="W61" i="183"/>
  <c r="G11" i="174"/>
  <c r="O11" i="174"/>
  <c r="W11" i="174"/>
  <c r="J11" i="174"/>
  <c r="R11" i="174"/>
  <c r="E11" i="174"/>
  <c r="E3" i="174" s="1"/>
  <c r="M11" i="174"/>
  <c r="U11" i="174"/>
  <c r="H11" i="174"/>
  <c r="P11" i="174"/>
  <c r="X11" i="174"/>
  <c r="X3" i="174" s="1"/>
  <c r="I8" i="173"/>
  <c r="Q8" i="173"/>
  <c r="K22" i="173"/>
  <c r="S22" i="173"/>
  <c r="I61" i="172"/>
  <c r="Q61" i="172"/>
  <c r="L61" i="172"/>
  <c r="T61" i="172"/>
  <c r="G61" i="172"/>
  <c r="O61" i="172"/>
  <c r="W61" i="172"/>
  <c r="J61" i="172"/>
  <c r="R61" i="172"/>
  <c r="M61" i="172"/>
  <c r="U61" i="172"/>
  <c r="H61" i="172"/>
  <c r="P61" i="172"/>
  <c r="X61" i="172"/>
  <c r="S61" i="172"/>
  <c r="D5" i="125"/>
  <c r="L5" i="125"/>
  <c r="T5" i="125"/>
  <c r="G6" i="125"/>
  <c r="O6" i="125"/>
  <c r="W6" i="125"/>
  <c r="J7" i="125"/>
  <c r="R7" i="125"/>
  <c r="H9" i="125"/>
  <c r="P9" i="125"/>
  <c r="X9" i="125"/>
  <c r="K10" i="125"/>
  <c r="S10" i="125"/>
  <c r="D25" i="125"/>
  <c r="L25" i="125"/>
  <c r="T25" i="125"/>
  <c r="H28" i="125"/>
  <c r="P28" i="125"/>
  <c r="X28" i="125"/>
  <c r="K29" i="125"/>
  <c r="S29" i="125"/>
  <c r="F30" i="125"/>
  <c r="N30" i="125"/>
  <c r="V30" i="125"/>
  <c r="I31" i="125"/>
  <c r="Q31" i="125"/>
  <c r="D32" i="125"/>
  <c r="L32" i="125"/>
  <c r="T32" i="125"/>
  <c r="C9" i="118"/>
  <c r="C15" i="125"/>
  <c r="C14" i="105"/>
  <c r="C15" i="75"/>
  <c r="C16" i="10"/>
  <c r="C18" i="124"/>
  <c r="C18" i="118"/>
  <c r="C18" i="106"/>
  <c r="C18" i="105"/>
  <c r="C18" i="75"/>
  <c r="C18" i="8"/>
  <c r="C24" i="124"/>
  <c r="C23" i="120"/>
  <c r="C25" i="119"/>
  <c r="C25" i="106"/>
  <c r="C24" i="104"/>
  <c r="C25" i="75"/>
  <c r="C23" i="10"/>
  <c r="C24" i="8"/>
  <c r="C28" i="124"/>
  <c r="C28" i="120"/>
  <c r="C31" i="118"/>
  <c r="C29" i="117"/>
  <c r="C30" i="111"/>
  <c r="C31" i="106"/>
  <c r="C31" i="104"/>
  <c r="C32" i="103"/>
  <c r="C29" i="75"/>
  <c r="C30" i="10"/>
  <c r="C28" i="8"/>
  <c r="C40" i="125"/>
  <c r="C40" i="123" s="1"/>
  <c r="C48" i="125"/>
  <c r="C34" i="124"/>
  <c r="C42" i="124"/>
  <c r="C50" i="124"/>
  <c r="C37" i="120"/>
  <c r="C45" i="120"/>
  <c r="C34" i="118"/>
  <c r="C42" i="118"/>
  <c r="C50" i="118"/>
  <c r="C38" i="117"/>
  <c r="C46" i="117"/>
  <c r="C41" i="111"/>
  <c r="C49" i="111"/>
  <c r="C36" i="106"/>
  <c r="C44" i="106"/>
  <c r="C39" i="104"/>
  <c r="C47" i="104"/>
  <c r="C41" i="105"/>
  <c r="C49" i="105"/>
  <c r="C37" i="103"/>
  <c r="C45" i="103"/>
  <c r="C37" i="75"/>
  <c r="C36" i="75"/>
  <c r="C44" i="75"/>
  <c r="C53" i="118"/>
  <c r="C53" i="75"/>
  <c r="C67" i="125"/>
  <c r="C62" i="124"/>
  <c r="C62" i="123" s="1"/>
  <c r="C70" i="124"/>
  <c r="C69" i="119"/>
  <c r="C69" i="118"/>
  <c r="C62" i="117"/>
  <c r="C70" i="117"/>
  <c r="C67" i="111"/>
  <c r="C65" i="106"/>
  <c r="C63" i="104"/>
  <c r="C71" i="104"/>
  <c r="C67" i="103"/>
  <c r="C69" i="75"/>
  <c r="C66" i="10"/>
  <c r="C66" i="8"/>
  <c r="G27" i="174"/>
  <c r="O27" i="174"/>
  <c r="W27" i="174"/>
  <c r="J27" i="174"/>
  <c r="R27" i="174"/>
  <c r="M27" i="174"/>
  <c r="U27" i="174"/>
  <c r="H27" i="174"/>
  <c r="P27" i="174"/>
  <c r="X27" i="174"/>
  <c r="E4" i="173"/>
  <c r="M4" i="173"/>
  <c r="U4" i="173"/>
  <c r="P4" i="173"/>
  <c r="X4" i="173"/>
  <c r="M27" i="172"/>
  <c r="U27" i="172"/>
  <c r="H27" i="172"/>
  <c r="P27" i="172"/>
  <c r="X27" i="172"/>
  <c r="K27" i="172"/>
  <c r="S27" i="172"/>
  <c r="F27" i="172"/>
  <c r="N27" i="172"/>
  <c r="V27" i="172"/>
  <c r="E5" i="125"/>
  <c r="M5" i="125"/>
  <c r="U5" i="125"/>
  <c r="H6" i="125"/>
  <c r="P6" i="125"/>
  <c r="X6" i="125"/>
  <c r="K7" i="125"/>
  <c r="S7" i="125"/>
  <c r="I9" i="125"/>
  <c r="Q9" i="125"/>
  <c r="D10" i="125"/>
  <c r="L10" i="125"/>
  <c r="T10" i="125"/>
  <c r="H12" i="125"/>
  <c r="P12" i="125"/>
  <c r="X12" i="125"/>
  <c r="K13" i="125"/>
  <c r="S13" i="125"/>
  <c r="F14" i="125"/>
  <c r="N14" i="125"/>
  <c r="V14" i="125"/>
  <c r="I15" i="125"/>
  <c r="Q15" i="125"/>
  <c r="D16" i="125"/>
  <c r="L16" i="125"/>
  <c r="T16" i="125"/>
  <c r="E20" i="125"/>
  <c r="G23" i="125"/>
  <c r="O23" i="125"/>
  <c r="W23" i="125"/>
  <c r="J24" i="125"/>
  <c r="R24" i="125"/>
  <c r="E25" i="125"/>
  <c r="M25" i="125"/>
  <c r="U25" i="125"/>
  <c r="I28" i="125"/>
  <c r="Q28" i="125"/>
  <c r="D29" i="125"/>
  <c r="L29" i="125"/>
  <c r="T29" i="125"/>
  <c r="G30" i="125"/>
  <c r="O30" i="125"/>
  <c r="W30" i="125"/>
  <c r="J31" i="125"/>
  <c r="R31" i="125"/>
  <c r="E32" i="125"/>
  <c r="E32" i="123" s="1"/>
  <c r="M32" i="125"/>
  <c r="U32" i="125"/>
  <c r="C10" i="118"/>
  <c r="C16" i="75"/>
  <c r="C19" i="124"/>
  <c r="C19" i="118"/>
  <c r="C19" i="106"/>
  <c r="C19" i="105"/>
  <c r="C19" i="75"/>
  <c r="C19" i="8"/>
  <c r="C25" i="124"/>
  <c r="C24" i="120"/>
  <c r="C25" i="104"/>
  <c r="C23" i="103"/>
  <c r="C24" i="10"/>
  <c r="C25" i="8"/>
  <c r="C29" i="124"/>
  <c r="C29" i="120"/>
  <c r="C32" i="118"/>
  <c r="C30" i="117"/>
  <c r="C31" i="111"/>
  <c r="C32" i="106"/>
  <c r="C32" i="104"/>
  <c r="C28" i="105"/>
  <c r="C30" i="75"/>
  <c r="C31" i="10"/>
  <c r="C29" i="8"/>
  <c r="C41" i="125"/>
  <c r="C41" i="123" s="1"/>
  <c r="C49" i="125"/>
  <c r="C35" i="124"/>
  <c r="C43" i="124"/>
  <c r="C38" i="120"/>
  <c r="C46" i="120"/>
  <c r="C34" i="119"/>
  <c r="C42" i="119"/>
  <c r="C50" i="119"/>
  <c r="C39" i="117"/>
  <c r="C47" i="117"/>
  <c r="C34" i="111"/>
  <c r="C42" i="111"/>
  <c r="C50" i="111"/>
  <c r="C37" i="106"/>
  <c r="C45" i="106"/>
  <c r="C40" i="104"/>
  <c r="C48" i="104"/>
  <c r="C34" i="105"/>
  <c r="C42" i="105"/>
  <c r="C50" i="105"/>
  <c r="C38" i="103"/>
  <c r="C46" i="103"/>
  <c r="C37" i="10"/>
  <c r="C45" i="10"/>
  <c r="C41" i="8"/>
  <c r="C49" i="8"/>
  <c r="C51" i="118"/>
  <c r="C54" i="118"/>
  <c r="C54" i="75"/>
  <c r="C68" i="125"/>
  <c r="C63" i="124"/>
  <c r="C71" i="124"/>
  <c r="C69" i="120"/>
  <c r="C62" i="119"/>
  <c r="C70" i="119"/>
  <c r="C62" i="118"/>
  <c r="C70" i="118"/>
  <c r="C63" i="117"/>
  <c r="C71" i="117"/>
  <c r="C68" i="111"/>
  <c r="C66" i="106"/>
  <c r="C64" i="104"/>
  <c r="C72" i="104"/>
  <c r="C67" i="105"/>
  <c r="C68" i="103"/>
  <c r="C67" i="75"/>
  <c r="C62" i="75"/>
  <c r="C70" i="75"/>
  <c r="C67" i="10"/>
  <c r="C67" i="8"/>
  <c r="F33" i="183"/>
  <c r="N33" i="183"/>
  <c r="V33" i="183"/>
  <c r="I33" i="183"/>
  <c r="Q33" i="183"/>
  <c r="L33" i="183"/>
  <c r="T33" i="183"/>
  <c r="G33" i="183"/>
  <c r="O33" i="183"/>
  <c r="W33" i="183"/>
  <c r="J33" i="183"/>
  <c r="R33" i="183"/>
  <c r="E33" i="183"/>
  <c r="M33" i="183"/>
  <c r="U33" i="183"/>
  <c r="P33" i="183"/>
  <c r="P26" i="183" s="1"/>
  <c r="K61" i="174"/>
  <c r="S61" i="174"/>
  <c r="N61" i="174"/>
  <c r="V61" i="174"/>
  <c r="I61" i="174"/>
  <c r="Q61" i="174"/>
  <c r="D61" i="174"/>
  <c r="L61" i="174"/>
  <c r="T61" i="174"/>
  <c r="O61" i="174"/>
  <c r="W61" i="174"/>
  <c r="J61" i="174"/>
  <c r="R61" i="174"/>
  <c r="M61" i="174"/>
  <c r="U61" i="174"/>
  <c r="J11" i="173"/>
  <c r="R11" i="173"/>
  <c r="M11" i="173"/>
  <c r="U11" i="173"/>
  <c r="P11" i="173"/>
  <c r="X11" i="173"/>
  <c r="K11" i="173"/>
  <c r="S11" i="173"/>
  <c r="S3" i="173" s="1"/>
  <c r="F5" i="125"/>
  <c r="N5" i="125"/>
  <c r="V5" i="125"/>
  <c r="I6" i="125"/>
  <c r="Q6" i="125"/>
  <c r="D7" i="125"/>
  <c r="L7" i="125"/>
  <c r="T7" i="125"/>
  <c r="J9" i="125"/>
  <c r="R9" i="125"/>
  <c r="E10" i="125"/>
  <c r="M10" i="125"/>
  <c r="U10" i="125"/>
  <c r="R3" i="171"/>
  <c r="I12" i="125"/>
  <c r="Q12" i="125"/>
  <c r="D13" i="125"/>
  <c r="L13" i="125"/>
  <c r="T13" i="125"/>
  <c r="G14" i="125"/>
  <c r="O14" i="125"/>
  <c r="W14" i="125"/>
  <c r="J15" i="125"/>
  <c r="R15" i="125"/>
  <c r="E16" i="125"/>
  <c r="M16" i="125"/>
  <c r="U16" i="125"/>
  <c r="H18" i="125"/>
  <c r="P18" i="125"/>
  <c r="X18" i="125"/>
  <c r="K19" i="125"/>
  <c r="S19" i="125"/>
  <c r="F20" i="125"/>
  <c r="N20" i="125"/>
  <c r="V20" i="125"/>
  <c r="I21" i="125"/>
  <c r="Q21" i="125"/>
  <c r="P23" i="125"/>
  <c r="X23" i="125"/>
  <c r="K24" i="125"/>
  <c r="S24" i="125"/>
  <c r="F25" i="125"/>
  <c r="N25" i="125"/>
  <c r="V25" i="125"/>
  <c r="H34" i="125"/>
  <c r="P34" i="125"/>
  <c r="X34" i="125"/>
  <c r="K35" i="125"/>
  <c r="C5" i="8"/>
  <c r="C9" i="120"/>
  <c r="C9" i="111"/>
  <c r="C9" i="102" s="1"/>
  <c r="C9" i="75"/>
  <c r="C14" i="125"/>
  <c r="C13" i="124"/>
  <c r="C14" i="120"/>
  <c r="C12" i="119"/>
  <c r="C14" i="106"/>
  <c r="C14" i="104"/>
  <c r="C16" i="105"/>
  <c r="C14" i="103"/>
  <c r="C15" i="8"/>
  <c r="C20" i="125"/>
  <c r="C20" i="124"/>
  <c r="C20" i="120"/>
  <c r="C20" i="118"/>
  <c r="C20" i="106"/>
  <c r="C20" i="105"/>
  <c r="C20" i="75"/>
  <c r="C20" i="10"/>
  <c r="C20" i="8"/>
  <c r="C25" i="120"/>
  <c r="C24" i="103"/>
  <c r="C30" i="124"/>
  <c r="C31" i="117"/>
  <c r="C32" i="111"/>
  <c r="C29" i="105"/>
  <c r="C30" i="8"/>
  <c r="C34" i="125"/>
  <c r="C42" i="125"/>
  <c r="C42" i="123" s="1"/>
  <c r="C50" i="125"/>
  <c r="C36" i="124"/>
  <c r="C44" i="124"/>
  <c r="C39" i="120"/>
  <c r="C47" i="120"/>
  <c r="C35" i="119"/>
  <c r="C43" i="119"/>
  <c r="C36" i="118"/>
  <c r="C44" i="118"/>
  <c r="C38" i="106"/>
  <c r="C46" i="106"/>
  <c r="C41" i="104"/>
  <c r="C49" i="104"/>
  <c r="C35" i="105"/>
  <c r="C43" i="105"/>
  <c r="C39" i="103"/>
  <c r="C47" i="103"/>
  <c r="C38" i="75"/>
  <c r="C46" i="75"/>
  <c r="C38" i="10"/>
  <c r="C46" i="10"/>
  <c r="C34" i="8"/>
  <c r="C42" i="8"/>
  <c r="C50" i="8"/>
  <c r="C51" i="103"/>
  <c r="C51" i="75"/>
  <c r="C53" i="120"/>
  <c r="C53" i="111"/>
  <c r="C53" i="102" s="1"/>
  <c r="C53" i="103"/>
  <c r="C69" i="125"/>
  <c r="C64" i="124"/>
  <c r="C72" i="124"/>
  <c r="C62" i="120"/>
  <c r="C70" i="120"/>
  <c r="C63" i="119"/>
  <c r="C71" i="119"/>
  <c r="C63" i="118"/>
  <c r="C71" i="118"/>
  <c r="C69" i="111"/>
  <c r="C67" i="106"/>
  <c r="C68" i="105"/>
  <c r="C69" i="103"/>
  <c r="C63" i="75"/>
  <c r="C71" i="75"/>
  <c r="C68" i="10"/>
  <c r="C68" i="8"/>
  <c r="G4" i="183"/>
  <c r="O4" i="183"/>
  <c r="W4" i="183"/>
  <c r="J4" i="183"/>
  <c r="R4" i="183"/>
  <c r="G52" i="183"/>
  <c r="O52" i="183"/>
  <c r="W52" i="183"/>
  <c r="H4" i="172"/>
  <c r="P4" i="172"/>
  <c r="X4" i="172"/>
  <c r="K4" i="172"/>
  <c r="S4" i="172"/>
  <c r="L8" i="172"/>
  <c r="T8" i="172"/>
  <c r="G17" i="172"/>
  <c r="O17" i="172"/>
  <c r="W17" i="172"/>
  <c r="J17" i="172"/>
  <c r="R17" i="172"/>
  <c r="M17" i="172"/>
  <c r="U17" i="172"/>
  <c r="I23" i="125"/>
  <c r="Q23" i="125"/>
  <c r="D24" i="125"/>
  <c r="L24" i="125"/>
  <c r="T24" i="125"/>
  <c r="G25" i="125"/>
  <c r="O25" i="125"/>
  <c r="W25" i="125"/>
  <c r="K28" i="125"/>
  <c r="S28" i="125"/>
  <c r="F29" i="125"/>
  <c r="N29" i="125"/>
  <c r="V29" i="125"/>
  <c r="I30" i="125"/>
  <c r="Q30" i="125"/>
  <c r="D31" i="125"/>
  <c r="L31" i="125"/>
  <c r="T31" i="125"/>
  <c r="G32" i="125"/>
  <c r="O32" i="125"/>
  <c r="W32" i="125"/>
  <c r="D62" i="125"/>
  <c r="L62" i="125"/>
  <c r="T62" i="125"/>
  <c r="G63" i="125"/>
  <c r="O63" i="125"/>
  <c r="W63" i="125"/>
  <c r="J64" i="125"/>
  <c r="R64" i="125"/>
  <c r="E65" i="125"/>
  <c r="M65" i="125"/>
  <c r="U65" i="125"/>
  <c r="H66" i="125"/>
  <c r="P66" i="125"/>
  <c r="X66" i="125"/>
  <c r="K67" i="125"/>
  <c r="S67" i="125"/>
  <c r="F68" i="125"/>
  <c r="N68" i="125"/>
  <c r="V68" i="125"/>
  <c r="I69" i="125"/>
  <c r="Q69" i="125"/>
  <c r="D70" i="125"/>
  <c r="L70" i="125"/>
  <c r="T70" i="125"/>
  <c r="G71" i="125"/>
  <c r="O71" i="125"/>
  <c r="W71" i="125"/>
  <c r="J72" i="125"/>
  <c r="R72" i="125"/>
  <c r="C10" i="120"/>
  <c r="C10" i="111"/>
  <c r="C10" i="75"/>
  <c r="C14" i="124"/>
  <c r="C12" i="120"/>
  <c r="C15" i="120"/>
  <c r="C16" i="111"/>
  <c r="C15" i="106"/>
  <c r="C15" i="104"/>
  <c r="C16" i="16"/>
  <c r="C16" i="8"/>
  <c r="C21" i="125"/>
  <c r="C21" i="124"/>
  <c r="C21" i="120"/>
  <c r="C21" i="118"/>
  <c r="C21" i="106"/>
  <c r="C21" i="105"/>
  <c r="C21" i="75"/>
  <c r="C21" i="10"/>
  <c r="C21" i="8"/>
  <c r="C23" i="125"/>
  <c r="C23" i="123" s="1"/>
  <c r="C23" i="117"/>
  <c r="C23" i="105"/>
  <c r="C25" i="103"/>
  <c r="C28" i="125"/>
  <c r="C31" i="120"/>
  <c r="C28" i="119"/>
  <c r="C32" i="117"/>
  <c r="C30" i="105"/>
  <c r="C32" i="75"/>
  <c r="C31" i="8"/>
  <c r="C35" i="125"/>
  <c r="C43" i="125"/>
  <c r="C37" i="124"/>
  <c r="C45" i="124"/>
  <c r="C40" i="120"/>
  <c r="C48" i="120"/>
  <c r="C36" i="119"/>
  <c r="C44" i="119"/>
  <c r="C37" i="118"/>
  <c r="C45" i="118"/>
  <c r="C41" i="117"/>
  <c r="C49" i="117"/>
  <c r="C36" i="111"/>
  <c r="C44" i="111"/>
  <c r="C34" i="104"/>
  <c r="C42" i="104"/>
  <c r="C50" i="104"/>
  <c r="C36" i="105"/>
  <c r="C44" i="105"/>
  <c r="C44" i="102" s="1"/>
  <c r="C40" i="103"/>
  <c r="C48" i="103"/>
  <c r="C39" i="75"/>
  <c r="C47" i="75"/>
  <c r="C39" i="10"/>
  <c r="C47" i="10"/>
  <c r="C35" i="8"/>
  <c r="C43" i="8"/>
  <c r="C54" i="120"/>
  <c r="C54" i="111"/>
  <c r="C54" i="103"/>
  <c r="C62" i="125"/>
  <c r="C70" i="125"/>
  <c r="C65" i="124"/>
  <c r="C63" i="120"/>
  <c r="C71" i="120"/>
  <c r="C64" i="119"/>
  <c r="C72" i="119"/>
  <c r="C64" i="118"/>
  <c r="C72" i="118"/>
  <c r="C65" i="117"/>
  <c r="C62" i="111"/>
  <c r="C70" i="111"/>
  <c r="C68" i="106"/>
  <c r="C66" i="104"/>
  <c r="C69" i="105"/>
  <c r="C62" i="103"/>
  <c r="C70" i="103"/>
  <c r="C64" i="75"/>
  <c r="C72" i="75"/>
  <c r="C69" i="10"/>
  <c r="C69" i="8"/>
  <c r="I17" i="174"/>
  <c r="Q17" i="174"/>
  <c r="L17" i="174"/>
  <c r="T17" i="174"/>
  <c r="G17" i="174"/>
  <c r="O17" i="174"/>
  <c r="W17" i="174"/>
  <c r="P22" i="174"/>
  <c r="X22" i="174"/>
  <c r="I33" i="174"/>
  <c r="Q33" i="174"/>
  <c r="L33" i="174"/>
  <c r="T33" i="174"/>
  <c r="G33" i="174"/>
  <c r="O33" i="174"/>
  <c r="W33" i="174"/>
  <c r="J33" i="174"/>
  <c r="R33" i="174"/>
  <c r="M33" i="174"/>
  <c r="U33" i="174"/>
  <c r="H33" i="174"/>
  <c r="P33" i="174"/>
  <c r="X33" i="174"/>
  <c r="K33" i="174"/>
  <c r="S33" i="174"/>
  <c r="L33" i="173"/>
  <c r="T33" i="173"/>
  <c r="G33" i="173"/>
  <c r="O33" i="173"/>
  <c r="W33" i="173"/>
  <c r="J33" i="173"/>
  <c r="R33" i="173"/>
  <c r="M33" i="173"/>
  <c r="U33" i="173"/>
  <c r="H33" i="173"/>
  <c r="P33" i="173"/>
  <c r="X33" i="173"/>
  <c r="K33" i="173"/>
  <c r="S33" i="173"/>
  <c r="F61" i="173"/>
  <c r="N61" i="173"/>
  <c r="V61" i="173"/>
  <c r="I61" i="173"/>
  <c r="Q61" i="173"/>
  <c r="L61" i="173"/>
  <c r="T61" i="173"/>
  <c r="G61" i="173"/>
  <c r="O61" i="173"/>
  <c r="W61" i="173"/>
  <c r="J61" i="173"/>
  <c r="R61" i="173"/>
  <c r="E61" i="173"/>
  <c r="M61" i="173"/>
  <c r="U61" i="173"/>
  <c r="N22" i="172"/>
  <c r="V22" i="172"/>
  <c r="T26" i="172"/>
  <c r="O33" i="172"/>
  <c r="W33" i="172"/>
  <c r="J33" i="172"/>
  <c r="R33" i="172"/>
  <c r="M33" i="172"/>
  <c r="U33" i="172"/>
  <c r="H33" i="172"/>
  <c r="P33" i="172"/>
  <c r="X33" i="172"/>
  <c r="K33" i="172"/>
  <c r="S33" i="172"/>
  <c r="N33" i="172"/>
  <c r="V33" i="172"/>
  <c r="I33" i="172"/>
  <c r="Q33" i="172"/>
  <c r="P52" i="172"/>
  <c r="X52" i="172"/>
  <c r="K12" i="125"/>
  <c r="S12" i="125"/>
  <c r="F13" i="125"/>
  <c r="N13" i="125"/>
  <c r="V13" i="125"/>
  <c r="I14" i="125"/>
  <c r="Q14" i="125"/>
  <c r="D15" i="125"/>
  <c r="L15" i="125"/>
  <c r="T15" i="125"/>
  <c r="G16" i="125"/>
  <c r="O16" i="125"/>
  <c r="W16" i="125"/>
  <c r="J18" i="125"/>
  <c r="R18" i="125"/>
  <c r="E19" i="125"/>
  <c r="M19" i="125"/>
  <c r="U19" i="125"/>
  <c r="H20" i="125"/>
  <c r="P20" i="125"/>
  <c r="X20" i="125"/>
  <c r="K21" i="125"/>
  <c r="S21" i="125"/>
  <c r="J23" i="125"/>
  <c r="R23" i="125"/>
  <c r="E24" i="125"/>
  <c r="M24" i="125"/>
  <c r="U24" i="125"/>
  <c r="H25" i="125"/>
  <c r="P25" i="125"/>
  <c r="X25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X32" i="125"/>
  <c r="J34" i="125"/>
  <c r="R34" i="125"/>
  <c r="E35" i="125"/>
  <c r="M35" i="125"/>
  <c r="U35" i="125"/>
  <c r="H36" i="125"/>
  <c r="P36" i="125"/>
  <c r="X36" i="125"/>
  <c r="K37" i="125"/>
  <c r="S37" i="125"/>
  <c r="F38" i="125"/>
  <c r="N38" i="125"/>
  <c r="V38" i="125"/>
  <c r="I39" i="125"/>
  <c r="Q39" i="125"/>
  <c r="D40" i="125"/>
  <c r="L40" i="125"/>
  <c r="L40" i="123" s="1"/>
  <c r="T40" i="125"/>
  <c r="G41" i="125"/>
  <c r="O41" i="125"/>
  <c r="W41" i="125"/>
  <c r="J42" i="125"/>
  <c r="R42" i="125"/>
  <c r="E43" i="125"/>
  <c r="M43" i="125"/>
  <c r="U43" i="125"/>
  <c r="H44" i="125"/>
  <c r="P44" i="125"/>
  <c r="X44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1" i="125"/>
  <c r="M51" i="125"/>
  <c r="U51" i="125"/>
  <c r="C6" i="125"/>
  <c r="C6" i="124"/>
  <c r="C6" i="118"/>
  <c r="C6" i="104"/>
  <c r="C6" i="105"/>
  <c r="C6" i="75"/>
  <c r="C6" i="10"/>
  <c r="C9" i="124"/>
  <c r="C15" i="124"/>
  <c r="C12" i="10"/>
  <c r="C18" i="125"/>
  <c r="C18" i="119"/>
  <c r="C18" i="111"/>
  <c r="C18" i="104"/>
  <c r="C18" i="103"/>
  <c r="C18" i="10"/>
  <c r="C24" i="125"/>
  <c r="C24" i="117"/>
  <c r="C24" i="105"/>
  <c r="C29" i="125"/>
  <c r="C32" i="124"/>
  <c r="C32" i="120"/>
  <c r="C29" i="119"/>
  <c r="C31" i="105"/>
  <c r="C28" i="103"/>
  <c r="C28" i="102" s="1"/>
  <c r="C32" i="8"/>
  <c r="C36" i="125"/>
  <c r="C44" i="125"/>
  <c r="C38" i="124"/>
  <c r="C46" i="124"/>
  <c r="C41" i="120"/>
  <c r="C49" i="120"/>
  <c r="C37" i="119"/>
  <c r="C45" i="119"/>
  <c r="C38" i="118"/>
  <c r="C46" i="118"/>
  <c r="C34" i="117"/>
  <c r="C42" i="117"/>
  <c r="C50" i="117"/>
  <c r="C37" i="111"/>
  <c r="C45" i="111"/>
  <c r="C40" i="106"/>
  <c r="C48" i="106"/>
  <c r="C37" i="105"/>
  <c r="C45" i="105"/>
  <c r="C41" i="103"/>
  <c r="C49" i="103"/>
  <c r="C40" i="75"/>
  <c r="C48" i="75"/>
  <c r="C36" i="8"/>
  <c r="C44" i="8"/>
  <c r="C51" i="104"/>
  <c r="C53" i="124"/>
  <c r="C53" i="117"/>
  <c r="C53" i="10"/>
  <c r="C63" i="125"/>
  <c r="C71" i="125"/>
  <c r="C66" i="124"/>
  <c r="C64" i="120"/>
  <c r="C72" i="120"/>
  <c r="C65" i="119"/>
  <c r="C66" i="117"/>
  <c r="C63" i="111"/>
  <c r="C71" i="111"/>
  <c r="C67" i="104"/>
  <c r="C62" i="105"/>
  <c r="C70" i="105"/>
  <c r="C63" i="103"/>
  <c r="C71" i="103"/>
  <c r="C65" i="75"/>
  <c r="C62" i="10"/>
  <c r="C70" i="10"/>
  <c r="C62" i="8"/>
  <c r="C70" i="8"/>
  <c r="K8" i="183"/>
  <c r="K3" i="183" s="1"/>
  <c r="S8" i="183"/>
  <c r="F17" i="183"/>
  <c r="N17" i="183"/>
  <c r="V17" i="183"/>
  <c r="I17" i="183"/>
  <c r="Q17" i="183"/>
  <c r="D17" i="183"/>
  <c r="L17" i="183"/>
  <c r="T17" i="183"/>
  <c r="D27" i="183"/>
  <c r="L27" i="183"/>
  <c r="T27" i="183"/>
  <c r="O27" i="183"/>
  <c r="W27" i="183"/>
  <c r="J27" i="183"/>
  <c r="R27" i="183"/>
  <c r="E27" i="183"/>
  <c r="M27" i="183"/>
  <c r="U27" i="183"/>
  <c r="J4" i="174"/>
  <c r="R4" i="174"/>
  <c r="E4" i="174"/>
  <c r="M4" i="174"/>
  <c r="U4" i="174"/>
  <c r="D4" i="171"/>
  <c r="I5" i="125"/>
  <c r="Q5" i="125"/>
  <c r="D6" i="125"/>
  <c r="L6" i="125"/>
  <c r="T6" i="125"/>
  <c r="G7" i="125"/>
  <c r="O7" i="125"/>
  <c r="W7" i="125"/>
  <c r="E9" i="125"/>
  <c r="M9" i="125"/>
  <c r="M9" i="123" s="1"/>
  <c r="U9" i="125"/>
  <c r="H10" i="125"/>
  <c r="P10" i="125"/>
  <c r="X10" i="125"/>
  <c r="K18" i="125"/>
  <c r="S18" i="125"/>
  <c r="F19" i="125"/>
  <c r="N19" i="125"/>
  <c r="V19" i="125"/>
  <c r="I20" i="125"/>
  <c r="Q20" i="125"/>
  <c r="D21" i="125"/>
  <c r="L21" i="125"/>
  <c r="T21" i="125"/>
  <c r="K34" i="125"/>
  <c r="S34" i="125"/>
  <c r="F35" i="125"/>
  <c r="N35" i="125"/>
  <c r="C7" i="125"/>
  <c r="C7" i="124"/>
  <c r="C7" i="118"/>
  <c r="C7" i="104"/>
  <c r="C7" i="105"/>
  <c r="C7" i="75"/>
  <c r="C7" i="10"/>
  <c r="C10" i="124"/>
  <c r="C16" i="124"/>
  <c r="C15" i="119"/>
  <c r="C13" i="118"/>
  <c r="C14" i="118"/>
  <c r="C15" i="111"/>
  <c r="C12" i="75"/>
  <c r="C19" i="125"/>
  <c r="C19" i="119"/>
  <c r="C19" i="111"/>
  <c r="C19" i="104"/>
  <c r="C19" i="103"/>
  <c r="C19" i="10"/>
  <c r="C25" i="125"/>
  <c r="C23" i="118"/>
  <c r="C23" i="111"/>
  <c r="C25" i="105"/>
  <c r="C30" i="125"/>
  <c r="C28" i="118"/>
  <c r="C28" i="106"/>
  <c r="C28" i="104"/>
  <c r="C29" i="103"/>
  <c r="C32" i="10"/>
  <c r="C37" i="125"/>
  <c r="C45" i="125"/>
  <c r="C39" i="124"/>
  <c r="C47" i="124"/>
  <c r="C34" i="120"/>
  <c r="C42" i="120"/>
  <c r="C50" i="120"/>
  <c r="C38" i="119"/>
  <c r="C46" i="119"/>
  <c r="C39" i="118"/>
  <c r="C47" i="118"/>
  <c r="C35" i="117"/>
  <c r="C43" i="117"/>
  <c r="C38" i="111"/>
  <c r="C46" i="111"/>
  <c r="C41" i="106"/>
  <c r="C49" i="106"/>
  <c r="C36" i="104"/>
  <c r="C44" i="104"/>
  <c r="C34" i="103"/>
  <c r="C42" i="103"/>
  <c r="C50" i="103"/>
  <c r="C39" i="16"/>
  <c r="C47" i="16"/>
  <c r="C41" i="10"/>
  <c r="C49" i="10"/>
  <c r="C37" i="8"/>
  <c r="C45" i="8"/>
  <c r="C54" i="124"/>
  <c r="C54" i="117"/>
  <c r="C64" i="125"/>
  <c r="C72" i="125"/>
  <c r="C65" i="120"/>
  <c r="C66" i="119"/>
  <c r="C66" i="118"/>
  <c r="C67" i="117"/>
  <c r="C64" i="111"/>
  <c r="C72" i="111"/>
  <c r="C62" i="106"/>
  <c r="C70" i="106"/>
  <c r="C68" i="104"/>
  <c r="C63" i="105"/>
  <c r="C71" i="105"/>
  <c r="C64" i="103"/>
  <c r="C72" i="103"/>
  <c r="C66" i="75"/>
  <c r="C63" i="10"/>
  <c r="C71" i="10"/>
  <c r="C63" i="8"/>
  <c r="C71" i="8"/>
  <c r="F8" i="174"/>
  <c r="N8" i="174"/>
  <c r="V8" i="174"/>
  <c r="V3" i="174" s="1"/>
  <c r="J52" i="174"/>
  <c r="R52" i="174"/>
  <c r="J27" i="173"/>
  <c r="R27" i="173"/>
  <c r="M27" i="173"/>
  <c r="U27" i="173"/>
  <c r="H27" i="173"/>
  <c r="P27" i="173"/>
  <c r="X27" i="173"/>
  <c r="K27" i="173"/>
  <c r="S27" i="173"/>
  <c r="M52" i="173"/>
  <c r="U52" i="173"/>
  <c r="E11" i="172"/>
  <c r="M11" i="172"/>
  <c r="U11" i="172"/>
  <c r="P11" i="172"/>
  <c r="X11" i="172"/>
  <c r="K11" i="172"/>
  <c r="S11" i="172"/>
  <c r="F11" i="172"/>
  <c r="N11" i="172"/>
  <c r="V11" i="172"/>
  <c r="E4" i="171"/>
  <c r="F9" i="125"/>
  <c r="N9" i="125"/>
  <c r="V9" i="125"/>
  <c r="I10" i="125"/>
  <c r="Q10" i="125"/>
  <c r="K14" i="125"/>
  <c r="D18" i="125"/>
  <c r="L18" i="125"/>
  <c r="T18" i="125"/>
  <c r="G19" i="125"/>
  <c r="O19" i="125"/>
  <c r="W19" i="125"/>
  <c r="J20" i="125"/>
  <c r="R20" i="125"/>
  <c r="E21" i="125"/>
  <c r="M21" i="125"/>
  <c r="U21" i="125"/>
  <c r="D23" i="125"/>
  <c r="L23" i="125"/>
  <c r="T23" i="125"/>
  <c r="G24" i="125"/>
  <c r="O24" i="125"/>
  <c r="W24" i="125"/>
  <c r="J25" i="125"/>
  <c r="R25" i="125"/>
  <c r="F28" i="125"/>
  <c r="N28" i="125"/>
  <c r="V28" i="125"/>
  <c r="I29" i="125"/>
  <c r="Q29" i="125"/>
  <c r="D30" i="125"/>
  <c r="L30" i="125"/>
  <c r="T30" i="125"/>
  <c r="G31" i="125"/>
  <c r="O31" i="125"/>
  <c r="W31" i="125"/>
  <c r="J32" i="125"/>
  <c r="R32" i="125"/>
  <c r="K53" i="125"/>
  <c r="S53" i="125"/>
  <c r="F54" i="125"/>
  <c r="N54" i="125"/>
  <c r="V54" i="125"/>
  <c r="C6" i="106"/>
  <c r="C9" i="125"/>
  <c r="C9" i="119"/>
  <c r="C9" i="104"/>
  <c r="C12" i="125"/>
  <c r="C13" i="125"/>
  <c r="C16" i="119"/>
  <c r="C12" i="117"/>
  <c r="C13" i="75"/>
  <c r="C20" i="111"/>
  <c r="C20" i="104"/>
  <c r="C24" i="118"/>
  <c r="C23" i="75"/>
  <c r="C31" i="125"/>
  <c r="C29" i="118"/>
  <c r="C28" i="111"/>
  <c r="C29" i="104"/>
  <c r="C30" i="103"/>
  <c r="C28" i="10"/>
  <c r="C40" i="124"/>
  <c r="C48" i="124"/>
  <c r="C35" i="120"/>
  <c r="C43" i="120"/>
  <c r="C39" i="119"/>
  <c r="C47" i="119"/>
  <c r="C40" i="118"/>
  <c r="C48" i="118"/>
  <c r="C48" i="116" s="1"/>
  <c r="C36" i="117"/>
  <c r="C36" i="116" s="1"/>
  <c r="C44" i="117"/>
  <c r="C39" i="111"/>
  <c r="C47" i="111"/>
  <c r="C34" i="106"/>
  <c r="C42" i="106"/>
  <c r="C50" i="106"/>
  <c r="C37" i="104"/>
  <c r="C45" i="104"/>
  <c r="C39" i="105"/>
  <c r="C47" i="105"/>
  <c r="C41" i="75"/>
  <c r="C49" i="75"/>
  <c r="C34" i="75"/>
  <c r="C42" i="75"/>
  <c r="C50" i="75"/>
  <c r="C36" i="10"/>
  <c r="C44" i="10"/>
  <c r="C34" i="10"/>
  <c r="C42" i="10"/>
  <c r="C50" i="10"/>
  <c r="C38" i="8"/>
  <c r="C46" i="8"/>
  <c r="C51" i="111"/>
  <c r="C53" i="125"/>
  <c r="C53" i="119"/>
  <c r="C53" i="104"/>
  <c r="C65" i="125"/>
  <c r="C68" i="124"/>
  <c r="C68" i="123" s="1"/>
  <c r="C66" i="120"/>
  <c r="C67" i="118"/>
  <c r="C68" i="117"/>
  <c r="C63" i="106"/>
  <c r="C71" i="106"/>
  <c r="C69" i="104"/>
  <c r="C64" i="105"/>
  <c r="C72" i="105"/>
  <c r="C64" i="8"/>
  <c r="C72" i="8"/>
  <c r="D11" i="183"/>
  <c r="L11" i="183"/>
  <c r="T11" i="183"/>
  <c r="T3" i="183" s="1"/>
  <c r="G11" i="183"/>
  <c r="O11" i="183"/>
  <c r="W11" i="183"/>
  <c r="J11" i="183"/>
  <c r="R11" i="183"/>
  <c r="E11" i="183"/>
  <c r="E3" i="183" s="1"/>
  <c r="M11" i="183"/>
  <c r="U11" i="183"/>
  <c r="E22" i="183"/>
  <c r="M22" i="183"/>
  <c r="U22" i="183"/>
  <c r="L17" i="173"/>
  <c r="T17" i="173"/>
  <c r="O17" i="173"/>
  <c r="W17" i="173"/>
  <c r="J17" i="173"/>
  <c r="R17" i="173"/>
  <c r="K5" i="125"/>
  <c r="S5" i="125"/>
  <c r="F6" i="125"/>
  <c r="N6" i="125"/>
  <c r="V6" i="125"/>
  <c r="I7" i="125"/>
  <c r="Q7" i="125"/>
  <c r="G9" i="125"/>
  <c r="O9" i="125"/>
  <c r="W9" i="125"/>
  <c r="J10" i="125"/>
  <c r="R10" i="125"/>
  <c r="F12" i="125"/>
  <c r="N12" i="125"/>
  <c r="V12" i="125"/>
  <c r="I13" i="125"/>
  <c r="Q13" i="125"/>
  <c r="D14" i="125"/>
  <c r="L14" i="125"/>
  <c r="T14" i="125"/>
  <c r="G15" i="125"/>
  <c r="O15" i="125"/>
  <c r="W15" i="125"/>
  <c r="J16" i="125"/>
  <c r="R16" i="125"/>
  <c r="E18" i="125"/>
  <c r="M18" i="125"/>
  <c r="U18" i="125"/>
  <c r="H19" i="125"/>
  <c r="P19" i="125"/>
  <c r="X19" i="125"/>
  <c r="K20" i="125"/>
  <c r="S20" i="125"/>
  <c r="F21" i="125"/>
  <c r="F21" i="123" s="1"/>
  <c r="N21" i="125"/>
  <c r="V21" i="125"/>
  <c r="E23" i="125"/>
  <c r="M23" i="125"/>
  <c r="U23" i="125"/>
  <c r="H24" i="125"/>
  <c r="P24" i="125"/>
  <c r="X24" i="125"/>
  <c r="K25" i="125"/>
  <c r="S25" i="125"/>
  <c r="E34" i="125"/>
  <c r="M34" i="125"/>
  <c r="U34" i="125"/>
  <c r="H35" i="125"/>
  <c r="P35" i="125"/>
  <c r="X35" i="125"/>
  <c r="K36" i="125"/>
  <c r="S36" i="125"/>
  <c r="F37" i="125"/>
  <c r="N37" i="125"/>
  <c r="V37" i="125"/>
  <c r="I38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X43" i="125"/>
  <c r="K44" i="125"/>
  <c r="S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1" i="125"/>
  <c r="P51" i="125"/>
  <c r="X51" i="125"/>
  <c r="D53" i="125"/>
  <c r="L53" i="125"/>
  <c r="T53" i="125"/>
  <c r="G54" i="125"/>
  <c r="O54" i="125"/>
  <c r="W54" i="125"/>
  <c r="E11" i="203"/>
  <c r="M61" i="203"/>
  <c r="U61" i="203"/>
  <c r="H61" i="203"/>
  <c r="P61" i="203"/>
  <c r="X61" i="203"/>
  <c r="K61" i="203"/>
  <c r="S61" i="203"/>
  <c r="F61" i="203"/>
  <c r="N61" i="203"/>
  <c r="V61" i="203"/>
  <c r="I61" i="203"/>
  <c r="Q61" i="203"/>
  <c r="L61" i="203"/>
  <c r="T61" i="203"/>
  <c r="E22" i="202"/>
  <c r="M22" i="202"/>
  <c r="U22" i="202"/>
  <c r="I9" i="124"/>
  <c r="I9" i="123" s="1"/>
  <c r="Q9" i="124"/>
  <c r="D10" i="124"/>
  <c r="L10" i="124"/>
  <c r="T10" i="124"/>
  <c r="E12" i="124"/>
  <c r="M12" i="124"/>
  <c r="U12" i="124"/>
  <c r="H13" i="124"/>
  <c r="P13" i="124"/>
  <c r="X13" i="124"/>
  <c r="K14" i="124"/>
  <c r="K14" i="123" s="1"/>
  <c r="S14" i="124"/>
  <c r="F15" i="124"/>
  <c r="N15" i="124"/>
  <c r="V15" i="124"/>
  <c r="I16" i="124"/>
  <c r="Q16" i="124"/>
  <c r="J18" i="124"/>
  <c r="R18" i="124"/>
  <c r="E19" i="124"/>
  <c r="M17" i="201"/>
  <c r="U17" i="201"/>
  <c r="H17" i="201"/>
  <c r="P17" i="201"/>
  <c r="X17" i="201"/>
  <c r="K21" i="124"/>
  <c r="S21" i="124"/>
  <c r="H24" i="124"/>
  <c r="K25" i="124"/>
  <c r="S25" i="124"/>
  <c r="H32" i="124"/>
  <c r="P32" i="124"/>
  <c r="X32" i="124"/>
  <c r="J34" i="124"/>
  <c r="J34" i="123" s="1"/>
  <c r="R34" i="124"/>
  <c r="E35" i="124"/>
  <c r="M35" i="124"/>
  <c r="U33" i="201"/>
  <c r="H33" i="201"/>
  <c r="P33" i="201"/>
  <c r="X33" i="201"/>
  <c r="K37" i="124"/>
  <c r="S37" i="124"/>
  <c r="F38" i="124"/>
  <c r="N38" i="124"/>
  <c r="V38" i="124"/>
  <c r="I39" i="124"/>
  <c r="Q39" i="124"/>
  <c r="Q39" i="123" s="1"/>
  <c r="D40" i="124"/>
  <c r="L40" i="124"/>
  <c r="T40" i="124"/>
  <c r="G41" i="124"/>
  <c r="O41" i="124"/>
  <c r="O41" i="123" s="1"/>
  <c r="W41" i="124"/>
  <c r="J42" i="124"/>
  <c r="R42" i="124"/>
  <c r="E43" i="124"/>
  <c r="M43" i="124"/>
  <c r="U43" i="124"/>
  <c r="H44" i="124"/>
  <c r="P44" i="124"/>
  <c r="X44" i="124"/>
  <c r="K45" i="124"/>
  <c r="S45" i="124"/>
  <c r="F46" i="124"/>
  <c r="N46" i="124"/>
  <c r="K8" i="121"/>
  <c r="S8" i="121"/>
  <c r="F8" i="121"/>
  <c r="N8" i="121"/>
  <c r="V8" i="121"/>
  <c r="H22" i="121"/>
  <c r="P22" i="121"/>
  <c r="X22" i="121"/>
  <c r="E4" i="159"/>
  <c r="M4" i="159"/>
  <c r="U4" i="159"/>
  <c r="D33" i="159"/>
  <c r="D26" i="159" s="1"/>
  <c r="L33" i="159"/>
  <c r="T33" i="159"/>
  <c r="T26" i="159" s="1"/>
  <c r="N33" i="159"/>
  <c r="V33" i="159"/>
  <c r="E52" i="159"/>
  <c r="M52" i="159"/>
  <c r="U52" i="159"/>
  <c r="K7" i="120"/>
  <c r="S7" i="120"/>
  <c r="D12" i="120"/>
  <c r="L12" i="120"/>
  <c r="T12" i="120"/>
  <c r="G13" i="120"/>
  <c r="O13" i="120"/>
  <c r="W13" i="120"/>
  <c r="J14" i="120"/>
  <c r="R14" i="120"/>
  <c r="E15" i="120"/>
  <c r="M15" i="120"/>
  <c r="X69" i="120"/>
  <c r="G64" i="125"/>
  <c r="H67" i="125"/>
  <c r="F69" i="125"/>
  <c r="N69" i="125"/>
  <c r="V69" i="125"/>
  <c r="I70" i="125"/>
  <c r="Q70" i="125"/>
  <c r="D71" i="125"/>
  <c r="L71" i="125"/>
  <c r="T71" i="125"/>
  <c r="G72" i="125"/>
  <c r="O72" i="125"/>
  <c r="W72" i="125"/>
  <c r="F27" i="204"/>
  <c r="N27" i="204"/>
  <c r="V27" i="204"/>
  <c r="I27" i="204"/>
  <c r="Q27" i="204"/>
  <c r="D27" i="204"/>
  <c r="L27" i="204"/>
  <c r="T27" i="204"/>
  <c r="G27" i="204"/>
  <c r="O27" i="204"/>
  <c r="W27" i="204"/>
  <c r="J61" i="204"/>
  <c r="R61" i="204"/>
  <c r="M61" i="204"/>
  <c r="U61" i="204"/>
  <c r="H61" i="204"/>
  <c r="P61" i="204"/>
  <c r="X61" i="204"/>
  <c r="K61" i="204"/>
  <c r="S61" i="204"/>
  <c r="N61" i="204"/>
  <c r="V61" i="204"/>
  <c r="I61" i="204"/>
  <c r="Q61" i="204"/>
  <c r="D61" i="204"/>
  <c r="L61" i="204"/>
  <c r="T61" i="204"/>
  <c r="I11" i="203"/>
  <c r="Q11" i="203"/>
  <c r="L11" i="203"/>
  <c r="T11" i="203"/>
  <c r="G11" i="203"/>
  <c r="O11" i="203"/>
  <c r="W11" i="203"/>
  <c r="J11" i="203"/>
  <c r="J3" i="203" s="1"/>
  <c r="R11" i="203"/>
  <c r="K33" i="203"/>
  <c r="S33" i="203"/>
  <c r="N33" i="203"/>
  <c r="V33" i="203"/>
  <c r="I33" i="203"/>
  <c r="Q33" i="203"/>
  <c r="D33" i="203"/>
  <c r="L33" i="203"/>
  <c r="T33" i="203"/>
  <c r="O33" i="203"/>
  <c r="W33" i="203"/>
  <c r="J33" i="203"/>
  <c r="R33" i="203"/>
  <c r="E33" i="203"/>
  <c r="M33" i="203"/>
  <c r="M26" i="203" s="1"/>
  <c r="U33" i="203"/>
  <c r="U26" i="203" s="1"/>
  <c r="L11" i="202"/>
  <c r="T11" i="202"/>
  <c r="O11" i="202"/>
  <c r="W11" i="202"/>
  <c r="J11" i="202"/>
  <c r="R11" i="202"/>
  <c r="E11" i="202"/>
  <c r="E3" i="202" s="1"/>
  <c r="M11" i="202"/>
  <c r="U11" i="202"/>
  <c r="K5" i="124"/>
  <c r="S5" i="124"/>
  <c r="F6" i="124"/>
  <c r="N4" i="201"/>
  <c r="V4" i="201"/>
  <c r="I4" i="201"/>
  <c r="Q4" i="201"/>
  <c r="J9" i="124"/>
  <c r="R9" i="124"/>
  <c r="E10" i="124"/>
  <c r="M10" i="124"/>
  <c r="U10" i="124"/>
  <c r="F12" i="124"/>
  <c r="N12" i="124"/>
  <c r="V12" i="124"/>
  <c r="I13" i="124"/>
  <c r="Q13" i="124"/>
  <c r="D14" i="124"/>
  <c r="L14" i="124"/>
  <c r="T14" i="124"/>
  <c r="G15" i="124"/>
  <c r="O15" i="124"/>
  <c r="W15" i="124"/>
  <c r="J16" i="124"/>
  <c r="R16" i="124"/>
  <c r="K18" i="124"/>
  <c r="S18" i="124"/>
  <c r="F19" i="124"/>
  <c r="N19" i="124"/>
  <c r="V19" i="124"/>
  <c r="I20" i="124"/>
  <c r="Q20" i="124"/>
  <c r="D21" i="124"/>
  <c r="L21" i="124"/>
  <c r="T21" i="124"/>
  <c r="F23" i="124"/>
  <c r="N23" i="124"/>
  <c r="V23" i="124"/>
  <c r="I24" i="124"/>
  <c r="Q24" i="124"/>
  <c r="D25" i="124"/>
  <c r="L25" i="124"/>
  <c r="T25" i="124"/>
  <c r="E28" i="124"/>
  <c r="M28" i="124"/>
  <c r="U28" i="124"/>
  <c r="H29" i="124"/>
  <c r="P29" i="124"/>
  <c r="X29" i="124"/>
  <c r="K30" i="124"/>
  <c r="S30" i="124"/>
  <c r="F31" i="124"/>
  <c r="N31" i="124"/>
  <c r="V31" i="124"/>
  <c r="I32" i="124"/>
  <c r="Q32" i="124"/>
  <c r="G27" i="121"/>
  <c r="O27" i="121"/>
  <c r="W27" i="121"/>
  <c r="I61" i="121"/>
  <c r="Q61" i="121"/>
  <c r="I22" i="159"/>
  <c r="Q22" i="159"/>
  <c r="U61" i="159"/>
  <c r="F5" i="120"/>
  <c r="N5" i="120"/>
  <c r="V5" i="120"/>
  <c r="I6" i="120"/>
  <c r="E12" i="120"/>
  <c r="M12" i="120"/>
  <c r="U12" i="120"/>
  <c r="H13" i="120"/>
  <c r="P13" i="120"/>
  <c r="X13" i="120"/>
  <c r="K14" i="120"/>
  <c r="S14" i="120"/>
  <c r="F15" i="120"/>
  <c r="N15" i="120"/>
  <c r="V15" i="120"/>
  <c r="I16" i="120"/>
  <c r="Q16" i="120"/>
  <c r="E36" i="125"/>
  <c r="F39" i="125"/>
  <c r="D41" i="125"/>
  <c r="L41" i="125"/>
  <c r="T41" i="125"/>
  <c r="G42" i="125"/>
  <c r="O42" i="125"/>
  <c r="W42" i="125"/>
  <c r="J43" i="125"/>
  <c r="R43" i="125"/>
  <c r="E44" i="125"/>
  <c r="M44" i="125"/>
  <c r="U44" i="125"/>
  <c r="H45" i="125"/>
  <c r="P45" i="125"/>
  <c r="X45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J51" i="125"/>
  <c r="R51" i="125"/>
  <c r="F53" i="125"/>
  <c r="N53" i="125"/>
  <c r="V53" i="125"/>
  <c r="I54" i="125"/>
  <c r="Q54" i="125"/>
  <c r="J62" i="125"/>
  <c r="R62" i="125"/>
  <c r="E63" i="125"/>
  <c r="M63" i="125"/>
  <c r="U63" i="125"/>
  <c r="H64" i="125"/>
  <c r="P64" i="125"/>
  <c r="X64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J70" i="125"/>
  <c r="R70" i="125"/>
  <c r="E71" i="125"/>
  <c r="M71" i="125"/>
  <c r="U71" i="125"/>
  <c r="H72" i="125"/>
  <c r="P72" i="125"/>
  <c r="X72" i="125"/>
  <c r="L52" i="203"/>
  <c r="T52" i="203"/>
  <c r="X26" i="202"/>
  <c r="N33" i="202"/>
  <c r="V33" i="202"/>
  <c r="V26" i="202" s="1"/>
  <c r="I33" i="202"/>
  <c r="Q33" i="202"/>
  <c r="L33" i="202"/>
  <c r="T33" i="202"/>
  <c r="O33" i="202"/>
  <c r="W33" i="202"/>
  <c r="J33" i="202"/>
  <c r="R33" i="202"/>
  <c r="M33" i="202"/>
  <c r="U33" i="202"/>
  <c r="P33" i="202"/>
  <c r="P26" i="202" s="1"/>
  <c r="D18" i="124"/>
  <c r="L18" i="124"/>
  <c r="L18" i="123" s="1"/>
  <c r="T18" i="124"/>
  <c r="G19" i="124"/>
  <c r="O19" i="124"/>
  <c r="W19" i="124"/>
  <c r="J20" i="124"/>
  <c r="R20" i="124"/>
  <c r="E21" i="124"/>
  <c r="M21" i="124"/>
  <c r="U21" i="124"/>
  <c r="D34" i="124"/>
  <c r="L34" i="124"/>
  <c r="T34" i="124"/>
  <c r="G35" i="124"/>
  <c r="O35" i="124"/>
  <c r="W35" i="124"/>
  <c r="J36" i="124"/>
  <c r="R36" i="124"/>
  <c r="E37" i="124"/>
  <c r="M37" i="124"/>
  <c r="U37" i="124"/>
  <c r="H38" i="124"/>
  <c r="P38" i="124"/>
  <c r="X38" i="124"/>
  <c r="K39" i="124"/>
  <c r="S39" i="124"/>
  <c r="F40" i="124"/>
  <c r="N40" i="124"/>
  <c r="V40" i="124"/>
  <c r="I41" i="124"/>
  <c r="Q41" i="124"/>
  <c r="D42" i="124"/>
  <c r="L42" i="124"/>
  <c r="T42" i="124"/>
  <c r="G43" i="124"/>
  <c r="O43" i="124"/>
  <c r="W43" i="124"/>
  <c r="J44" i="124"/>
  <c r="R44" i="124"/>
  <c r="E45" i="124"/>
  <c r="M45" i="124"/>
  <c r="U45" i="124"/>
  <c r="H46" i="124"/>
  <c r="P46" i="124"/>
  <c r="P4" i="121"/>
  <c r="X4" i="121"/>
  <c r="K4" i="121"/>
  <c r="S4" i="121"/>
  <c r="E8" i="121"/>
  <c r="J17" i="121"/>
  <c r="R17" i="121"/>
  <c r="M17" i="121"/>
  <c r="U17" i="121"/>
  <c r="G22" i="121"/>
  <c r="N52" i="121"/>
  <c r="V52" i="121"/>
  <c r="H27" i="159"/>
  <c r="P27" i="159"/>
  <c r="X27" i="159"/>
  <c r="G5" i="120"/>
  <c r="O5" i="120"/>
  <c r="W5" i="120"/>
  <c r="J6" i="120"/>
  <c r="R6" i="120"/>
  <c r="E7" i="120"/>
  <c r="M7" i="120"/>
  <c r="U7" i="120"/>
  <c r="K9" i="120"/>
  <c r="S9" i="120"/>
  <c r="F10" i="120"/>
  <c r="N10" i="120"/>
  <c r="V10" i="120"/>
  <c r="I11" i="158"/>
  <c r="Q11" i="158"/>
  <c r="D11" i="158"/>
  <c r="L11" i="158"/>
  <c r="T11" i="158"/>
  <c r="G15" i="120"/>
  <c r="O15" i="120"/>
  <c r="G34" i="120"/>
  <c r="O34" i="120"/>
  <c r="W34" i="120"/>
  <c r="J35" i="120"/>
  <c r="R35" i="120"/>
  <c r="E36" i="120"/>
  <c r="M36" i="120"/>
  <c r="U36" i="120"/>
  <c r="H37" i="120"/>
  <c r="P37" i="120"/>
  <c r="X37" i="120"/>
  <c r="K38" i="120"/>
  <c r="S38" i="120"/>
  <c r="F39" i="120"/>
  <c r="N39" i="120"/>
  <c r="V39" i="120"/>
  <c r="I40" i="120"/>
  <c r="Q40" i="120"/>
  <c r="D41" i="120"/>
  <c r="L41" i="120"/>
  <c r="T41" i="120"/>
  <c r="G42" i="120"/>
  <c r="O42" i="120"/>
  <c r="W42" i="120"/>
  <c r="J43" i="120"/>
  <c r="R43" i="120"/>
  <c r="E44" i="120"/>
  <c r="M44" i="120"/>
  <c r="U44" i="120"/>
  <c r="H45" i="120"/>
  <c r="P45" i="120"/>
  <c r="X45" i="120"/>
  <c r="K46" i="120"/>
  <c r="S46" i="120"/>
  <c r="F47" i="120"/>
  <c r="N47" i="120"/>
  <c r="V47" i="120"/>
  <c r="I48" i="120"/>
  <c r="Q48" i="120"/>
  <c r="D49" i="120"/>
  <c r="L49" i="120"/>
  <c r="T49" i="120"/>
  <c r="G50" i="120"/>
  <c r="O50" i="120"/>
  <c r="W50" i="120"/>
  <c r="J51" i="120"/>
  <c r="R51" i="120"/>
  <c r="H53" i="120"/>
  <c r="P53" i="120"/>
  <c r="X53" i="120"/>
  <c r="K54" i="120"/>
  <c r="S54" i="120"/>
  <c r="S35" i="125"/>
  <c r="F36" i="125"/>
  <c r="N36" i="125"/>
  <c r="V36" i="125"/>
  <c r="I37" i="125"/>
  <c r="Q37" i="125"/>
  <c r="D38" i="125"/>
  <c r="L38" i="125"/>
  <c r="T38" i="125"/>
  <c r="G39" i="125"/>
  <c r="O39" i="125"/>
  <c r="W39" i="125"/>
  <c r="J40" i="125"/>
  <c r="R40" i="125"/>
  <c r="E41" i="125"/>
  <c r="M41" i="125"/>
  <c r="U41" i="125"/>
  <c r="H42" i="125"/>
  <c r="P42" i="125"/>
  <c r="X42" i="125"/>
  <c r="K43" i="125"/>
  <c r="S43" i="125"/>
  <c r="F44" i="125"/>
  <c r="N44" i="125"/>
  <c r="V44" i="125"/>
  <c r="I45" i="125"/>
  <c r="Q45" i="125"/>
  <c r="D46" i="125"/>
  <c r="L46" i="125"/>
  <c r="T46" i="125"/>
  <c r="G47" i="125"/>
  <c r="O47" i="125"/>
  <c r="W47" i="125"/>
  <c r="J48" i="125"/>
  <c r="R48" i="125"/>
  <c r="E49" i="125"/>
  <c r="M49" i="125"/>
  <c r="U49" i="125"/>
  <c r="H50" i="125"/>
  <c r="P50" i="125"/>
  <c r="X50" i="125"/>
  <c r="K51" i="125"/>
  <c r="S51" i="125"/>
  <c r="G53" i="125"/>
  <c r="O53" i="125"/>
  <c r="O52" i="125" s="1"/>
  <c r="W53" i="125"/>
  <c r="J54" i="125"/>
  <c r="R54" i="125"/>
  <c r="H17" i="204"/>
  <c r="P17" i="204"/>
  <c r="X17" i="204"/>
  <c r="K17" i="204"/>
  <c r="S17" i="204"/>
  <c r="F17" i="204"/>
  <c r="N17" i="204"/>
  <c r="V17" i="204"/>
  <c r="O22" i="204"/>
  <c r="W22" i="204"/>
  <c r="G52" i="202"/>
  <c r="O52" i="202"/>
  <c r="W52" i="202"/>
  <c r="H72" i="124"/>
  <c r="E5" i="124"/>
  <c r="M5" i="124"/>
  <c r="U5" i="124"/>
  <c r="H6" i="124"/>
  <c r="P6" i="124"/>
  <c r="X6" i="124"/>
  <c r="K7" i="124"/>
  <c r="S7" i="124"/>
  <c r="D9" i="124"/>
  <c r="L9" i="124"/>
  <c r="T9" i="124"/>
  <c r="G10" i="124"/>
  <c r="O10" i="124"/>
  <c r="W10" i="124"/>
  <c r="H12" i="124"/>
  <c r="P12" i="124"/>
  <c r="X12" i="124"/>
  <c r="F11" i="201"/>
  <c r="N11" i="201"/>
  <c r="V11" i="201"/>
  <c r="I15" i="124"/>
  <c r="Q15" i="124"/>
  <c r="D16" i="124"/>
  <c r="L16" i="124"/>
  <c r="T16" i="124"/>
  <c r="T16" i="123" s="1"/>
  <c r="E18" i="124"/>
  <c r="M18" i="124"/>
  <c r="U18" i="124"/>
  <c r="U18" i="123" s="1"/>
  <c r="H19" i="124"/>
  <c r="P19" i="124"/>
  <c r="X19" i="124"/>
  <c r="K20" i="124"/>
  <c r="S20" i="124"/>
  <c r="S20" i="123" s="1"/>
  <c r="F21" i="124"/>
  <c r="N21" i="124"/>
  <c r="V21" i="124"/>
  <c r="H23" i="124"/>
  <c r="J11" i="121"/>
  <c r="R11" i="121"/>
  <c r="E11" i="121"/>
  <c r="M11" i="121"/>
  <c r="U11" i="121"/>
  <c r="H11" i="121"/>
  <c r="P11" i="121"/>
  <c r="X11" i="121"/>
  <c r="K11" i="121"/>
  <c r="S11" i="121"/>
  <c r="N11" i="121"/>
  <c r="V11" i="121"/>
  <c r="K61" i="121"/>
  <c r="S61" i="121"/>
  <c r="M61" i="121"/>
  <c r="D17" i="159"/>
  <c r="L17" i="159"/>
  <c r="T17" i="159"/>
  <c r="K22" i="159"/>
  <c r="S22" i="159"/>
  <c r="D61" i="159"/>
  <c r="L61" i="159"/>
  <c r="T61" i="159"/>
  <c r="H5" i="120"/>
  <c r="P5" i="120"/>
  <c r="X5" i="120"/>
  <c r="K6" i="120"/>
  <c r="S6" i="120"/>
  <c r="F7" i="120"/>
  <c r="N7" i="120"/>
  <c r="V7" i="120"/>
  <c r="D9" i="120"/>
  <c r="L9" i="120"/>
  <c r="T9" i="120"/>
  <c r="G10" i="120"/>
  <c r="O10" i="120"/>
  <c r="W10" i="120"/>
  <c r="I4" i="204"/>
  <c r="Q4" i="204"/>
  <c r="L4" i="204"/>
  <c r="T4" i="204"/>
  <c r="M8" i="204"/>
  <c r="U8" i="204"/>
  <c r="M9" i="124"/>
  <c r="U9" i="124"/>
  <c r="H10" i="124"/>
  <c r="P10" i="124"/>
  <c r="X10" i="124"/>
  <c r="I12" i="124"/>
  <c r="Q12" i="124"/>
  <c r="Q12" i="123" s="1"/>
  <c r="D13" i="124"/>
  <c r="L13" i="124"/>
  <c r="T13" i="124"/>
  <c r="G14" i="124"/>
  <c r="O14" i="124"/>
  <c r="W14" i="124"/>
  <c r="J15" i="124"/>
  <c r="R15" i="124"/>
  <c r="E16" i="124"/>
  <c r="M16" i="124"/>
  <c r="U16" i="124"/>
  <c r="D20" i="124"/>
  <c r="I23" i="124"/>
  <c r="Q23" i="124"/>
  <c r="D22" i="201"/>
  <c r="L22" i="201"/>
  <c r="T22" i="201"/>
  <c r="G25" i="124"/>
  <c r="O25" i="124"/>
  <c r="W25" i="124"/>
  <c r="H28" i="124"/>
  <c r="P28" i="124"/>
  <c r="X28" i="124"/>
  <c r="K27" i="201"/>
  <c r="S27" i="201"/>
  <c r="F27" i="201"/>
  <c r="N27" i="201"/>
  <c r="V27" i="201"/>
  <c r="I31" i="124"/>
  <c r="Q31" i="124"/>
  <c r="D32" i="124"/>
  <c r="L32" i="124"/>
  <c r="T32" i="124"/>
  <c r="D36" i="124"/>
  <c r="L36" i="124"/>
  <c r="J38" i="124"/>
  <c r="R38" i="124"/>
  <c r="E39" i="124"/>
  <c r="M39" i="124"/>
  <c r="U39" i="124"/>
  <c r="H40" i="124"/>
  <c r="P40" i="124"/>
  <c r="X40" i="124"/>
  <c r="K41" i="124"/>
  <c r="S41" i="124"/>
  <c r="F42" i="124"/>
  <c r="N42" i="124"/>
  <c r="V42" i="124"/>
  <c r="I43" i="124"/>
  <c r="Q43" i="124"/>
  <c r="D44" i="124"/>
  <c r="L44" i="124"/>
  <c r="T44" i="124"/>
  <c r="G45" i="124"/>
  <c r="O45" i="124"/>
  <c r="W45" i="124"/>
  <c r="J46" i="124"/>
  <c r="R46" i="124"/>
  <c r="E47" i="124"/>
  <c r="M47" i="124"/>
  <c r="U47" i="124"/>
  <c r="H48" i="124"/>
  <c r="P48" i="124"/>
  <c r="X48" i="124"/>
  <c r="K49" i="124"/>
  <c r="S49" i="124"/>
  <c r="N50" i="124"/>
  <c r="V50" i="124"/>
  <c r="I51" i="124"/>
  <c r="S61" i="201"/>
  <c r="F64" i="124"/>
  <c r="N64" i="124"/>
  <c r="V64" i="124"/>
  <c r="I61" i="201"/>
  <c r="D66" i="124"/>
  <c r="L66" i="124"/>
  <c r="T66" i="124"/>
  <c r="G67" i="124"/>
  <c r="O67" i="124"/>
  <c r="W67" i="124"/>
  <c r="R68" i="124"/>
  <c r="E69" i="124"/>
  <c r="M69" i="124"/>
  <c r="H70" i="124"/>
  <c r="P70" i="124"/>
  <c r="X70" i="124"/>
  <c r="K71" i="124"/>
  <c r="S71" i="124"/>
  <c r="F72" i="124"/>
  <c r="N72" i="124"/>
  <c r="J4" i="121"/>
  <c r="R4" i="121"/>
  <c r="I17" i="121"/>
  <c r="Q17" i="121"/>
  <c r="O33" i="121"/>
  <c r="W33" i="121"/>
  <c r="J33" i="121"/>
  <c r="R33" i="121"/>
  <c r="M33" i="121"/>
  <c r="U33" i="121"/>
  <c r="P33" i="121"/>
  <c r="X33" i="121"/>
  <c r="H52" i="121"/>
  <c r="P52" i="121"/>
  <c r="X52" i="121"/>
  <c r="I4" i="159"/>
  <c r="J27" i="159"/>
  <c r="R27" i="159"/>
  <c r="D4" i="158"/>
  <c r="L4" i="158"/>
  <c r="T4" i="158"/>
  <c r="G4" i="158"/>
  <c r="O4" i="158"/>
  <c r="W4" i="158"/>
  <c r="H8" i="158"/>
  <c r="P8" i="158"/>
  <c r="X8" i="158"/>
  <c r="H12" i="120"/>
  <c r="P12" i="120"/>
  <c r="X12" i="120"/>
  <c r="K11" i="158"/>
  <c r="S11" i="158"/>
  <c r="F14" i="120"/>
  <c r="N14" i="120"/>
  <c r="V14" i="120"/>
  <c r="I15" i="120"/>
  <c r="Q15" i="120"/>
  <c r="I53" i="125"/>
  <c r="Q53" i="125"/>
  <c r="D54" i="125"/>
  <c r="L54" i="125"/>
  <c r="T54" i="125"/>
  <c r="E62" i="125"/>
  <c r="M62" i="125"/>
  <c r="U62" i="125"/>
  <c r="H63" i="125"/>
  <c r="P63" i="125"/>
  <c r="X63" i="125"/>
  <c r="K64" i="125"/>
  <c r="S64" i="125"/>
  <c r="F65" i="125"/>
  <c r="N65" i="125"/>
  <c r="V65" i="125"/>
  <c r="I66" i="125"/>
  <c r="Q66" i="125"/>
  <c r="D67" i="125"/>
  <c r="L67" i="125"/>
  <c r="T67" i="125"/>
  <c r="G68" i="125"/>
  <c r="O68" i="125"/>
  <c r="W68" i="125"/>
  <c r="J69" i="125"/>
  <c r="R69" i="125"/>
  <c r="E70" i="125"/>
  <c r="M70" i="125"/>
  <c r="U70" i="125"/>
  <c r="H71" i="125"/>
  <c r="P71" i="125"/>
  <c r="X71" i="125"/>
  <c r="K72" i="125"/>
  <c r="S72" i="125"/>
  <c r="M26" i="204"/>
  <c r="H33" i="204"/>
  <c r="P33" i="204"/>
  <c r="X33" i="204"/>
  <c r="X26" i="204" s="1"/>
  <c r="K33" i="204"/>
  <c r="S33" i="204"/>
  <c r="S26" i="204" s="1"/>
  <c r="F33" i="204"/>
  <c r="F26" i="204" s="1"/>
  <c r="N33" i="204"/>
  <c r="N26" i="204" s="1"/>
  <c r="V33" i="204"/>
  <c r="I33" i="204"/>
  <c r="Q33" i="204"/>
  <c r="L33" i="204"/>
  <c r="T33" i="204"/>
  <c r="T26" i="204" s="1"/>
  <c r="G33" i="204"/>
  <c r="O33" i="204"/>
  <c r="W33" i="204"/>
  <c r="J33" i="204"/>
  <c r="G4" i="203"/>
  <c r="K8" i="203"/>
  <c r="G17" i="203"/>
  <c r="E27" i="203"/>
  <c r="D4" i="202"/>
  <c r="L4" i="202"/>
  <c r="T4" i="202"/>
  <c r="O4" i="202"/>
  <c r="W4" i="202"/>
  <c r="J4" i="202"/>
  <c r="R4" i="202"/>
  <c r="L27" i="202"/>
  <c r="T27" i="202"/>
  <c r="O27" i="202"/>
  <c r="W27" i="202"/>
  <c r="J27" i="202"/>
  <c r="R27" i="202"/>
  <c r="E27" i="202"/>
  <c r="M27" i="202"/>
  <c r="U27" i="202"/>
  <c r="M8" i="201"/>
  <c r="I11" i="201"/>
  <c r="J12" i="124"/>
  <c r="R12" i="124"/>
  <c r="E13" i="124"/>
  <c r="M13" i="124"/>
  <c r="U13" i="124"/>
  <c r="H14" i="124"/>
  <c r="P14" i="124"/>
  <c r="X14" i="124"/>
  <c r="K15" i="124"/>
  <c r="S15" i="124"/>
  <c r="F16" i="124"/>
  <c r="N16" i="124"/>
  <c r="V16" i="124"/>
  <c r="G18" i="124"/>
  <c r="O18" i="124"/>
  <c r="W18" i="124"/>
  <c r="J19" i="124"/>
  <c r="R19" i="124"/>
  <c r="E20" i="124"/>
  <c r="M20" i="124"/>
  <c r="U20" i="124"/>
  <c r="H21" i="124"/>
  <c r="P21" i="124"/>
  <c r="X21" i="124"/>
  <c r="V22" i="201"/>
  <c r="I28" i="124"/>
  <c r="Q28" i="124"/>
  <c r="D29" i="124"/>
  <c r="L29" i="124"/>
  <c r="T29" i="124"/>
  <c r="G30" i="124"/>
  <c r="O30" i="124"/>
  <c r="W30" i="124"/>
  <c r="J31" i="124"/>
  <c r="R31" i="124"/>
  <c r="E32" i="124"/>
  <c r="M32" i="124"/>
  <c r="U32" i="124"/>
  <c r="G34" i="124"/>
  <c r="O34" i="124"/>
  <c r="W34" i="124"/>
  <c r="J35" i="124"/>
  <c r="R35" i="124"/>
  <c r="E36" i="124"/>
  <c r="M36" i="124"/>
  <c r="U36" i="124"/>
  <c r="H37" i="124"/>
  <c r="P37" i="124"/>
  <c r="X37" i="124"/>
  <c r="K38" i="124"/>
  <c r="S38" i="124"/>
  <c r="F39" i="124"/>
  <c r="N39" i="124"/>
  <c r="V39" i="124"/>
  <c r="I40" i="124"/>
  <c r="Q40" i="124"/>
  <c r="D41" i="124"/>
  <c r="L41" i="124"/>
  <c r="L41" i="123" s="1"/>
  <c r="T41" i="124"/>
  <c r="G42" i="124"/>
  <c r="O42" i="124"/>
  <c r="W42" i="124"/>
  <c r="J43" i="124"/>
  <c r="R43" i="124"/>
  <c r="E44" i="124"/>
  <c r="M44" i="124"/>
  <c r="U44" i="124"/>
  <c r="H45" i="124"/>
  <c r="P45" i="124"/>
  <c r="X45" i="124"/>
  <c r="K46" i="124"/>
  <c r="G8" i="159"/>
  <c r="O8" i="159"/>
  <c r="W8" i="159"/>
  <c r="J11" i="159"/>
  <c r="R11" i="159"/>
  <c r="V61" i="159"/>
  <c r="P61" i="159"/>
  <c r="F9" i="120"/>
  <c r="N9" i="120"/>
  <c r="V9" i="120"/>
  <c r="I10" i="120"/>
  <c r="Q10" i="120"/>
  <c r="I12" i="120"/>
  <c r="Q12" i="120"/>
  <c r="D13" i="120"/>
  <c r="L13" i="120"/>
  <c r="T13" i="120"/>
  <c r="G14" i="120"/>
  <c r="O14" i="120"/>
  <c r="W14" i="120"/>
  <c r="J15" i="120"/>
  <c r="V35" i="125"/>
  <c r="I36" i="125"/>
  <c r="Q3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X41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X49" i="125"/>
  <c r="K50" i="125"/>
  <c r="S50" i="125"/>
  <c r="F51" i="125"/>
  <c r="N51" i="125"/>
  <c r="V51" i="125"/>
  <c r="I52" i="204"/>
  <c r="Q52" i="204"/>
  <c r="H4" i="203"/>
  <c r="P4" i="203"/>
  <c r="D8" i="203"/>
  <c r="H17" i="203"/>
  <c r="P17" i="203"/>
  <c r="X17" i="203"/>
  <c r="K17" i="203"/>
  <c r="S17" i="203"/>
  <c r="N17" i="203"/>
  <c r="V17" i="203"/>
  <c r="I17" i="203"/>
  <c r="Q17" i="203"/>
  <c r="F22" i="203"/>
  <c r="F27" i="203"/>
  <c r="N27" i="203"/>
  <c r="V27" i="203"/>
  <c r="I27" i="203"/>
  <c r="Q27" i="203"/>
  <c r="L27" i="203"/>
  <c r="T27" i="203"/>
  <c r="G27" i="203"/>
  <c r="O27" i="203"/>
  <c r="W27" i="203"/>
  <c r="J27" i="203"/>
  <c r="R27" i="203"/>
  <c r="K17" i="202"/>
  <c r="S17" i="202"/>
  <c r="F17" i="202"/>
  <c r="N17" i="202"/>
  <c r="V17" i="202"/>
  <c r="I17" i="202"/>
  <c r="Q17" i="202"/>
  <c r="L17" i="202"/>
  <c r="T17" i="202"/>
  <c r="H61" i="202"/>
  <c r="P61" i="202"/>
  <c r="X61" i="202"/>
  <c r="K61" i="202"/>
  <c r="S61" i="202"/>
  <c r="F61" i="202"/>
  <c r="N61" i="202"/>
  <c r="V61" i="202"/>
  <c r="I61" i="202"/>
  <c r="Q61" i="202"/>
  <c r="L61" i="202"/>
  <c r="T61" i="202"/>
  <c r="G61" i="202"/>
  <c r="O61" i="202"/>
  <c r="W61" i="202"/>
  <c r="J61" i="202"/>
  <c r="R61" i="202"/>
  <c r="H5" i="124"/>
  <c r="P5" i="124"/>
  <c r="X5" i="124"/>
  <c r="X4" i="124" s="1"/>
  <c r="K6" i="124"/>
  <c r="S6" i="124"/>
  <c r="F7" i="124"/>
  <c r="N7" i="124"/>
  <c r="V7" i="124"/>
  <c r="P8" i="201"/>
  <c r="G9" i="124"/>
  <c r="O9" i="124"/>
  <c r="W9" i="124"/>
  <c r="J8" i="201"/>
  <c r="R8" i="201"/>
  <c r="Q11" i="201"/>
  <c r="F22" i="201"/>
  <c r="K23" i="124"/>
  <c r="S23" i="124"/>
  <c r="F24" i="124"/>
  <c r="N24" i="124"/>
  <c r="V24" i="124"/>
  <c r="I25" i="124"/>
  <c r="Q25" i="124"/>
  <c r="J28" i="124"/>
  <c r="R28" i="124"/>
  <c r="E29" i="124"/>
  <c r="M29" i="124"/>
  <c r="U29" i="124"/>
  <c r="H30" i="124"/>
  <c r="P30" i="124"/>
  <c r="X30" i="124"/>
  <c r="K31" i="124"/>
  <c r="S31" i="124"/>
  <c r="F32" i="124"/>
  <c r="N32" i="124"/>
  <c r="V32" i="124"/>
  <c r="J62" i="124"/>
  <c r="R62" i="124"/>
  <c r="E63" i="124"/>
  <c r="M63" i="124"/>
  <c r="U63" i="124"/>
  <c r="H64" i="124"/>
  <c r="P64" i="124"/>
  <c r="X64" i="124"/>
  <c r="K65" i="124"/>
  <c r="S65" i="124"/>
  <c r="F66" i="124"/>
  <c r="N66" i="124"/>
  <c r="V66" i="124"/>
  <c r="I67" i="124"/>
  <c r="Q67" i="124"/>
  <c r="D68" i="124"/>
  <c r="L68" i="124"/>
  <c r="L68" i="123" s="1"/>
  <c r="T68" i="124"/>
  <c r="G69" i="124"/>
  <c r="O69" i="124"/>
  <c r="W69" i="124"/>
  <c r="J70" i="124"/>
  <c r="R70" i="124"/>
  <c r="E71" i="124"/>
  <c r="E71" i="123" s="1"/>
  <c r="M71" i="124"/>
  <c r="U71" i="124"/>
  <c r="P72" i="124"/>
  <c r="X72" i="124"/>
  <c r="L8" i="121"/>
  <c r="L3" i="121" s="1"/>
  <c r="T8" i="121"/>
  <c r="H17" i="121"/>
  <c r="N22" i="121"/>
  <c r="V22" i="121"/>
  <c r="I33" i="121"/>
  <c r="I26" i="121" s="1"/>
  <c r="Q33" i="121"/>
  <c r="J52" i="121"/>
  <c r="R52" i="121"/>
  <c r="K4" i="159"/>
  <c r="S4" i="159"/>
  <c r="K52" i="159"/>
  <c r="S52" i="159"/>
  <c r="K5" i="120"/>
  <c r="S5" i="120"/>
  <c r="F4" i="158"/>
  <c r="N4" i="158"/>
  <c r="V4" i="158"/>
  <c r="I7" i="120"/>
  <c r="Q7" i="120"/>
  <c r="G9" i="120"/>
  <c r="O9" i="120"/>
  <c r="W9" i="120"/>
  <c r="J8" i="158"/>
  <c r="R8" i="158"/>
  <c r="H14" i="120"/>
  <c r="P14" i="120"/>
  <c r="X14" i="120"/>
  <c r="K15" i="120"/>
  <c r="G18" i="120"/>
  <c r="O18" i="120"/>
  <c r="W18" i="120"/>
  <c r="J19" i="120"/>
  <c r="R19" i="120"/>
  <c r="E20" i="120"/>
  <c r="M20" i="120"/>
  <c r="U20" i="120"/>
  <c r="H21" i="120"/>
  <c r="P21" i="120"/>
  <c r="X21" i="120"/>
  <c r="I62" i="120"/>
  <c r="G62" i="125"/>
  <c r="O62" i="125"/>
  <c r="W62" i="125"/>
  <c r="J63" i="125"/>
  <c r="R63" i="125"/>
  <c r="E64" i="125"/>
  <c r="M64" i="125"/>
  <c r="U64" i="125"/>
  <c r="H65" i="125"/>
  <c r="P65" i="125"/>
  <c r="X65" i="125"/>
  <c r="K66" i="125"/>
  <c r="S66" i="125"/>
  <c r="F67" i="125"/>
  <c r="N67" i="125"/>
  <c r="V67" i="125"/>
  <c r="I68" i="125"/>
  <c r="Q68" i="125"/>
  <c r="D69" i="125"/>
  <c r="L69" i="125"/>
  <c r="T69" i="125"/>
  <c r="G70" i="125"/>
  <c r="O70" i="125"/>
  <c r="W70" i="125"/>
  <c r="J71" i="125"/>
  <c r="R71" i="125"/>
  <c r="E72" i="125"/>
  <c r="M72" i="125"/>
  <c r="U72" i="125"/>
  <c r="F11" i="204"/>
  <c r="N11" i="204"/>
  <c r="N3" i="204" s="1"/>
  <c r="V11" i="204"/>
  <c r="V3" i="204" s="1"/>
  <c r="I11" i="204"/>
  <c r="Q11" i="204"/>
  <c r="D11" i="204"/>
  <c r="L11" i="204"/>
  <c r="T11" i="204"/>
  <c r="G11" i="204"/>
  <c r="O11" i="204"/>
  <c r="W11" i="204"/>
  <c r="I4" i="203"/>
  <c r="Q4" i="203"/>
  <c r="D4" i="203"/>
  <c r="L4" i="203"/>
  <c r="T4" i="203"/>
  <c r="O4" i="203"/>
  <c r="W4" i="203"/>
  <c r="E8" i="203"/>
  <c r="M8" i="203"/>
  <c r="M3" i="203" s="1"/>
  <c r="U8" i="203"/>
  <c r="H8" i="203"/>
  <c r="P8" i="203"/>
  <c r="X8" i="203"/>
  <c r="D11" i="203"/>
  <c r="G22" i="203"/>
  <c r="O22" i="203"/>
  <c r="W22" i="203"/>
  <c r="J22" i="203"/>
  <c r="R22" i="203"/>
  <c r="F4" i="202"/>
  <c r="H8" i="202"/>
  <c r="P8" i="202"/>
  <c r="P3" i="202" s="1"/>
  <c r="X8" i="202"/>
  <c r="K8" i="202"/>
  <c r="K3" i="202" s="1"/>
  <c r="S8" i="202"/>
  <c r="G11" i="202"/>
  <c r="P4" i="201"/>
  <c r="G13" i="124"/>
  <c r="H16" i="124"/>
  <c r="P16" i="124"/>
  <c r="X16" i="124"/>
  <c r="U46" i="124"/>
  <c r="R52" i="201"/>
  <c r="K27" i="121"/>
  <c r="K26" i="121" s="1"/>
  <c r="S27" i="121"/>
  <c r="N27" i="121"/>
  <c r="V27" i="121"/>
  <c r="V26" i="121" s="1"/>
  <c r="I8" i="159"/>
  <c r="Q8" i="159"/>
  <c r="D5" i="120"/>
  <c r="L5" i="120"/>
  <c r="T5" i="120"/>
  <c r="G6" i="120"/>
  <c r="O6" i="120"/>
  <c r="W6" i="120"/>
  <c r="J7" i="120"/>
  <c r="R7" i="120"/>
  <c r="H9" i="120"/>
  <c r="P9" i="120"/>
  <c r="X9" i="120"/>
  <c r="K10" i="120"/>
  <c r="S10" i="120"/>
  <c r="F23" i="120"/>
  <c r="N23" i="120"/>
  <c r="V23" i="120"/>
  <c r="I24" i="120"/>
  <c r="Q24" i="120"/>
  <c r="D25" i="120"/>
  <c r="L25" i="120"/>
  <c r="T25" i="120"/>
  <c r="E28" i="120"/>
  <c r="M28" i="120"/>
  <c r="U28" i="120"/>
  <c r="H29" i="120"/>
  <c r="P29" i="120"/>
  <c r="X29" i="120"/>
  <c r="K30" i="120"/>
  <c r="S30" i="120"/>
  <c r="F31" i="120"/>
  <c r="N31" i="120"/>
  <c r="V31" i="120"/>
  <c r="I32" i="120"/>
  <c r="Q32" i="120"/>
  <c r="U15" i="120"/>
  <c r="H16" i="120"/>
  <c r="P16" i="120"/>
  <c r="X16" i="120"/>
  <c r="J22" i="158"/>
  <c r="R22" i="158"/>
  <c r="E25" i="120"/>
  <c r="M25" i="120"/>
  <c r="U25" i="120"/>
  <c r="J36" i="120"/>
  <c r="R36" i="120"/>
  <c r="E37" i="120"/>
  <c r="M37" i="120"/>
  <c r="U37" i="120"/>
  <c r="H38" i="120"/>
  <c r="P38" i="120"/>
  <c r="X38" i="120"/>
  <c r="K39" i="120"/>
  <c r="S39" i="120"/>
  <c r="F40" i="120"/>
  <c r="N40" i="120"/>
  <c r="V40" i="120"/>
  <c r="D42" i="120"/>
  <c r="L42" i="120"/>
  <c r="T42" i="120"/>
  <c r="G43" i="120"/>
  <c r="O43" i="120"/>
  <c r="W43" i="120"/>
  <c r="J44" i="120"/>
  <c r="R44" i="120"/>
  <c r="E45" i="120"/>
  <c r="M45" i="120"/>
  <c r="U45" i="120"/>
  <c r="H46" i="120"/>
  <c r="P46" i="120"/>
  <c r="X46" i="120"/>
  <c r="K47" i="120"/>
  <c r="S47" i="120"/>
  <c r="F48" i="120"/>
  <c r="N48" i="120"/>
  <c r="V48" i="120"/>
  <c r="I49" i="120"/>
  <c r="Q49" i="120"/>
  <c r="D50" i="120"/>
  <c r="L50" i="120"/>
  <c r="T50" i="120"/>
  <c r="G51" i="120"/>
  <c r="O51" i="120"/>
  <c r="W51" i="120"/>
  <c r="R62" i="120"/>
  <c r="E63" i="120"/>
  <c r="M63" i="120"/>
  <c r="U63" i="120"/>
  <c r="D5" i="119"/>
  <c r="L5" i="119"/>
  <c r="T5" i="119"/>
  <c r="G6" i="119"/>
  <c r="O6" i="119"/>
  <c r="W6" i="119"/>
  <c r="J7" i="119"/>
  <c r="R7" i="119"/>
  <c r="G12" i="119"/>
  <c r="O12" i="119"/>
  <c r="W12" i="119"/>
  <c r="J13" i="119"/>
  <c r="R13" i="119"/>
  <c r="E14" i="119"/>
  <c r="M14" i="119"/>
  <c r="U14" i="119"/>
  <c r="H15" i="119"/>
  <c r="P15" i="119"/>
  <c r="X15" i="119"/>
  <c r="K16" i="119"/>
  <c r="S16" i="119"/>
  <c r="E20" i="119"/>
  <c r="M20" i="119"/>
  <c r="P23" i="119"/>
  <c r="X23" i="119"/>
  <c r="K24" i="119"/>
  <c r="S24" i="119"/>
  <c r="F25" i="119"/>
  <c r="N25" i="119"/>
  <c r="V25" i="119"/>
  <c r="H34" i="119"/>
  <c r="P34" i="119"/>
  <c r="X34" i="119"/>
  <c r="K35" i="119"/>
  <c r="S35" i="119"/>
  <c r="F36" i="119"/>
  <c r="N36" i="119"/>
  <c r="V36" i="119"/>
  <c r="I37" i="119"/>
  <c r="Q37" i="119"/>
  <c r="D38" i="119"/>
  <c r="L38" i="119"/>
  <c r="T38" i="119"/>
  <c r="G39" i="119"/>
  <c r="O39" i="119"/>
  <c r="W39" i="119"/>
  <c r="J40" i="119"/>
  <c r="R40" i="119"/>
  <c r="E41" i="119"/>
  <c r="M41" i="119"/>
  <c r="U41" i="119"/>
  <c r="H42" i="119"/>
  <c r="P42" i="119"/>
  <c r="X42" i="119"/>
  <c r="K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18" i="120"/>
  <c r="R18" i="120"/>
  <c r="E17" i="158"/>
  <c r="M17" i="158"/>
  <c r="U17" i="158"/>
  <c r="H20" i="120"/>
  <c r="P20" i="120"/>
  <c r="X20" i="120"/>
  <c r="K21" i="120"/>
  <c r="S21" i="120"/>
  <c r="H23" i="120"/>
  <c r="P23" i="120"/>
  <c r="X23" i="120"/>
  <c r="K24" i="120"/>
  <c r="S24" i="120"/>
  <c r="F25" i="120"/>
  <c r="N25" i="120"/>
  <c r="V25" i="120"/>
  <c r="I27" i="158"/>
  <c r="Q27" i="158"/>
  <c r="D27" i="158"/>
  <c r="L27" i="158"/>
  <c r="T27" i="158"/>
  <c r="G31" i="120"/>
  <c r="O31" i="120"/>
  <c r="W31" i="120"/>
  <c r="J32" i="120"/>
  <c r="R32" i="120"/>
  <c r="P4" i="156"/>
  <c r="X4" i="156"/>
  <c r="K4" i="156"/>
  <c r="S4" i="156"/>
  <c r="J9" i="119"/>
  <c r="R9" i="119"/>
  <c r="E10" i="119"/>
  <c r="M10" i="119"/>
  <c r="U10" i="119"/>
  <c r="H12" i="119"/>
  <c r="P12" i="119"/>
  <c r="X12" i="119"/>
  <c r="K13" i="119"/>
  <c r="S13" i="119"/>
  <c r="F14" i="119"/>
  <c r="N14" i="119"/>
  <c r="V14" i="119"/>
  <c r="I15" i="119"/>
  <c r="Q15" i="119"/>
  <c r="D16" i="119"/>
  <c r="L16" i="119"/>
  <c r="T16" i="119"/>
  <c r="H18" i="119"/>
  <c r="P18" i="119"/>
  <c r="X18" i="119"/>
  <c r="K19" i="119"/>
  <c r="S19" i="119"/>
  <c r="F20" i="119"/>
  <c r="N20" i="119"/>
  <c r="V20" i="119"/>
  <c r="I21" i="119"/>
  <c r="Q21" i="119"/>
  <c r="I23" i="119"/>
  <c r="Q23" i="119"/>
  <c r="D24" i="119"/>
  <c r="L24" i="119"/>
  <c r="T24" i="119"/>
  <c r="G25" i="119"/>
  <c r="O25" i="119"/>
  <c r="W25" i="119"/>
  <c r="K28" i="119"/>
  <c r="S28" i="119"/>
  <c r="F29" i="119"/>
  <c r="N29" i="119"/>
  <c r="V29" i="119"/>
  <c r="I30" i="119"/>
  <c r="Q30" i="119"/>
  <c r="D31" i="119"/>
  <c r="L31" i="119"/>
  <c r="T31" i="119"/>
  <c r="G32" i="119"/>
  <c r="G32" i="116" s="1"/>
  <c r="O32" i="119"/>
  <c r="W32" i="119"/>
  <c r="I34" i="119"/>
  <c r="Q34" i="119"/>
  <c r="D35" i="119"/>
  <c r="L35" i="119"/>
  <c r="T35" i="119"/>
  <c r="G36" i="119"/>
  <c r="O36" i="119"/>
  <c r="W36" i="119"/>
  <c r="J37" i="119"/>
  <c r="R37" i="119"/>
  <c r="E38" i="119"/>
  <c r="M38" i="119"/>
  <c r="U38" i="119"/>
  <c r="H39" i="119"/>
  <c r="P39" i="119"/>
  <c r="X39" i="119"/>
  <c r="K40" i="119"/>
  <c r="S40" i="119"/>
  <c r="F41" i="119"/>
  <c r="N41" i="119"/>
  <c r="V41" i="119"/>
  <c r="I42" i="119"/>
  <c r="Q42" i="119"/>
  <c r="D43" i="119"/>
  <c r="L43" i="119"/>
  <c r="T43" i="119"/>
  <c r="G44" i="119"/>
  <c r="O44" i="119"/>
  <c r="W44" i="119"/>
  <c r="J45" i="119"/>
  <c r="R45" i="119"/>
  <c r="E46" i="119"/>
  <c r="M46" i="119"/>
  <c r="U46" i="119"/>
  <c r="H47" i="119"/>
  <c r="P47" i="119"/>
  <c r="X47" i="119"/>
  <c r="D62" i="119"/>
  <c r="L62" i="119"/>
  <c r="T62" i="119"/>
  <c r="G63" i="119"/>
  <c r="O63" i="119"/>
  <c r="W63" i="119"/>
  <c r="J64" i="119"/>
  <c r="R64" i="119"/>
  <c r="E65" i="119"/>
  <c r="M65" i="119"/>
  <c r="U65" i="119"/>
  <c r="H66" i="119"/>
  <c r="P66" i="119"/>
  <c r="X66" i="119"/>
  <c r="K67" i="119"/>
  <c r="S67" i="119"/>
  <c r="F68" i="119"/>
  <c r="N68" i="119"/>
  <c r="V68" i="119"/>
  <c r="I69" i="119"/>
  <c r="Q69" i="119"/>
  <c r="D70" i="119"/>
  <c r="L70" i="119"/>
  <c r="T70" i="119"/>
  <c r="G71" i="119"/>
  <c r="O71" i="119"/>
  <c r="W71" i="119"/>
  <c r="J72" i="119"/>
  <c r="R72" i="119"/>
  <c r="W15" i="120"/>
  <c r="J16" i="120"/>
  <c r="R16" i="120"/>
  <c r="I23" i="120"/>
  <c r="Q23" i="120"/>
  <c r="D22" i="158"/>
  <c r="L22" i="158"/>
  <c r="T22" i="158"/>
  <c r="G25" i="120"/>
  <c r="O25" i="120"/>
  <c r="W25" i="120"/>
  <c r="G28" i="120"/>
  <c r="O28" i="120"/>
  <c r="W28" i="120"/>
  <c r="J29" i="120"/>
  <c r="R29" i="120"/>
  <c r="E30" i="120"/>
  <c r="M30" i="120"/>
  <c r="U30" i="120"/>
  <c r="H31" i="120"/>
  <c r="P31" i="120"/>
  <c r="X31" i="120"/>
  <c r="K32" i="120"/>
  <c r="S32" i="120"/>
  <c r="F34" i="120"/>
  <c r="N34" i="120"/>
  <c r="V34" i="120"/>
  <c r="I35" i="120"/>
  <c r="Q35" i="120"/>
  <c r="D36" i="120"/>
  <c r="L36" i="120"/>
  <c r="T36" i="120"/>
  <c r="G37" i="120"/>
  <c r="O37" i="120"/>
  <c r="W37" i="120"/>
  <c r="J38" i="120"/>
  <c r="R38" i="120"/>
  <c r="E39" i="120"/>
  <c r="M39" i="120"/>
  <c r="U39" i="120"/>
  <c r="H40" i="120"/>
  <c r="P40" i="120"/>
  <c r="X40" i="120"/>
  <c r="K41" i="120"/>
  <c r="S41" i="120"/>
  <c r="F42" i="120"/>
  <c r="N42" i="120"/>
  <c r="V42" i="120"/>
  <c r="I43" i="120"/>
  <c r="Q43" i="120"/>
  <c r="D44" i="120"/>
  <c r="L44" i="120"/>
  <c r="T44" i="120"/>
  <c r="G45" i="120"/>
  <c r="O45" i="120"/>
  <c r="W45" i="120"/>
  <c r="J46" i="120"/>
  <c r="R46" i="120"/>
  <c r="E47" i="120"/>
  <c r="M47" i="120"/>
  <c r="U47" i="120"/>
  <c r="H48" i="120"/>
  <c r="P48" i="120"/>
  <c r="X48" i="120"/>
  <c r="K49" i="120"/>
  <c r="S49" i="120"/>
  <c r="F50" i="120"/>
  <c r="N50" i="120"/>
  <c r="V50" i="120"/>
  <c r="I51" i="120"/>
  <c r="Q51" i="120"/>
  <c r="G53" i="120"/>
  <c r="G52" i="120" s="1"/>
  <c r="O53" i="120"/>
  <c r="O52" i="120" s="1"/>
  <c r="W53" i="120"/>
  <c r="J54" i="120"/>
  <c r="R54" i="120"/>
  <c r="D62" i="120"/>
  <c r="G17" i="156"/>
  <c r="O17" i="156"/>
  <c r="W17" i="156"/>
  <c r="J17" i="156"/>
  <c r="R17" i="156"/>
  <c r="M17" i="156"/>
  <c r="U17" i="156"/>
  <c r="E27" i="156"/>
  <c r="E26" i="156" s="1"/>
  <c r="M27" i="156"/>
  <c r="U27" i="156"/>
  <c r="P27" i="156"/>
  <c r="X27" i="156"/>
  <c r="K27" i="156"/>
  <c r="S27" i="156"/>
  <c r="N27" i="156"/>
  <c r="V27" i="156"/>
  <c r="H52" i="156"/>
  <c r="P52" i="156"/>
  <c r="X52" i="156"/>
  <c r="F5" i="119"/>
  <c r="N5" i="119"/>
  <c r="V5" i="119"/>
  <c r="I6" i="119"/>
  <c r="Q6" i="119"/>
  <c r="D7" i="119"/>
  <c r="L7" i="119"/>
  <c r="T7" i="119"/>
  <c r="K9" i="119"/>
  <c r="S9" i="119"/>
  <c r="F10" i="119"/>
  <c r="N10" i="119"/>
  <c r="V10" i="119"/>
  <c r="I12" i="119"/>
  <c r="Q12" i="119"/>
  <c r="D13" i="119"/>
  <c r="L13" i="119"/>
  <c r="T13" i="119"/>
  <c r="G14" i="119"/>
  <c r="O14" i="119"/>
  <c r="W14" i="119"/>
  <c r="J15" i="119"/>
  <c r="R15" i="119"/>
  <c r="E16" i="119"/>
  <c r="M16" i="119"/>
  <c r="U16" i="119"/>
  <c r="I18" i="119"/>
  <c r="Q18" i="119"/>
  <c r="D19" i="119"/>
  <c r="L19" i="119"/>
  <c r="T19" i="119"/>
  <c r="G20" i="119"/>
  <c r="O20" i="119"/>
  <c r="W20" i="119"/>
  <c r="J21" i="119"/>
  <c r="R21" i="119"/>
  <c r="J23" i="119"/>
  <c r="R23" i="119"/>
  <c r="E22" i="155"/>
  <c r="M22" i="155"/>
  <c r="U24" i="119"/>
  <c r="H25" i="119"/>
  <c r="P25" i="119"/>
  <c r="X25" i="119"/>
  <c r="D28" i="119"/>
  <c r="L28" i="119"/>
  <c r="T28" i="119"/>
  <c r="G29" i="119"/>
  <c r="O29" i="119"/>
  <c r="W29" i="119"/>
  <c r="J30" i="119"/>
  <c r="R30" i="119"/>
  <c r="E31" i="119"/>
  <c r="M31" i="119"/>
  <c r="U31" i="119"/>
  <c r="H32" i="119"/>
  <c r="P32" i="119"/>
  <c r="X32" i="119"/>
  <c r="J34" i="119"/>
  <c r="R34" i="119"/>
  <c r="E35" i="119"/>
  <c r="M35" i="119"/>
  <c r="U35" i="119"/>
  <c r="H36" i="119"/>
  <c r="P36" i="119"/>
  <c r="X36" i="119"/>
  <c r="K37" i="119"/>
  <c r="S37" i="119"/>
  <c r="F38" i="119"/>
  <c r="N38" i="119"/>
  <c r="V38" i="119"/>
  <c r="I39" i="119"/>
  <c r="Q39" i="119"/>
  <c r="D40" i="119"/>
  <c r="L40" i="119"/>
  <c r="T40" i="119"/>
  <c r="G41" i="119"/>
  <c r="O41" i="119"/>
  <c r="W41" i="119"/>
  <c r="J42" i="119"/>
  <c r="R42" i="119"/>
  <c r="E43" i="119"/>
  <c r="M43" i="119"/>
  <c r="U43" i="119"/>
  <c r="H44" i="119"/>
  <c r="P44" i="119"/>
  <c r="X44" i="119"/>
  <c r="K45" i="119"/>
  <c r="K45" i="116" s="1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51" i="119"/>
  <c r="M51" i="119"/>
  <c r="U51" i="119"/>
  <c r="S16" i="120"/>
  <c r="J20" i="120"/>
  <c r="R20" i="120"/>
  <c r="E21" i="120"/>
  <c r="M21" i="120"/>
  <c r="U21" i="120"/>
  <c r="H28" i="120"/>
  <c r="P28" i="120"/>
  <c r="X28" i="120"/>
  <c r="F30" i="120"/>
  <c r="N30" i="120"/>
  <c r="V30" i="120"/>
  <c r="I31" i="120"/>
  <c r="Q31" i="120"/>
  <c r="D32" i="120"/>
  <c r="L32" i="120"/>
  <c r="T32" i="120"/>
  <c r="L8" i="156"/>
  <c r="T8" i="156"/>
  <c r="G5" i="119"/>
  <c r="O5" i="119"/>
  <c r="W5" i="119"/>
  <c r="J6" i="119"/>
  <c r="R6" i="119"/>
  <c r="E7" i="119"/>
  <c r="M7" i="119"/>
  <c r="U7" i="119"/>
  <c r="G10" i="119"/>
  <c r="J12" i="119"/>
  <c r="R12" i="119"/>
  <c r="E13" i="119"/>
  <c r="M13" i="119"/>
  <c r="U13" i="119"/>
  <c r="H14" i="119"/>
  <c r="P14" i="119"/>
  <c r="X14" i="119"/>
  <c r="K15" i="119"/>
  <c r="S15" i="119"/>
  <c r="F16" i="119"/>
  <c r="N16" i="119"/>
  <c r="V16" i="119"/>
  <c r="J18" i="119"/>
  <c r="R18" i="119"/>
  <c r="E19" i="119"/>
  <c r="M19" i="119"/>
  <c r="U19" i="119"/>
  <c r="H20" i="119"/>
  <c r="P20" i="119"/>
  <c r="X20" i="119"/>
  <c r="K21" i="119"/>
  <c r="S21" i="119"/>
  <c r="K30" i="119"/>
  <c r="K34" i="119"/>
  <c r="S34" i="119"/>
  <c r="F35" i="119"/>
  <c r="N35" i="119"/>
  <c r="V35" i="119"/>
  <c r="I36" i="119"/>
  <c r="Q36" i="119"/>
  <c r="D37" i="119"/>
  <c r="L37" i="119"/>
  <c r="T37" i="119"/>
  <c r="G38" i="119"/>
  <c r="O38" i="119"/>
  <c r="W38" i="119"/>
  <c r="J39" i="119"/>
  <c r="R39" i="119"/>
  <c r="E40" i="119"/>
  <c r="M40" i="119"/>
  <c r="U40" i="119"/>
  <c r="H41" i="119"/>
  <c r="P41" i="119"/>
  <c r="X41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D16" i="120"/>
  <c r="L16" i="120"/>
  <c r="T16" i="120"/>
  <c r="I25" i="120"/>
  <c r="Q25" i="120"/>
  <c r="G27" i="158"/>
  <c r="I37" i="120"/>
  <c r="Q37" i="120"/>
  <c r="D38" i="120"/>
  <c r="L38" i="120"/>
  <c r="T38" i="120"/>
  <c r="G39" i="120"/>
  <c r="O39" i="120"/>
  <c r="W39" i="120"/>
  <c r="J40" i="120"/>
  <c r="R40" i="120"/>
  <c r="E41" i="120"/>
  <c r="M41" i="120"/>
  <c r="U41" i="120"/>
  <c r="H42" i="120"/>
  <c r="P42" i="120"/>
  <c r="X42" i="120"/>
  <c r="K43" i="120"/>
  <c r="S43" i="120"/>
  <c r="F44" i="120"/>
  <c r="N44" i="120"/>
  <c r="V44" i="120"/>
  <c r="I45" i="120"/>
  <c r="Q45" i="120"/>
  <c r="D46" i="120"/>
  <c r="L46" i="120"/>
  <c r="T46" i="120"/>
  <c r="G47" i="120"/>
  <c r="O47" i="120"/>
  <c r="W47" i="120"/>
  <c r="J48" i="120"/>
  <c r="R48" i="120"/>
  <c r="E49" i="120"/>
  <c r="M49" i="120"/>
  <c r="U49" i="120"/>
  <c r="H50" i="120"/>
  <c r="P50" i="120"/>
  <c r="X50" i="120"/>
  <c r="K51" i="120"/>
  <c r="S51" i="120"/>
  <c r="D52" i="158"/>
  <c r="L52" i="158"/>
  <c r="T52" i="158"/>
  <c r="D64" i="120"/>
  <c r="L64" i="120"/>
  <c r="T64" i="120"/>
  <c r="G65" i="120"/>
  <c r="O65" i="120"/>
  <c r="W65" i="120"/>
  <c r="J66" i="120"/>
  <c r="R66" i="120"/>
  <c r="E67" i="120"/>
  <c r="M67" i="120"/>
  <c r="U67" i="120"/>
  <c r="H68" i="120"/>
  <c r="P68" i="120"/>
  <c r="X68" i="120"/>
  <c r="K69" i="120"/>
  <c r="S69" i="120"/>
  <c r="F70" i="120"/>
  <c r="N70" i="120"/>
  <c r="V70" i="120"/>
  <c r="I71" i="120"/>
  <c r="Q71" i="120"/>
  <c r="D72" i="120"/>
  <c r="L72" i="120"/>
  <c r="T72" i="120"/>
  <c r="N22" i="156"/>
  <c r="V22" i="156"/>
  <c r="E9" i="119"/>
  <c r="M9" i="119"/>
  <c r="U9" i="119"/>
  <c r="H10" i="119"/>
  <c r="P10" i="119"/>
  <c r="X10" i="119"/>
  <c r="K12" i="119"/>
  <c r="S12" i="119"/>
  <c r="F13" i="119"/>
  <c r="N13" i="119"/>
  <c r="V13" i="119"/>
  <c r="I14" i="119"/>
  <c r="Q14" i="119"/>
  <c r="D15" i="119"/>
  <c r="L15" i="119"/>
  <c r="T15" i="119"/>
  <c r="G16" i="119"/>
  <c r="O16" i="119"/>
  <c r="W16" i="119"/>
  <c r="K18" i="119"/>
  <c r="S18" i="119"/>
  <c r="F17" i="155"/>
  <c r="N19" i="119"/>
  <c r="V19" i="119"/>
  <c r="I20" i="119"/>
  <c r="Q20" i="119"/>
  <c r="D21" i="119"/>
  <c r="L21" i="119"/>
  <c r="T21" i="119"/>
  <c r="D23" i="119"/>
  <c r="L23" i="119"/>
  <c r="T23" i="119"/>
  <c r="G24" i="119"/>
  <c r="O24" i="119"/>
  <c r="W24" i="119"/>
  <c r="J25" i="119"/>
  <c r="R25" i="119"/>
  <c r="F28" i="119"/>
  <c r="N28" i="119"/>
  <c r="V28" i="119"/>
  <c r="I29" i="119"/>
  <c r="Q29" i="119"/>
  <c r="D30" i="119"/>
  <c r="L30" i="119"/>
  <c r="T30" i="119"/>
  <c r="G31" i="119"/>
  <c r="O31" i="119"/>
  <c r="W31" i="119"/>
  <c r="J32" i="119"/>
  <c r="R32" i="119"/>
  <c r="K53" i="119"/>
  <c r="S53" i="119"/>
  <c r="F54" i="119"/>
  <c r="N54" i="119"/>
  <c r="V54" i="119"/>
  <c r="R15" i="120"/>
  <c r="E16" i="120"/>
  <c r="M16" i="120"/>
  <c r="F18" i="120"/>
  <c r="N18" i="120"/>
  <c r="V18" i="120"/>
  <c r="I19" i="120"/>
  <c r="Q19" i="120"/>
  <c r="D20" i="120"/>
  <c r="L20" i="120"/>
  <c r="T20" i="120"/>
  <c r="G21" i="120"/>
  <c r="O21" i="120"/>
  <c r="W21" i="120"/>
  <c r="H30" i="120"/>
  <c r="P30" i="120"/>
  <c r="X30" i="120"/>
  <c r="K31" i="120"/>
  <c r="S31" i="120"/>
  <c r="F32" i="120"/>
  <c r="N32" i="120"/>
  <c r="V32" i="120"/>
  <c r="O62" i="120"/>
  <c r="W62" i="120"/>
  <c r="E11" i="156"/>
  <c r="M11" i="156"/>
  <c r="M3" i="156" s="1"/>
  <c r="U11" i="156"/>
  <c r="H11" i="156"/>
  <c r="H3" i="156" s="1"/>
  <c r="P11" i="156"/>
  <c r="X11" i="156"/>
  <c r="K11" i="156"/>
  <c r="S11" i="156"/>
  <c r="F11" i="156"/>
  <c r="F3" i="156" s="1"/>
  <c r="N11" i="156"/>
  <c r="V11" i="156"/>
  <c r="G33" i="156"/>
  <c r="G26" i="156" s="1"/>
  <c r="O33" i="156"/>
  <c r="W33" i="156"/>
  <c r="J33" i="156"/>
  <c r="R33" i="156"/>
  <c r="M33" i="156"/>
  <c r="U33" i="156"/>
  <c r="H33" i="156"/>
  <c r="P33" i="156"/>
  <c r="X33" i="156"/>
  <c r="K33" i="156"/>
  <c r="S33" i="156"/>
  <c r="N33" i="156"/>
  <c r="V33" i="156"/>
  <c r="I33" i="156"/>
  <c r="Q33" i="156"/>
  <c r="I5" i="119"/>
  <c r="Q5" i="119"/>
  <c r="D6" i="119"/>
  <c r="L6" i="119"/>
  <c r="T6" i="119"/>
  <c r="G7" i="119"/>
  <c r="O7" i="119"/>
  <c r="W7" i="119"/>
  <c r="N9" i="119"/>
  <c r="V9" i="119"/>
  <c r="I10" i="119"/>
  <c r="Q10" i="119"/>
  <c r="D12" i="119"/>
  <c r="L12" i="119"/>
  <c r="T12" i="119"/>
  <c r="G13" i="119"/>
  <c r="O13" i="119"/>
  <c r="W13" i="119"/>
  <c r="J14" i="119"/>
  <c r="R14" i="119"/>
  <c r="E15" i="119"/>
  <c r="M15" i="119"/>
  <c r="U15" i="119"/>
  <c r="H16" i="119"/>
  <c r="P16" i="119"/>
  <c r="X16" i="119"/>
  <c r="E23" i="119"/>
  <c r="M23" i="119"/>
  <c r="U23" i="119"/>
  <c r="H24" i="119"/>
  <c r="P24" i="119"/>
  <c r="X24" i="119"/>
  <c r="K25" i="119"/>
  <c r="S25" i="119"/>
  <c r="G28" i="119"/>
  <c r="O28" i="119"/>
  <c r="W28" i="119"/>
  <c r="J29" i="119"/>
  <c r="R29" i="119"/>
  <c r="E30" i="119"/>
  <c r="M30" i="119"/>
  <c r="U30" i="119"/>
  <c r="H31" i="119"/>
  <c r="P31" i="119"/>
  <c r="X31" i="119"/>
  <c r="K32" i="119"/>
  <c r="S32" i="119"/>
  <c r="E34" i="119"/>
  <c r="M34" i="119"/>
  <c r="U34" i="119"/>
  <c r="H35" i="119"/>
  <c r="P35" i="119"/>
  <c r="X35" i="119"/>
  <c r="K36" i="119"/>
  <c r="S36" i="119"/>
  <c r="F37" i="119"/>
  <c r="N37" i="119"/>
  <c r="V37" i="119"/>
  <c r="I38" i="119"/>
  <c r="Q38" i="119"/>
  <c r="D39" i="119"/>
  <c r="L39" i="119"/>
  <c r="T39" i="119"/>
  <c r="G40" i="119"/>
  <c r="O40" i="119"/>
  <c r="W40" i="119"/>
  <c r="J41" i="119"/>
  <c r="R41" i="119"/>
  <c r="E42" i="119"/>
  <c r="M42" i="119"/>
  <c r="U42" i="119"/>
  <c r="H43" i="119"/>
  <c r="P43" i="119"/>
  <c r="X43" i="119"/>
  <c r="K44" i="119"/>
  <c r="S44" i="119"/>
  <c r="F45" i="119"/>
  <c r="N45" i="119"/>
  <c r="V45" i="119"/>
  <c r="I46" i="119"/>
  <c r="Q46" i="119"/>
  <c r="D47" i="119"/>
  <c r="L47" i="119"/>
  <c r="T47" i="119"/>
  <c r="S15" i="120"/>
  <c r="F16" i="120"/>
  <c r="N16" i="120"/>
  <c r="V16" i="120"/>
  <c r="E23" i="120"/>
  <c r="M23" i="120"/>
  <c r="M22" i="120" s="1"/>
  <c r="U23" i="120"/>
  <c r="U22" i="120" s="1"/>
  <c r="H24" i="120"/>
  <c r="P24" i="120"/>
  <c r="X24" i="120"/>
  <c r="K25" i="120"/>
  <c r="S25" i="120"/>
  <c r="J34" i="120"/>
  <c r="R34" i="120"/>
  <c r="H36" i="120"/>
  <c r="P36" i="120"/>
  <c r="X36" i="120"/>
  <c r="K37" i="120"/>
  <c r="S37" i="120"/>
  <c r="F38" i="120"/>
  <c r="N38" i="120"/>
  <c r="V38" i="120"/>
  <c r="I39" i="120"/>
  <c r="Q39" i="120"/>
  <c r="D40" i="120"/>
  <c r="L40" i="120"/>
  <c r="T40" i="120"/>
  <c r="G41" i="120"/>
  <c r="O41" i="120"/>
  <c r="W41" i="120"/>
  <c r="J42" i="120"/>
  <c r="R42" i="120"/>
  <c r="E43" i="120"/>
  <c r="M43" i="120"/>
  <c r="U43" i="120"/>
  <c r="H44" i="120"/>
  <c r="P44" i="120"/>
  <c r="X44" i="120"/>
  <c r="K45" i="120"/>
  <c r="S45" i="120"/>
  <c r="F46" i="120"/>
  <c r="N46" i="120"/>
  <c r="V46" i="120"/>
  <c r="I47" i="120"/>
  <c r="Q47" i="120"/>
  <c r="D48" i="120"/>
  <c r="L48" i="120"/>
  <c r="T48" i="120"/>
  <c r="G49" i="120"/>
  <c r="O49" i="120"/>
  <c r="W49" i="120"/>
  <c r="J50" i="120"/>
  <c r="R50" i="120"/>
  <c r="E51" i="120"/>
  <c r="M51" i="120"/>
  <c r="U51" i="120"/>
  <c r="K53" i="120"/>
  <c r="S53" i="120"/>
  <c r="F52" i="158"/>
  <c r="N52" i="158"/>
  <c r="V52" i="158"/>
  <c r="H62" i="120"/>
  <c r="I61" i="156"/>
  <c r="Q61" i="156"/>
  <c r="D61" i="156"/>
  <c r="L61" i="156"/>
  <c r="T61" i="156"/>
  <c r="O61" i="156"/>
  <c r="W61" i="156"/>
  <c r="J61" i="156"/>
  <c r="R61" i="156"/>
  <c r="M61" i="156"/>
  <c r="U61" i="156"/>
  <c r="H61" i="156"/>
  <c r="P61" i="156"/>
  <c r="X61" i="156"/>
  <c r="K61" i="156"/>
  <c r="J5" i="119"/>
  <c r="R5" i="119"/>
  <c r="E6" i="119"/>
  <c r="M6" i="119"/>
  <c r="U6" i="119"/>
  <c r="H7" i="119"/>
  <c r="P7" i="119"/>
  <c r="X7" i="119"/>
  <c r="G8" i="155"/>
  <c r="G3" i="155" s="1"/>
  <c r="G9" i="119"/>
  <c r="G8" i="119" s="1"/>
  <c r="O9" i="119"/>
  <c r="W9" i="119"/>
  <c r="J10" i="119"/>
  <c r="R10" i="119"/>
  <c r="H13" i="119"/>
  <c r="I16" i="119"/>
  <c r="E18" i="119"/>
  <c r="M18" i="119"/>
  <c r="U18" i="119"/>
  <c r="H19" i="119"/>
  <c r="P19" i="119"/>
  <c r="X19" i="119"/>
  <c r="K20" i="119"/>
  <c r="S20" i="119"/>
  <c r="F21" i="119"/>
  <c r="N21" i="119"/>
  <c r="V21" i="119"/>
  <c r="D25" i="119"/>
  <c r="L25" i="119"/>
  <c r="T25" i="119"/>
  <c r="H28" i="119"/>
  <c r="P28" i="119"/>
  <c r="X28" i="119"/>
  <c r="K29" i="119"/>
  <c r="S29" i="119"/>
  <c r="F30" i="119"/>
  <c r="N30" i="119"/>
  <c r="V30" i="119"/>
  <c r="I31" i="119"/>
  <c r="Q31" i="119"/>
  <c r="D32" i="119"/>
  <c r="L32" i="119"/>
  <c r="T32" i="119"/>
  <c r="F34" i="119"/>
  <c r="N34" i="119"/>
  <c r="V34" i="119"/>
  <c r="I35" i="119"/>
  <c r="Q35" i="119"/>
  <c r="D36" i="119"/>
  <c r="L36" i="119"/>
  <c r="T36" i="119"/>
  <c r="G37" i="119"/>
  <c r="O37" i="119"/>
  <c r="W37" i="119"/>
  <c r="J38" i="119"/>
  <c r="R38" i="119"/>
  <c r="E39" i="119"/>
  <c r="M39" i="119"/>
  <c r="M39" i="116" s="1"/>
  <c r="U39" i="119"/>
  <c r="H40" i="119"/>
  <c r="P40" i="119"/>
  <c r="X40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K17" i="158"/>
  <c r="S17" i="158"/>
  <c r="F17" i="158"/>
  <c r="N17" i="158"/>
  <c r="V17" i="158"/>
  <c r="I21" i="120"/>
  <c r="Q21" i="120"/>
  <c r="D28" i="120"/>
  <c r="L28" i="120"/>
  <c r="T28" i="120"/>
  <c r="G29" i="120"/>
  <c r="O29" i="120"/>
  <c r="W29" i="120"/>
  <c r="J30" i="120"/>
  <c r="R30" i="120"/>
  <c r="E31" i="120"/>
  <c r="M31" i="120"/>
  <c r="U31" i="120"/>
  <c r="H32" i="120"/>
  <c r="P32" i="120"/>
  <c r="X32" i="120"/>
  <c r="I4" i="155"/>
  <c r="K5" i="119"/>
  <c r="S5" i="119"/>
  <c r="F6" i="119"/>
  <c r="N6" i="119"/>
  <c r="V6" i="119"/>
  <c r="I7" i="119"/>
  <c r="Q7" i="119"/>
  <c r="H9" i="119"/>
  <c r="P9" i="119"/>
  <c r="X9" i="119"/>
  <c r="K10" i="119"/>
  <c r="S10" i="119"/>
  <c r="F12" i="119"/>
  <c r="N12" i="119"/>
  <c r="V12" i="119"/>
  <c r="I13" i="119"/>
  <c r="Q13" i="119"/>
  <c r="D14" i="119"/>
  <c r="L14" i="119"/>
  <c r="T14" i="119"/>
  <c r="G15" i="119"/>
  <c r="O15" i="119"/>
  <c r="W15" i="119"/>
  <c r="J16" i="119"/>
  <c r="R16" i="119"/>
  <c r="F18" i="119"/>
  <c r="N18" i="119"/>
  <c r="V18" i="119"/>
  <c r="I19" i="119"/>
  <c r="Q19" i="119"/>
  <c r="D20" i="119"/>
  <c r="L20" i="119"/>
  <c r="T20" i="119"/>
  <c r="G21" i="119"/>
  <c r="O21" i="119"/>
  <c r="W21" i="119"/>
  <c r="G23" i="119"/>
  <c r="O23" i="119"/>
  <c r="W23" i="119"/>
  <c r="J24" i="119"/>
  <c r="R24" i="119"/>
  <c r="E25" i="119"/>
  <c r="M25" i="119"/>
  <c r="U25" i="119"/>
  <c r="I28" i="119"/>
  <c r="Q28" i="119"/>
  <c r="D29" i="119"/>
  <c r="L29" i="119"/>
  <c r="T29" i="119"/>
  <c r="G30" i="119"/>
  <c r="O30" i="119"/>
  <c r="W30" i="119"/>
  <c r="J31" i="119"/>
  <c r="R31" i="119"/>
  <c r="E32" i="119"/>
  <c r="M32" i="119"/>
  <c r="U32" i="119"/>
  <c r="E36" i="119"/>
  <c r="D41" i="119"/>
  <c r="L41" i="119"/>
  <c r="T41" i="119"/>
  <c r="G42" i="119"/>
  <c r="O42" i="119"/>
  <c r="W42" i="119"/>
  <c r="J43" i="119"/>
  <c r="R43" i="119"/>
  <c r="E44" i="119"/>
  <c r="M44" i="119"/>
  <c r="M44" i="116" s="1"/>
  <c r="U44" i="119"/>
  <c r="H45" i="119"/>
  <c r="P45" i="119"/>
  <c r="X45" i="119"/>
  <c r="K46" i="119"/>
  <c r="S46" i="119"/>
  <c r="F47" i="119"/>
  <c r="N47" i="119"/>
  <c r="V47" i="119"/>
  <c r="G62" i="119"/>
  <c r="O62" i="119"/>
  <c r="W62" i="119"/>
  <c r="J63" i="119"/>
  <c r="R63" i="119"/>
  <c r="E64" i="119"/>
  <c r="M64" i="119"/>
  <c r="U64" i="119"/>
  <c r="H65" i="119"/>
  <c r="P65" i="119"/>
  <c r="X65" i="119"/>
  <c r="K66" i="119"/>
  <c r="S66" i="119"/>
  <c r="F67" i="119"/>
  <c r="N67" i="119"/>
  <c r="V67" i="119"/>
  <c r="I68" i="119"/>
  <c r="Q68" i="119"/>
  <c r="D69" i="119"/>
  <c r="L69" i="119"/>
  <c r="T69" i="119"/>
  <c r="G70" i="119"/>
  <c r="O70" i="119"/>
  <c r="W70" i="119"/>
  <c r="J71" i="119"/>
  <c r="R71" i="119"/>
  <c r="E72" i="119"/>
  <c r="M72" i="119"/>
  <c r="U72" i="119"/>
  <c r="X3" i="170"/>
  <c r="F11" i="170"/>
  <c r="N11" i="170"/>
  <c r="N3" i="170" s="1"/>
  <c r="V11" i="170"/>
  <c r="I11" i="170"/>
  <c r="Q11" i="170"/>
  <c r="D11" i="170"/>
  <c r="L11" i="170"/>
  <c r="T11" i="170"/>
  <c r="G11" i="170"/>
  <c r="O11" i="170"/>
  <c r="W11" i="170"/>
  <c r="W3" i="170" s="1"/>
  <c r="J61" i="170"/>
  <c r="R61" i="170"/>
  <c r="M61" i="170"/>
  <c r="U61" i="170"/>
  <c r="H61" i="170"/>
  <c r="P61" i="170"/>
  <c r="X61" i="170"/>
  <c r="K61" i="170"/>
  <c r="S61" i="170"/>
  <c r="F61" i="170"/>
  <c r="N61" i="170"/>
  <c r="V61" i="170"/>
  <c r="I61" i="170"/>
  <c r="Q61" i="170"/>
  <c r="D61" i="170"/>
  <c r="L61" i="170"/>
  <c r="T61" i="170"/>
  <c r="P26" i="169"/>
  <c r="K33" i="169"/>
  <c r="K26" i="169" s="1"/>
  <c r="S33" i="169"/>
  <c r="N33" i="169"/>
  <c r="V33" i="169"/>
  <c r="I33" i="169"/>
  <c r="Q33" i="169"/>
  <c r="L33" i="169"/>
  <c r="T33" i="169"/>
  <c r="O33" i="169"/>
  <c r="W33" i="169"/>
  <c r="J33" i="169"/>
  <c r="R33" i="169"/>
  <c r="E33" i="169"/>
  <c r="E26" i="169" s="1"/>
  <c r="M33" i="169"/>
  <c r="U33" i="169"/>
  <c r="K43" i="118"/>
  <c r="L46" i="118"/>
  <c r="X50" i="118"/>
  <c r="M61" i="169"/>
  <c r="U61" i="169"/>
  <c r="H61" i="169"/>
  <c r="P61" i="169"/>
  <c r="X61" i="169"/>
  <c r="K61" i="169"/>
  <c r="S61" i="169"/>
  <c r="F61" i="169"/>
  <c r="N61" i="169"/>
  <c r="V61" i="169"/>
  <c r="I61" i="169"/>
  <c r="Q61" i="169"/>
  <c r="L61" i="169"/>
  <c r="T61" i="169"/>
  <c r="J70" i="118"/>
  <c r="I17" i="167"/>
  <c r="Q17" i="167"/>
  <c r="F22" i="167"/>
  <c r="N22" i="167"/>
  <c r="V22" i="167"/>
  <c r="E27" i="167"/>
  <c r="M27" i="167"/>
  <c r="U27" i="167"/>
  <c r="H27" i="167"/>
  <c r="P27" i="167"/>
  <c r="X27" i="167"/>
  <c r="K27" i="167"/>
  <c r="S27" i="167"/>
  <c r="J52" i="167"/>
  <c r="R52" i="167"/>
  <c r="T62" i="118"/>
  <c r="U65" i="118"/>
  <c r="V68" i="118"/>
  <c r="W71" i="118"/>
  <c r="H5" i="118"/>
  <c r="P5" i="118"/>
  <c r="X5" i="118"/>
  <c r="K6" i="118"/>
  <c r="S6" i="118"/>
  <c r="F7" i="118"/>
  <c r="N7" i="118"/>
  <c r="V7" i="118"/>
  <c r="D9" i="118"/>
  <c r="L9" i="118"/>
  <c r="T9" i="118"/>
  <c r="G10" i="118"/>
  <c r="O10" i="118"/>
  <c r="W10" i="118"/>
  <c r="E14" i="118"/>
  <c r="M14" i="118"/>
  <c r="U14" i="118"/>
  <c r="H15" i="118"/>
  <c r="P15" i="118"/>
  <c r="X15" i="118"/>
  <c r="K16" i="118"/>
  <c r="S16" i="118"/>
  <c r="F19" i="118"/>
  <c r="N19" i="118"/>
  <c r="V19" i="118"/>
  <c r="I20" i="118"/>
  <c r="Q20" i="118"/>
  <c r="D21" i="118"/>
  <c r="L21" i="118"/>
  <c r="T21" i="118"/>
  <c r="I23" i="118"/>
  <c r="Q23" i="118"/>
  <c r="D24" i="118"/>
  <c r="L24" i="118"/>
  <c r="T24" i="118"/>
  <c r="G25" i="118"/>
  <c r="O25" i="118"/>
  <c r="W25" i="118"/>
  <c r="E30" i="118"/>
  <c r="M30" i="118"/>
  <c r="U30" i="118"/>
  <c r="H31" i="118"/>
  <c r="P31" i="118"/>
  <c r="X31" i="118"/>
  <c r="K32" i="118"/>
  <c r="S32" i="118"/>
  <c r="I64" i="118"/>
  <c r="Q64" i="118"/>
  <c r="D65" i="118"/>
  <c r="L65" i="118"/>
  <c r="T65" i="118"/>
  <c r="G66" i="118"/>
  <c r="O66" i="118"/>
  <c r="W66" i="118"/>
  <c r="J67" i="118"/>
  <c r="R67" i="118"/>
  <c r="E68" i="118"/>
  <c r="M68" i="118"/>
  <c r="U68" i="118"/>
  <c r="X69" i="118"/>
  <c r="K70" i="118"/>
  <c r="S70" i="118"/>
  <c r="F71" i="118"/>
  <c r="N71" i="118"/>
  <c r="V71" i="118"/>
  <c r="I72" i="118"/>
  <c r="Q72" i="118"/>
  <c r="D8" i="165"/>
  <c r="D3" i="165" s="1"/>
  <c r="L8" i="165"/>
  <c r="T8" i="165"/>
  <c r="J17" i="165"/>
  <c r="R17" i="165"/>
  <c r="I61" i="165"/>
  <c r="Q61" i="165"/>
  <c r="D61" i="165"/>
  <c r="L61" i="165"/>
  <c r="T61" i="165"/>
  <c r="H15" i="117"/>
  <c r="G48" i="119"/>
  <c r="O48" i="119"/>
  <c r="W48" i="119"/>
  <c r="J49" i="119"/>
  <c r="R49" i="119"/>
  <c r="E50" i="119"/>
  <c r="M50" i="119"/>
  <c r="U50" i="119"/>
  <c r="H51" i="119"/>
  <c r="P51" i="119"/>
  <c r="X51" i="119"/>
  <c r="D53" i="119"/>
  <c r="L53" i="119"/>
  <c r="T53" i="119"/>
  <c r="G54" i="119"/>
  <c r="O54" i="119"/>
  <c r="W54" i="119"/>
  <c r="H62" i="119"/>
  <c r="P62" i="119"/>
  <c r="X62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H70" i="119"/>
  <c r="P70" i="119"/>
  <c r="X70" i="119"/>
  <c r="K71" i="119"/>
  <c r="S71" i="119"/>
  <c r="F72" i="119"/>
  <c r="N72" i="119"/>
  <c r="V72" i="119"/>
  <c r="F27" i="170"/>
  <c r="N27" i="170"/>
  <c r="V27" i="170"/>
  <c r="I27" i="170"/>
  <c r="Q27" i="170"/>
  <c r="D27" i="170"/>
  <c r="L27" i="170"/>
  <c r="L26" i="170" s="1"/>
  <c r="T27" i="170"/>
  <c r="G27" i="170"/>
  <c r="O27" i="170"/>
  <c r="W27" i="170"/>
  <c r="I11" i="169"/>
  <c r="I3" i="169" s="1"/>
  <c r="Q11" i="169"/>
  <c r="D11" i="169"/>
  <c r="L11" i="169"/>
  <c r="T11" i="169"/>
  <c r="G11" i="169"/>
  <c r="O11" i="169"/>
  <c r="W11" i="169"/>
  <c r="J11" i="169"/>
  <c r="R11" i="169"/>
  <c r="P4" i="167"/>
  <c r="X4" i="167"/>
  <c r="K4" i="167"/>
  <c r="S4" i="167"/>
  <c r="K11" i="167"/>
  <c r="S11" i="167"/>
  <c r="D48" i="118"/>
  <c r="J50" i="118"/>
  <c r="H12" i="118"/>
  <c r="P12" i="118"/>
  <c r="X12" i="118"/>
  <c r="K13" i="118"/>
  <c r="S13" i="118"/>
  <c r="F14" i="118"/>
  <c r="N14" i="118"/>
  <c r="V14" i="118"/>
  <c r="I15" i="118"/>
  <c r="Q15" i="118"/>
  <c r="D16" i="118"/>
  <c r="L16" i="118"/>
  <c r="T16" i="118"/>
  <c r="H28" i="118"/>
  <c r="P28" i="118"/>
  <c r="X28" i="118"/>
  <c r="K29" i="118"/>
  <c r="S29" i="118"/>
  <c r="F30" i="118"/>
  <c r="N30" i="118"/>
  <c r="V30" i="118"/>
  <c r="I31" i="118"/>
  <c r="Q31" i="118"/>
  <c r="D32" i="118"/>
  <c r="L32" i="118"/>
  <c r="T32" i="118"/>
  <c r="D62" i="118"/>
  <c r="G63" i="118"/>
  <c r="W63" i="118"/>
  <c r="J64" i="118"/>
  <c r="R64" i="118"/>
  <c r="E65" i="118"/>
  <c r="M65" i="118"/>
  <c r="H66" i="118"/>
  <c r="X66" i="118"/>
  <c r="K67" i="118"/>
  <c r="S67" i="118"/>
  <c r="F68" i="118"/>
  <c r="N68" i="118"/>
  <c r="I69" i="118"/>
  <c r="D70" i="118"/>
  <c r="L70" i="118"/>
  <c r="T70" i="118"/>
  <c r="G71" i="118"/>
  <c r="O71" i="118"/>
  <c r="J72" i="118"/>
  <c r="X33" i="165"/>
  <c r="V33" i="165"/>
  <c r="V26" i="165" s="1"/>
  <c r="H5" i="117"/>
  <c r="P5" i="117"/>
  <c r="X5" i="117"/>
  <c r="K6" i="117"/>
  <c r="S6" i="117"/>
  <c r="F7" i="117"/>
  <c r="N7" i="117"/>
  <c r="V7" i="117"/>
  <c r="H48" i="119"/>
  <c r="P48" i="119"/>
  <c r="X48" i="119"/>
  <c r="K49" i="119"/>
  <c r="S49" i="119"/>
  <c r="F50" i="119"/>
  <c r="N50" i="119"/>
  <c r="V50" i="119"/>
  <c r="I51" i="119"/>
  <c r="Q51" i="119"/>
  <c r="D63" i="119"/>
  <c r="E66" i="119"/>
  <c r="F69" i="119"/>
  <c r="N69" i="119"/>
  <c r="V69" i="119"/>
  <c r="I70" i="119"/>
  <c r="Q70" i="119"/>
  <c r="D71" i="119"/>
  <c r="L71" i="119"/>
  <c r="T71" i="119"/>
  <c r="G72" i="119"/>
  <c r="O72" i="119"/>
  <c r="W72" i="119"/>
  <c r="L52" i="169"/>
  <c r="T52" i="169"/>
  <c r="F33" i="168"/>
  <c r="F26" i="168" s="1"/>
  <c r="N33" i="168"/>
  <c r="N26" i="168" s="1"/>
  <c r="V33" i="168"/>
  <c r="I33" i="168"/>
  <c r="Q33" i="168"/>
  <c r="L33" i="168"/>
  <c r="T33" i="168"/>
  <c r="G33" i="168"/>
  <c r="O33" i="168"/>
  <c r="W33" i="168"/>
  <c r="J33" i="168"/>
  <c r="R33" i="168"/>
  <c r="M33" i="168"/>
  <c r="U33" i="168"/>
  <c r="P41" i="118"/>
  <c r="Q44" i="118"/>
  <c r="R47" i="118"/>
  <c r="N61" i="168"/>
  <c r="V61" i="168"/>
  <c r="I61" i="168"/>
  <c r="Q61" i="168"/>
  <c r="D61" i="168"/>
  <c r="L61" i="168"/>
  <c r="T61" i="168"/>
  <c r="O61" i="168"/>
  <c r="W61" i="168"/>
  <c r="H22" i="167"/>
  <c r="P22" i="167"/>
  <c r="X22" i="167"/>
  <c r="G27" i="167"/>
  <c r="O27" i="167"/>
  <c r="W27" i="167"/>
  <c r="H7" i="118"/>
  <c r="P7" i="118"/>
  <c r="X7" i="118"/>
  <c r="G34" i="118"/>
  <c r="O34" i="118"/>
  <c r="W34" i="118"/>
  <c r="J35" i="118"/>
  <c r="R35" i="118"/>
  <c r="E36" i="118"/>
  <c r="M36" i="118"/>
  <c r="H33" i="166"/>
  <c r="P37" i="118"/>
  <c r="X37" i="118"/>
  <c r="K38" i="118"/>
  <c r="S38" i="118"/>
  <c r="F39" i="118"/>
  <c r="N39" i="118"/>
  <c r="I40" i="118"/>
  <c r="Q40" i="118"/>
  <c r="D41" i="118"/>
  <c r="L41" i="118"/>
  <c r="T41" i="118"/>
  <c r="G42" i="118"/>
  <c r="O42" i="118"/>
  <c r="J43" i="118"/>
  <c r="R43" i="118"/>
  <c r="E44" i="118"/>
  <c r="M44" i="118"/>
  <c r="U44" i="118"/>
  <c r="H45" i="118"/>
  <c r="P45" i="118"/>
  <c r="K46" i="118"/>
  <c r="S46" i="118"/>
  <c r="F47" i="118"/>
  <c r="N47" i="118"/>
  <c r="V47" i="118"/>
  <c r="I48" i="118"/>
  <c r="Q48" i="118"/>
  <c r="L49" i="118"/>
  <c r="G52" i="165"/>
  <c r="O52" i="165"/>
  <c r="W52" i="165"/>
  <c r="I5" i="117"/>
  <c r="Q5" i="117"/>
  <c r="D6" i="117"/>
  <c r="L6" i="117"/>
  <c r="T6" i="117"/>
  <c r="G7" i="117"/>
  <c r="O7" i="117"/>
  <c r="W7" i="117"/>
  <c r="T35" i="117"/>
  <c r="O36" i="117"/>
  <c r="U38" i="117"/>
  <c r="P39" i="117"/>
  <c r="V41" i="117"/>
  <c r="Q42" i="117"/>
  <c r="T43" i="117"/>
  <c r="G44" i="117"/>
  <c r="O44" i="117"/>
  <c r="W44" i="117"/>
  <c r="J45" i="117"/>
  <c r="R45" i="117"/>
  <c r="E46" i="117"/>
  <c r="M46" i="117"/>
  <c r="U46" i="117"/>
  <c r="H47" i="117"/>
  <c r="P47" i="117"/>
  <c r="X47" i="117"/>
  <c r="K48" i="117"/>
  <c r="S48" i="117"/>
  <c r="F49" i="117"/>
  <c r="N49" i="117"/>
  <c r="V49" i="117"/>
  <c r="I50" i="117"/>
  <c r="Q50" i="117"/>
  <c r="D51" i="117"/>
  <c r="L51" i="117"/>
  <c r="T51" i="117"/>
  <c r="J53" i="117"/>
  <c r="R53" i="117"/>
  <c r="E54" i="117"/>
  <c r="M54" i="117"/>
  <c r="U54" i="117"/>
  <c r="I48" i="119"/>
  <c r="Q48" i="119"/>
  <c r="D49" i="119"/>
  <c r="L49" i="119"/>
  <c r="T49" i="119"/>
  <c r="G50" i="119"/>
  <c r="O50" i="119"/>
  <c r="W50" i="119"/>
  <c r="J51" i="119"/>
  <c r="R51" i="119"/>
  <c r="F53" i="119"/>
  <c r="N53" i="119"/>
  <c r="V53" i="119"/>
  <c r="I54" i="119"/>
  <c r="Q54" i="119"/>
  <c r="J62" i="119"/>
  <c r="R62" i="119"/>
  <c r="E63" i="119"/>
  <c r="M63" i="119"/>
  <c r="U63" i="119"/>
  <c r="H64" i="119"/>
  <c r="P64" i="119"/>
  <c r="X64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J70" i="119"/>
  <c r="R70" i="119"/>
  <c r="E71" i="119"/>
  <c r="M71" i="119"/>
  <c r="U71" i="119"/>
  <c r="H72" i="119"/>
  <c r="P72" i="119"/>
  <c r="X72" i="119"/>
  <c r="Q4" i="170"/>
  <c r="D4" i="170"/>
  <c r="L4" i="170"/>
  <c r="T4" i="170"/>
  <c r="H17" i="170"/>
  <c r="P17" i="170"/>
  <c r="X17" i="170"/>
  <c r="K17" i="170"/>
  <c r="S17" i="170"/>
  <c r="N17" i="170"/>
  <c r="V17" i="170"/>
  <c r="O22" i="170"/>
  <c r="W22" i="170"/>
  <c r="J4" i="167"/>
  <c r="R4" i="167"/>
  <c r="G11" i="167"/>
  <c r="O11" i="167"/>
  <c r="O3" i="167" s="1"/>
  <c r="W11" i="167"/>
  <c r="K5" i="118"/>
  <c r="S5" i="118"/>
  <c r="F6" i="118"/>
  <c r="N6" i="118"/>
  <c r="V6" i="118"/>
  <c r="I7" i="118"/>
  <c r="Q7" i="118"/>
  <c r="G9" i="118"/>
  <c r="O9" i="118"/>
  <c r="W9" i="118"/>
  <c r="J10" i="118"/>
  <c r="R10" i="118"/>
  <c r="K4" i="165"/>
  <c r="H52" i="165"/>
  <c r="P52" i="165"/>
  <c r="X52" i="165"/>
  <c r="J5" i="117"/>
  <c r="E6" i="117"/>
  <c r="F9" i="117"/>
  <c r="J48" i="119"/>
  <c r="R48" i="119"/>
  <c r="E49" i="119"/>
  <c r="M49" i="119"/>
  <c r="U49" i="119"/>
  <c r="H50" i="119"/>
  <c r="P50" i="119"/>
  <c r="X50" i="119"/>
  <c r="K51" i="119"/>
  <c r="S51" i="119"/>
  <c r="G53" i="119"/>
  <c r="O53" i="119"/>
  <c r="W53" i="119"/>
  <c r="J54" i="119"/>
  <c r="R54" i="119"/>
  <c r="K62" i="119"/>
  <c r="S62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X69" i="119"/>
  <c r="K70" i="119"/>
  <c r="S70" i="119"/>
  <c r="F71" i="119"/>
  <c r="N71" i="119"/>
  <c r="V71" i="119"/>
  <c r="I72" i="119"/>
  <c r="Q72" i="119"/>
  <c r="H33" i="170"/>
  <c r="H26" i="170" s="1"/>
  <c r="P33" i="170"/>
  <c r="X33" i="170"/>
  <c r="K33" i="170"/>
  <c r="K26" i="170" s="1"/>
  <c r="S33" i="170"/>
  <c r="N33" i="170"/>
  <c r="V33" i="170"/>
  <c r="I33" i="170"/>
  <c r="Q33" i="170"/>
  <c r="L33" i="170"/>
  <c r="T33" i="170"/>
  <c r="O33" i="170"/>
  <c r="W33" i="170"/>
  <c r="J33" i="170"/>
  <c r="R33" i="170"/>
  <c r="R26" i="170" s="1"/>
  <c r="L27" i="168"/>
  <c r="T27" i="168"/>
  <c r="G27" i="168"/>
  <c r="O27" i="168"/>
  <c r="W27" i="168"/>
  <c r="J27" i="168"/>
  <c r="R27" i="168"/>
  <c r="M27" i="168"/>
  <c r="U27" i="168"/>
  <c r="H61" i="168"/>
  <c r="P61" i="168"/>
  <c r="X61" i="168"/>
  <c r="T67" i="118"/>
  <c r="U70" i="118"/>
  <c r="D8" i="167"/>
  <c r="L8" i="167"/>
  <c r="T8" i="167"/>
  <c r="S53" i="118"/>
  <c r="K61" i="167"/>
  <c r="S61" i="167"/>
  <c r="I65" i="118"/>
  <c r="D66" i="118"/>
  <c r="J68" i="118"/>
  <c r="E69" i="118"/>
  <c r="M61" i="167"/>
  <c r="U61" i="167"/>
  <c r="K71" i="118"/>
  <c r="F72" i="118"/>
  <c r="V72" i="118"/>
  <c r="G18" i="118"/>
  <c r="O18" i="118"/>
  <c r="W18" i="118"/>
  <c r="J19" i="118"/>
  <c r="R19" i="118"/>
  <c r="E20" i="118"/>
  <c r="M20" i="118"/>
  <c r="U20" i="118"/>
  <c r="H21" i="118"/>
  <c r="P21" i="118"/>
  <c r="X21" i="118"/>
  <c r="K28" i="118"/>
  <c r="S28" i="118"/>
  <c r="F29" i="118"/>
  <c r="N29" i="118"/>
  <c r="V29" i="118"/>
  <c r="I30" i="118"/>
  <c r="Q30" i="118"/>
  <c r="D31" i="118"/>
  <c r="L31" i="118"/>
  <c r="T31" i="118"/>
  <c r="G32" i="118"/>
  <c r="O32" i="118"/>
  <c r="W32" i="118"/>
  <c r="G36" i="118"/>
  <c r="O36" i="118"/>
  <c r="W36" i="118"/>
  <c r="J37" i="118"/>
  <c r="R37" i="118"/>
  <c r="E38" i="118"/>
  <c r="M38" i="118"/>
  <c r="U38" i="118"/>
  <c r="H39" i="118"/>
  <c r="P39" i="118"/>
  <c r="X39" i="118"/>
  <c r="K40" i="118"/>
  <c r="S40" i="118"/>
  <c r="F41" i="118"/>
  <c r="N41" i="118"/>
  <c r="V41" i="118"/>
  <c r="I42" i="118"/>
  <c r="Q42" i="118"/>
  <c r="D43" i="118"/>
  <c r="L43" i="118"/>
  <c r="T43" i="118"/>
  <c r="G44" i="118"/>
  <c r="O44" i="118"/>
  <c r="W44" i="118"/>
  <c r="J45" i="118"/>
  <c r="R45" i="118"/>
  <c r="E46" i="118"/>
  <c r="M46" i="118"/>
  <c r="U46" i="118"/>
  <c r="H47" i="118"/>
  <c r="P47" i="118"/>
  <c r="X47" i="118"/>
  <c r="K48" i="118"/>
  <c r="S48" i="118"/>
  <c r="F49" i="118"/>
  <c r="N49" i="118"/>
  <c r="V49" i="118"/>
  <c r="I50" i="118"/>
  <c r="Q50" i="118"/>
  <c r="D51" i="118"/>
  <c r="L51" i="118"/>
  <c r="T51" i="118"/>
  <c r="F22" i="165"/>
  <c r="N22" i="165"/>
  <c r="V22" i="165"/>
  <c r="I7" i="117"/>
  <c r="I4" i="117" s="1"/>
  <c r="K48" i="119"/>
  <c r="S48" i="119"/>
  <c r="F49" i="119"/>
  <c r="N49" i="119"/>
  <c r="V49" i="119"/>
  <c r="I50" i="119"/>
  <c r="Q50" i="119"/>
  <c r="D51" i="119"/>
  <c r="L51" i="119"/>
  <c r="T51" i="119"/>
  <c r="R3" i="170"/>
  <c r="M8" i="170"/>
  <c r="U8" i="170"/>
  <c r="I52" i="170"/>
  <c r="Q52" i="170"/>
  <c r="I27" i="169"/>
  <c r="Q27" i="169"/>
  <c r="L27" i="169"/>
  <c r="T27" i="169"/>
  <c r="G27" i="169"/>
  <c r="O27" i="169"/>
  <c r="W27" i="169"/>
  <c r="J27" i="169"/>
  <c r="R27" i="169"/>
  <c r="X3" i="168"/>
  <c r="K8" i="168"/>
  <c r="K3" i="168" s="1"/>
  <c r="S8" i="168"/>
  <c r="F17" i="168"/>
  <c r="N17" i="168"/>
  <c r="V17" i="168"/>
  <c r="I17" i="168"/>
  <c r="Q17" i="168"/>
  <c r="D17" i="168"/>
  <c r="L17" i="168"/>
  <c r="T17" i="168"/>
  <c r="M52" i="168"/>
  <c r="U52" i="168"/>
  <c r="I33" i="167"/>
  <c r="I26" i="167" s="1"/>
  <c r="Q33" i="167"/>
  <c r="Q26" i="167" s="1"/>
  <c r="L36" i="118"/>
  <c r="M39" i="118"/>
  <c r="K33" i="167"/>
  <c r="S33" i="167"/>
  <c r="I43" i="118"/>
  <c r="O45" i="118"/>
  <c r="J46" i="118"/>
  <c r="P48" i="118"/>
  <c r="K49" i="118"/>
  <c r="F23" i="118"/>
  <c r="N23" i="118"/>
  <c r="V23" i="118"/>
  <c r="I24" i="118"/>
  <c r="Q24" i="118"/>
  <c r="D25" i="118"/>
  <c r="L25" i="118"/>
  <c r="T25" i="118"/>
  <c r="H32" i="118"/>
  <c r="P32" i="118"/>
  <c r="X32" i="118"/>
  <c r="J34" i="118"/>
  <c r="R34" i="118"/>
  <c r="E35" i="118"/>
  <c r="M35" i="118"/>
  <c r="U35" i="118"/>
  <c r="H36" i="118"/>
  <c r="P36" i="118"/>
  <c r="X36" i="118"/>
  <c r="K37" i="118"/>
  <c r="S37" i="118"/>
  <c r="N38" i="118"/>
  <c r="V38" i="118"/>
  <c r="I39" i="118"/>
  <c r="Q39" i="118"/>
  <c r="D40" i="118"/>
  <c r="L40" i="118"/>
  <c r="T40" i="118"/>
  <c r="O41" i="118"/>
  <c r="W41" i="118"/>
  <c r="J42" i="118"/>
  <c r="R42" i="118"/>
  <c r="E43" i="118"/>
  <c r="M43" i="118"/>
  <c r="U43" i="118"/>
  <c r="P44" i="118"/>
  <c r="X44" i="118"/>
  <c r="K45" i="118"/>
  <c r="S45" i="118"/>
  <c r="F46" i="118"/>
  <c r="N46" i="118"/>
  <c r="V46" i="118"/>
  <c r="Q47" i="118"/>
  <c r="L48" i="118"/>
  <c r="T48" i="118"/>
  <c r="G49" i="118"/>
  <c r="O49" i="118"/>
  <c r="R50" i="118"/>
  <c r="E51" i="118"/>
  <c r="U51" i="118"/>
  <c r="F54" i="118"/>
  <c r="V54" i="118"/>
  <c r="J4" i="165"/>
  <c r="D27" i="165"/>
  <c r="T27" i="165"/>
  <c r="G4" i="163"/>
  <c r="O4" i="163"/>
  <c r="W4" i="163"/>
  <c r="J7" i="117"/>
  <c r="I18" i="117"/>
  <c r="O20" i="117"/>
  <c r="J21" i="117"/>
  <c r="R21" i="117"/>
  <c r="I53" i="119"/>
  <c r="Q53" i="119"/>
  <c r="D54" i="119"/>
  <c r="L54" i="119"/>
  <c r="T54" i="119"/>
  <c r="E62" i="119"/>
  <c r="M62" i="119"/>
  <c r="U62" i="119"/>
  <c r="H63" i="119"/>
  <c r="P63" i="119"/>
  <c r="X63" i="119"/>
  <c r="K64" i="119"/>
  <c r="S64" i="119"/>
  <c r="F65" i="119"/>
  <c r="N65" i="119"/>
  <c r="V65" i="119"/>
  <c r="I66" i="119"/>
  <c r="Q66" i="119"/>
  <c r="D67" i="119"/>
  <c r="L67" i="119"/>
  <c r="T67" i="119"/>
  <c r="G68" i="119"/>
  <c r="O68" i="119"/>
  <c r="W68" i="119"/>
  <c r="J69" i="119"/>
  <c r="R69" i="119"/>
  <c r="E70" i="119"/>
  <c r="M70" i="119"/>
  <c r="U70" i="119"/>
  <c r="H71" i="119"/>
  <c r="P71" i="119"/>
  <c r="X71" i="119"/>
  <c r="K72" i="119"/>
  <c r="S72" i="119"/>
  <c r="D4" i="169"/>
  <c r="L4" i="169"/>
  <c r="T4" i="169"/>
  <c r="G4" i="169"/>
  <c r="O4" i="169"/>
  <c r="W4" i="169"/>
  <c r="K17" i="169"/>
  <c r="S17" i="169"/>
  <c r="N17" i="169"/>
  <c r="V17" i="169"/>
  <c r="I17" i="169"/>
  <c r="Q17" i="169"/>
  <c r="G4" i="168"/>
  <c r="O4" i="168"/>
  <c r="W4" i="168"/>
  <c r="J4" i="168"/>
  <c r="R4" i="168"/>
  <c r="E22" i="168"/>
  <c r="M22" i="168"/>
  <c r="U22" i="168"/>
  <c r="F8" i="167"/>
  <c r="F3" i="167" s="1"/>
  <c r="N8" i="167"/>
  <c r="V8" i="167"/>
  <c r="V3" i="167" s="1"/>
  <c r="G17" i="167"/>
  <c r="O17" i="167"/>
  <c r="W17" i="167"/>
  <c r="J17" i="167"/>
  <c r="R17" i="167"/>
  <c r="E17" i="167"/>
  <c r="M17" i="167"/>
  <c r="U17" i="167"/>
  <c r="H52" i="167"/>
  <c r="P52" i="167"/>
  <c r="X52" i="167"/>
  <c r="F5" i="118"/>
  <c r="N5" i="118"/>
  <c r="V5" i="118"/>
  <c r="I6" i="118"/>
  <c r="Q6" i="118"/>
  <c r="D7" i="118"/>
  <c r="L7" i="118"/>
  <c r="T7" i="118"/>
  <c r="J9" i="118"/>
  <c r="R9" i="118"/>
  <c r="E10" i="118"/>
  <c r="M10" i="118"/>
  <c r="U10" i="118"/>
  <c r="E12" i="118"/>
  <c r="M12" i="118"/>
  <c r="U12" i="118"/>
  <c r="H13" i="118"/>
  <c r="P13" i="118"/>
  <c r="X13" i="118"/>
  <c r="K14" i="118"/>
  <c r="S14" i="118"/>
  <c r="F15" i="118"/>
  <c r="N15" i="118"/>
  <c r="V15" i="118"/>
  <c r="I16" i="118"/>
  <c r="Q16" i="118"/>
  <c r="G20" i="118"/>
  <c r="O20" i="118"/>
  <c r="W20" i="118"/>
  <c r="J21" i="118"/>
  <c r="R21" i="118"/>
  <c r="G23" i="118"/>
  <c r="O23" i="118"/>
  <c r="W23" i="118"/>
  <c r="J24" i="118"/>
  <c r="R24" i="118"/>
  <c r="E25" i="118"/>
  <c r="M25" i="118"/>
  <c r="U25" i="118"/>
  <c r="E28" i="118"/>
  <c r="M28" i="118"/>
  <c r="U28" i="118"/>
  <c r="H29" i="118"/>
  <c r="P29" i="118"/>
  <c r="X29" i="118"/>
  <c r="K30" i="118"/>
  <c r="S30" i="118"/>
  <c r="F31" i="118"/>
  <c r="N31" i="118"/>
  <c r="V31" i="118"/>
  <c r="I32" i="118"/>
  <c r="Q32" i="118"/>
  <c r="E48" i="119"/>
  <c r="M48" i="119"/>
  <c r="U48" i="119"/>
  <c r="H49" i="119"/>
  <c r="P49" i="119"/>
  <c r="X49" i="119"/>
  <c r="K50" i="119"/>
  <c r="S50" i="119"/>
  <c r="F51" i="119"/>
  <c r="N51" i="119"/>
  <c r="V51" i="119"/>
  <c r="J53" i="119"/>
  <c r="R53" i="119"/>
  <c r="E54" i="119"/>
  <c r="M54" i="119"/>
  <c r="U54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X68" i="119"/>
  <c r="K69" i="119"/>
  <c r="S69" i="119"/>
  <c r="F70" i="119"/>
  <c r="N70" i="119"/>
  <c r="V70" i="119"/>
  <c r="I71" i="119"/>
  <c r="Q71" i="119"/>
  <c r="D72" i="119"/>
  <c r="L72" i="119"/>
  <c r="T72" i="119"/>
  <c r="H8" i="169"/>
  <c r="H3" i="169" s="1"/>
  <c r="P8" i="169"/>
  <c r="X8" i="169"/>
  <c r="J22" i="169"/>
  <c r="R22" i="169"/>
  <c r="D11" i="168"/>
  <c r="L11" i="168"/>
  <c r="L3" i="168" s="1"/>
  <c r="T11" i="168"/>
  <c r="G11" i="168"/>
  <c r="O11" i="168"/>
  <c r="W11" i="168"/>
  <c r="J11" i="168"/>
  <c r="R11" i="168"/>
  <c r="E11" i="168"/>
  <c r="E3" i="168" s="1"/>
  <c r="M11" i="168"/>
  <c r="U11" i="168"/>
  <c r="G52" i="168"/>
  <c r="O52" i="168"/>
  <c r="W52" i="168"/>
  <c r="N10" i="118"/>
  <c r="V10" i="118"/>
  <c r="J18" i="118"/>
  <c r="R18" i="118"/>
  <c r="E19" i="118"/>
  <c r="M19" i="118"/>
  <c r="U19" i="118"/>
  <c r="H20" i="118"/>
  <c r="P20" i="118"/>
  <c r="X20" i="118"/>
  <c r="X20" i="116" s="1"/>
  <c r="K21" i="118"/>
  <c r="S21" i="118"/>
  <c r="F25" i="118"/>
  <c r="N25" i="118"/>
  <c r="V25" i="118"/>
  <c r="V25" i="116" s="1"/>
  <c r="S8" i="165"/>
  <c r="H61" i="165"/>
  <c r="P61" i="165"/>
  <c r="X61" i="165"/>
  <c r="F5" i="117"/>
  <c r="N5" i="117"/>
  <c r="V5" i="117"/>
  <c r="I6" i="117"/>
  <c r="Q6" i="117"/>
  <c r="D7" i="117"/>
  <c r="L7" i="117"/>
  <c r="T7" i="117"/>
  <c r="K62" i="117"/>
  <c r="S62" i="117"/>
  <c r="F63" i="117"/>
  <c r="N63" i="117"/>
  <c r="V63" i="117"/>
  <c r="I64" i="117"/>
  <c r="Q64" i="117"/>
  <c r="D65" i="117"/>
  <c r="L65" i="117"/>
  <c r="T65" i="117"/>
  <c r="G66" i="117"/>
  <c r="G66" i="116" s="1"/>
  <c r="O66" i="117"/>
  <c r="W66" i="117"/>
  <c r="J67" i="117"/>
  <c r="R67" i="117"/>
  <c r="E68" i="117"/>
  <c r="M68" i="117"/>
  <c r="U68" i="117"/>
  <c r="H69" i="117"/>
  <c r="P69" i="117"/>
  <c r="X69" i="117"/>
  <c r="K70" i="117"/>
  <c r="S70" i="117"/>
  <c r="F71" i="117"/>
  <c r="N71" i="117"/>
  <c r="V71" i="117"/>
  <c r="I72" i="117"/>
  <c r="Q72" i="117"/>
  <c r="E9" i="117"/>
  <c r="M9" i="117"/>
  <c r="U9" i="117"/>
  <c r="H10" i="117"/>
  <c r="P10" i="117"/>
  <c r="X10" i="117"/>
  <c r="F14" i="117"/>
  <c r="N14" i="117"/>
  <c r="V14" i="117"/>
  <c r="I15" i="117"/>
  <c r="Q15" i="117"/>
  <c r="Q15" i="116" s="1"/>
  <c r="D16" i="117"/>
  <c r="L16" i="117"/>
  <c r="T16" i="117"/>
  <c r="G19" i="117"/>
  <c r="O19" i="117"/>
  <c r="W19" i="117"/>
  <c r="J20" i="117"/>
  <c r="R20" i="117"/>
  <c r="E21" i="117"/>
  <c r="M21" i="117"/>
  <c r="U21" i="117"/>
  <c r="E22" i="163"/>
  <c r="M22" i="163"/>
  <c r="U22" i="163"/>
  <c r="F30" i="117"/>
  <c r="N30" i="117"/>
  <c r="V30" i="117"/>
  <c r="I31" i="117"/>
  <c r="Q31" i="117"/>
  <c r="D32" i="117"/>
  <c r="L32" i="117"/>
  <c r="T32" i="117"/>
  <c r="E34" i="117"/>
  <c r="M34" i="117"/>
  <c r="U34" i="117"/>
  <c r="H35" i="117"/>
  <c r="P35" i="117"/>
  <c r="X35" i="117"/>
  <c r="K36" i="117"/>
  <c r="S36" i="117"/>
  <c r="F37" i="117"/>
  <c r="N37" i="117"/>
  <c r="V37" i="117"/>
  <c r="I38" i="117"/>
  <c r="Q38" i="117"/>
  <c r="D39" i="117"/>
  <c r="L39" i="117"/>
  <c r="T39" i="117"/>
  <c r="G40" i="117"/>
  <c r="O40" i="117"/>
  <c r="W40" i="117"/>
  <c r="J41" i="117"/>
  <c r="R41" i="117"/>
  <c r="E42" i="117"/>
  <c r="M42" i="117"/>
  <c r="U42" i="117"/>
  <c r="H43" i="117"/>
  <c r="P43" i="117"/>
  <c r="X43" i="117"/>
  <c r="K44" i="117"/>
  <c r="S44" i="117"/>
  <c r="F45" i="117"/>
  <c r="N45" i="117"/>
  <c r="V45" i="117"/>
  <c r="I46" i="117"/>
  <c r="Q46" i="117"/>
  <c r="D47" i="117"/>
  <c r="L47" i="117"/>
  <c r="T47" i="117"/>
  <c r="G48" i="117"/>
  <c r="O48" i="117"/>
  <c r="W48" i="117"/>
  <c r="J49" i="117"/>
  <c r="R49" i="117"/>
  <c r="E50" i="117"/>
  <c r="M50" i="117"/>
  <c r="U50" i="117"/>
  <c r="H51" i="117"/>
  <c r="P51" i="117"/>
  <c r="X51" i="117"/>
  <c r="F53" i="117"/>
  <c r="N53" i="117"/>
  <c r="V53" i="117"/>
  <c r="I54" i="117"/>
  <c r="Q54" i="117"/>
  <c r="J62" i="117"/>
  <c r="R62" i="117"/>
  <c r="E63" i="117"/>
  <c r="M63" i="117"/>
  <c r="U63" i="117"/>
  <c r="H64" i="117"/>
  <c r="P64" i="117"/>
  <c r="X64" i="117"/>
  <c r="K65" i="117"/>
  <c r="S65" i="117"/>
  <c r="F66" i="117"/>
  <c r="N66" i="117"/>
  <c r="V66" i="117"/>
  <c r="I67" i="117"/>
  <c r="Q67" i="117"/>
  <c r="D68" i="117"/>
  <c r="L68" i="117"/>
  <c r="T68" i="117"/>
  <c r="G69" i="117"/>
  <c r="O69" i="117"/>
  <c r="W69" i="117"/>
  <c r="J70" i="117"/>
  <c r="R70" i="117"/>
  <c r="E71" i="117"/>
  <c r="M71" i="117"/>
  <c r="U71" i="117"/>
  <c r="H72" i="117"/>
  <c r="P72" i="117"/>
  <c r="X72" i="117"/>
  <c r="L4" i="113"/>
  <c r="T4" i="113"/>
  <c r="G4" i="113"/>
  <c r="G3" i="113" s="1"/>
  <c r="O4" i="113"/>
  <c r="W4" i="113"/>
  <c r="I11" i="113"/>
  <c r="Q11" i="113"/>
  <c r="L11" i="113"/>
  <c r="T11" i="113"/>
  <c r="J11" i="113"/>
  <c r="R11" i="113"/>
  <c r="I27" i="113"/>
  <c r="Q27" i="113"/>
  <c r="L27" i="113"/>
  <c r="T27" i="113"/>
  <c r="O27" i="113"/>
  <c r="W27" i="113"/>
  <c r="J27" i="113"/>
  <c r="R27" i="113"/>
  <c r="E4" i="112"/>
  <c r="M4" i="112"/>
  <c r="U4" i="112"/>
  <c r="K61" i="112"/>
  <c r="S61" i="112"/>
  <c r="N61" i="112"/>
  <c r="V61" i="112"/>
  <c r="I61" i="112"/>
  <c r="Q61" i="112"/>
  <c r="D61" i="112"/>
  <c r="L61" i="112"/>
  <c r="T61" i="112"/>
  <c r="O61" i="112"/>
  <c r="W61" i="112"/>
  <c r="R61" i="112"/>
  <c r="Q7" i="117"/>
  <c r="E18" i="117"/>
  <c r="M18" i="117"/>
  <c r="U18" i="117"/>
  <c r="H19" i="117"/>
  <c r="P19" i="117"/>
  <c r="X19" i="117"/>
  <c r="K20" i="117"/>
  <c r="S20" i="117"/>
  <c r="F21" i="117"/>
  <c r="N21" i="117"/>
  <c r="V21" i="117"/>
  <c r="F24" i="117"/>
  <c r="F22" i="117" s="1"/>
  <c r="N24" i="117"/>
  <c r="V24" i="117"/>
  <c r="I25" i="117"/>
  <c r="Q25" i="117"/>
  <c r="F34" i="117"/>
  <c r="N34" i="117"/>
  <c r="V34" i="117"/>
  <c r="I35" i="117"/>
  <c r="Q35" i="117"/>
  <c r="D36" i="117"/>
  <c r="L36" i="117"/>
  <c r="T36" i="117"/>
  <c r="G37" i="117"/>
  <c r="O37" i="117"/>
  <c r="W37" i="117"/>
  <c r="J38" i="117"/>
  <c r="R38" i="117"/>
  <c r="E39" i="117"/>
  <c r="M39" i="117"/>
  <c r="U39" i="117"/>
  <c r="H40" i="117"/>
  <c r="P40" i="117"/>
  <c r="X40" i="117"/>
  <c r="K41" i="117"/>
  <c r="S41" i="117"/>
  <c r="F42" i="117"/>
  <c r="N42" i="117"/>
  <c r="V42" i="117"/>
  <c r="I43" i="117"/>
  <c r="Q43" i="117"/>
  <c r="D44" i="117"/>
  <c r="L44" i="117"/>
  <c r="T44" i="117"/>
  <c r="G45" i="117"/>
  <c r="O45" i="117"/>
  <c r="W45" i="117"/>
  <c r="J46" i="117"/>
  <c r="R46" i="117"/>
  <c r="E47" i="117"/>
  <c r="M47" i="117"/>
  <c r="U47" i="117"/>
  <c r="H48" i="117"/>
  <c r="P48" i="117"/>
  <c r="X48" i="117"/>
  <c r="K49" i="117"/>
  <c r="S49" i="117"/>
  <c r="F50" i="117"/>
  <c r="N50" i="117"/>
  <c r="V50" i="117"/>
  <c r="I51" i="117"/>
  <c r="Q51" i="117"/>
  <c r="G53" i="117"/>
  <c r="O53" i="117"/>
  <c r="W53" i="117"/>
  <c r="R3" i="115"/>
  <c r="U8" i="115"/>
  <c r="U3" i="115" s="1"/>
  <c r="R7" i="117"/>
  <c r="E13" i="117"/>
  <c r="M13" i="117"/>
  <c r="U13" i="117"/>
  <c r="H14" i="117"/>
  <c r="P14" i="117"/>
  <c r="X14" i="117"/>
  <c r="K15" i="117"/>
  <c r="S15" i="117"/>
  <c r="F16" i="117"/>
  <c r="N16" i="117"/>
  <c r="V16" i="117"/>
  <c r="D23" i="117"/>
  <c r="L23" i="117"/>
  <c r="T23" i="117"/>
  <c r="G24" i="117"/>
  <c r="O24" i="117"/>
  <c r="W24" i="117"/>
  <c r="J25" i="117"/>
  <c r="R25" i="117"/>
  <c r="E29" i="117"/>
  <c r="M29" i="117"/>
  <c r="U29" i="117"/>
  <c r="H30" i="117"/>
  <c r="P30" i="117"/>
  <c r="X30" i="117"/>
  <c r="K31" i="117"/>
  <c r="S31" i="117"/>
  <c r="F32" i="117"/>
  <c r="N32" i="117"/>
  <c r="V32" i="117"/>
  <c r="J64" i="117"/>
  <c r="R64" i="117"/>
  <c r="E65" i="117"/>
  <c r="M65" i="117"/>
  <c r="U65" i="117"/>
  <c r="H66" i="117"/>
  <c r="P66" i="117"/>
  <c r="X66" i="117"/>
  <c r="K67" i="117"/>
  <c r="S67" i="117"/>
  <c r="F68" i="117"/>
  <c r="N68" i="117"/>
  <c r="V68" i="117"/>
  <c r="I69" i="117"/>
  <c r="Q69" i="117"/>
  <c r="D70" i="117"/>
  <c r="L70" i="117"/>
  <c r="T70" i="117"/>
  <c r="G71" i="117"/>
  <c r="O71" i="117"/>
  <c r="W71" i="117"/>
  <c r="J72" i="117"/>
  <c r="R72" i="117"/>
  <c r="D4" i="115"/>
  <c r="L4" i="115"/>
  <c r="T4" i="115"/>
  <c r="G11" i="115"/>
  <c r="O11" i="115"/>
  <c r="W11" i="115"/>
  <c r="G27" i="115"/>
  <c r="G26" i="115" s="1"/>
  <c r="O27" i="115"/>
  <c r="W27" i="115"/>
  <c r="L17" i="109"/>
  <c r="T17" i="109"/>
  <c r="L27" i="109"/>
  <c r="T27" i="109"/>
  <c r="G27" i="109"/>
  <c r="O27" i="109"/>
  <c r="W27" i="109"/>
  <c r="R27" i="109"/>
  <c r="E27" i="109"/>
  <c r="M27" i="109"/>
  <c r="M26" i="109" s="1"/>
  <c r="U27" i="109"/>
  <c r="P26" i="109"/>
  <c r="X26" i="109"/>
  <c r="M33" i="109"/>
  <c r="I17" i="112"/>
  <c r="Q17" i="112"/>
  <c r="D17" i="112"/>
  <c r="L17" i="112"/>
  <c r="T17" i="112"/>
  <c r="W17" i="112"/>
  <c r="P22" i="112"/>
  <c r="X22" i="112"/>
  <c r="K8" i="163"/>
  <c r="S8" i="163"/>
  <c r="K12" i="117"/>
  <c r="S12" i="117"/>
  <c r="F13" i="117"/>
  <c r="N13" i="117"/>
  <c r="V13" i="117"/>
  <c r="I14" i="117"/>
  <c r="Q14" i="117"/>
  <c r="D15" i="117"/>
  <c r="L15" i="117"/>
  <c r="T15" i="117"/>
  <c r="G16" i="117"/>
  <c r="O16" i="117"/>
  <c r="W16" i="117"/>
  <c r="G18" i="117"/>
  <c r="O18" i="117"/>
  <c r="W18" i="117"/>
  <c r="J19" i="117"/>
  <c r="R19" i="117"/>
  <c r="E20" i="117"/>
  <c r="M20" i="117"/>
  <c r="U20" i="117"/>
  <c r="H21" i="117"/>
  <c r="P21" i="117"/>
  <c r="X21" i="117"/>
  <c r="P24" i="117"/>
  <c r="X24" i="117"/>
  <c r="K25" i="117"/>
  <c r="S25" i="117"/>
  <c r="K28" i="117"/>
  <c r="S28" i="117"/>
  <c r="F29" i="117"/>
  <c r="N29" i="117"/>
  <c r="V29" i="117"/>
  <c r="I30" i="117"/>
  <c r="Q30" i="117"/>
  <c r="D31" i="117"/>
  <c r="L31" i="117"/>
  <c r="T31" i="117"/>
  <c r="G32" i="117"/>
  <c r="O32" i="117"/>
  <c r="W32" i="117"/>
  <c r="H34" i="117"/>
  <c r="P34" i="117"/>
  <c r="X34" i="117"/>
  <c r="K35" i="117"/>
  <c r="S35" i="117"/>
  <c r="F36" i="117"/>
  <c r="N36" i="117"/>
  <c r="V36" i="117"/>
  <c r="I37" i="117"/>
  <c r="Q37" i="117"/>
  <c r="D38" i="117"/>
  <c r="L38" i="117"/>
  <c r="T38" i="117"/>
  <c r="G39" i="117"/>
  <c r="O39" i="117"/>
  <c r="W39" i="117"/>
  <c r="J40" i="117"/>
  <c r="R40" i="117"/>
  <c r="E41" i="117"/>
  <c r="M41" i="117"/>
  <c r="U41" i="117"/>
  <c r="H42" i="117"/>
  <c r="P42" i="117"/>
  <c r="X42" i="117"/>
  <c r="K43" i="117"/>
  <c r="S43" i="117"/>
  <c r="F44" i="117"/>
  <c r="N44" i="117"/>
  <c r="V44" i="117"/>
  <c r="I45" i="117"/>
  <c r="Q45" i="117"/>
  <c r="D46" i="117"/>
  <c r="L46" i="117"/>
  <c r="T46" i="117"/>
  <c r="G47" i="117"/>
  <c r="O47" i="117"/>
  <c r="W47" i="117"/>
  <c r="J48" i="117"/>
  <c r="R48" i="117"/>
  <c r="E49" i="117"/>
  <c r="M49" i="117"/>
  <c r="U49" i="117"/>
  <c r="H50" i="117"/>
  <c r="P50" i="117"/>
  <c r="X50" i="117"/>
  <c r="K51" i="117"/>
  <c r="S51" i="117"/>
  <c r="I53" i="117"/>
  <c r="Q53" i="117"/>
  <c r="D54" i="117"/>
  <c r="L54" i="117"/>
  <c r="T54" i="117"/>
  <c r="H61" i="163"/>
  <c r="P61" i="163"/>
  <c r="X61" i="163"/>
  <c r="K64" i="117"/>
  <c r="S64" i="117"/>
  <c r="F65" i="117"/>
  <c r="N65" i="117"/>
  <c r="V65" i="117"/>
  <c r="I66" i="117"/>
  <c r="Q66" i="117"/>
  <c r="D67" i="117"/>
  <c r="L67" i="117"/>
  <c r="T67" i="117"/>
  <c r="G68" i="117"/>
  <c r="O68" i="117"/>
  <c r="W68" i="117"/>
  <c r="J69" i="117"/>
  <c r="R69" i="117"/>
  <c r="E70" i="117"/>
  <c r="M70" i="117"/>
  <c r="U70" i="117"/>
  <c r="H71" i="117"/>
  <c r="P71" i="117"/>
  <c r="X71" i="117"/>
  <c r="K72" i="117"/>
  <c r="S72" i="117"/>
  <c r="Q61" i="115"/>
  <c r="S3" i="113"/>
  <c r="J22" i="113"/>
  <c r="R22" i="113"/>
  <c r="K33" i="113"/>
  <c r="K26" i="113" s="1"/>
  <c r="S33" i="113"/>
  <c r="F33" i="113"/>
  <c r="F26" i="113" s="1"/>
  <c r="N33" i="113"/>
  <c r="V33" i="113"/>
  <c r="Q33" i="113"/>
  <c r="D33" i="113"/>
  <c r="L33" i="113"/>
  <c r="T33" i="113"/>
  <c r="G33" i="113"/>
  <c r="O33" i="113"/>
  <c r="W33" i="113"/>
  <c r="J33" i="113"/>
  <c r="R33" i="113"/>
  <c r="E33" i="113"/>
  <c r="U33" i="113"/>
  <c r="U26" i="113" s="1"/>
  <c r="J52" i="112"/>
  <c r="R52" i="112"/>
  <c r="D10" i="117"/>
  <c r="L10" i="117"/>
  <c r="T10" i="117"/>
  <c r="D12" i="117"/>
  <c r="L12" i="117"/>
  <c r="T12" i="117"/>
  <c r="G13" i="117"/>
  <c r="O13" i="117"/>
  <c r="W13" i="117"/>
  <c r="J14" i="117"/>
  <c r="R14" i="117"/>
  <c r="E15" i="117"/>
  <c r="M15" i="117"/>
  <c r="U15" i="117"/>
  <c r="H16" i="117"/>
  <c r="P16" i="117"/>
  <c r="X16" i="117"/>
  <c r="H18" i="117"/>
  <c r="P18" i="117"/>
  <c r="X18" i="117"/>
  <c r="K19" i="117"/>
  <c r="S19" i="117"/>
  <c r="F20" i="117"/>
  <c r="N20" i="117"/>
  <c r="V20" i="117"/>
  <c r="I21" i="117"/>
  <c r="Q21" i="117"/>
  <c r="D28" i="117"/>
  <c r="L28" i="117"/>
  <c r="T28" i="117"/>
  <c r="G29" i="117"/>
  <c r="O29" i="117"/>
  <c r="W29" i="117"/>
  <c r="J30" i="117"/>
  <c r="R30" i="117"/>
  <c r="E31" i="117"/>
  <c r="M31" i="117"/>
  <c r="U31" i="117"/>
  <c r="H32" i="117"/>
  <c r="P32" i="117"/>
  <c r="X32" i="117"/>
  <c r="I63" i="117"/>
  <c r="Q63" i="117"/>
  <c r="D64" i="117"/>
  <c r="L64" i="117"/>
  <c r="T64" i="117"/>
  <c r="G65" i="117"/>
  <c r="L52" i="113"/>
  <c r="T52" i="113"/>
  <c r="T61" i="113"/>
  <c r="D3" i="109"/>
  <c r="O4" i="109"/>
  <c r="W4" i="109"/>
  <c r="J4" i="109"/>
  <c r="R4" i="109"/>
  <c r="E22" i="109"/>
  <c r="M22" i="109"/>
  <c r="U22" i="109"/>
  <c r="P33" i="112"/>
  <c r="J9" i="117"/>
  <c r="R9" i="117"/>
  <c r="E10" i="117"/>
  <c r="M10" i="117"/>
  <c r="U10" i="117"/>
  <c r="E12" i="117"/>
  <c r="M12" i="117"/>
  <c r="U12" i="117"/>
  <c r="H13" i="117"/>
  <c r="P13" i="117"/>
  <c r="X13" i="117"/>
  <c r="K14" i="117"/>
  <c r="S14" i="117"/>
  <c r="F15" i="117"/>
  <c r="N15" i="117"/>
  <c r="V15" i="117"/>
  <c r="I16" i="117"/>
  <c r="Q16" i="117"/>
  <c r="G17" i="163"/>
  <c r="G23" i="117"/>
  <c r="O23" i="117"/>
  <c r="W23" i="117"/>
  <c r="J24" i="117"/>
  <c r="R24" i="117"/>
  <c r="E25" i="117"/>
  <c r="M25" i="117"/>
  <c r="U25" i="117"/>
  <c r="H36" i="117"/>
  <c r="P36" i="117"/>
  <c r="X36" i="117"/>
  <c r="K37" i="117"/>
  <c r="S37" i="117"/>
  <c r="F38" i="117"/>
  <c r="N38" i="117"/>
  <c r="V38" i="117"/>
  <c r="I39" i="117"/>
  <c r="Q39" i="117"/>
  <c r="D40" i="117"/>
  <c r="L40" i="117"/>
  <c r="T40" i="117"/>
  <c r="G41" i="117"/>
  <c r="O41" i="117"/>
  <c r="W41" i="117"/>
  <c r="J42" i="117"/>
  <c r="R42" i="117"/>
  <c r="E43" i="117"/>
  <c r="M43" i="117"/>
  <c r="U43" i="117"/>
  <c r="H44" i="117"/>
  <c r="P44" i="117"/>
  <c r="X44" i="117"/>
  <c r="K45" i="117"/>
  <c r="S45" i="117"/>
  <c r="F46" i="117"/>
  <c r="N46" i="117"/>
  <c r="V46" i="117"/>
  <c r="I47" i="117"/>
  <c r="Q47" i="117"/>
  <c r="D48" i="117"/>
  <c r="L48" i="117"/>
  <c r="T48" i="117"/>
  <c r="G49" i="117"/>
  <c r="O49" i="117"/>
  <c r="W49" i="117"/>
  <c r="J50" i="117"/>
  <c r="R50" i="117"/>
  <c r="E51" i="117"/>
  <c r="M51" i="117"/>
  <c r="U51" i="117"/>
  <c r="G62" i="117"/>
  <c r="O62" i="117"/>
  <c r="W62" i="117"/>
  <c r="J63" i="117"/>
  <c r="R63" i="117"/>
  <c r="E64" i="117"/>
  <c r="M64" i="117"/>
  <c r="U64" i="117"/>
  <c r="H65" i="117"/>
  <c r="P65" i="117"/>
  <c r="X65" i="117"/>
  <c r="K66" i="117"/>
  <c r="S66" i="117"/>
  <c r="F67" i="117"/>
  <c r="N67" i="117"/>
  <c r="V67" i="117"/>
  <c r="I68" i="117"/>
  <c r="Q68" i="117"/>
  <c r="D69" i="117"/>
  <c r="L69" i="117"/>
  <c r="T69" i="117"/>
  <c r="G70" i="117"/>
  <c r="O70" i="117"/>
  <c r="W70" i="117"/>
  <c r="J71" i="117"/>
  <c r="R71" i="117"/>
  <c r="E72" i="117"/>
  <c r="M72" i="117"/>
  <c r="U72" i="117"/>
  <c r="N17" i="115"/>
  <c r="V17" i="115"/>
  <c r="O22" i="115"/>
  <c r="W22" i="115"/>
  <c r="K8" i="109"/>
  <c r="S8" i="109"/>
  <c r="S3" i="109" s="1"/>
  <c r="F8" i="112"/>
  <c r="N8" i="112"/>
  <c r="V8" i="112"/>
  <c r="K9" i="117"/>
  <c r="S9" i="117"/>
  <c r="F10" i="117"/>
  <c r="N10" i="117"/>
  <c r="N8" i="117" s="1"/>
  <c r="V10" i="117"/>
  <c r="F12" i="117"/>
  <c r="N12" i="117"/>
  <c r="V12" i="117"/>
  <c r="I13" i="117"/>
  <c r="Q13" i="117"/>
  <c r="D14" i="117"/>
  <c r="L14" i="117"/>
  <c r="T14" i="117"/>
  <c r="G15" i="117"/>
  <c r="O15" i="117"/>
  <c r="W15" i="117"/>
  <c r="J16" i="117"/>
  <c r="R16" i="117"/>
  <c r="H20" i="117"/>
  <c r="P20" i="117"/>
  <c r="X20" i="117"/>
  <c r="K21" i="117"/>
  <c r="S21" i="117"/>
  <c r="F28" i="117"/>
  <c r="N28" i="117"/>
  <c r="V28" i="117"/>
  <c r="I29" i="117"/>
  <c r="Q29" i="117"/>
  <c r="D30" i="117"/>
  <c r="L30" i="117"/>
  <c r="T30" i="117"/>
  <c r="G31" i="117"/>
  <c r="O31" i="117"/>
  <c r="W31" i="117"/>
  <c r="J32" i="117"/>
  <c r="R32" i="117"/>
  <c r="G52" i="163"/>
  <c r="O52" i="163"/>
  <c r="W52" i="163"/>
  <c r="I52" i="115"/>
  <c r="Q52" i="115"/>
  <c r="H8" i="113"/>
  <c r="P8" i="113"/>
  <c r="P3" i="113" s="1"/>
  <c r="X8" i="113"/>
  <c r="G52" i="109"/>
  <c r="O52" i="109"/>
  <c r="W52" i="109"/>
  <c r="H11" i="112"/>
  <c r="P11" i="112"/>
  <c r="X11" i="112"/>
  <c r="D9" i="117"/>
  <c r="L9" i="117"/>
  <c r="T9" i="117"/>
  <c r="G10" i="117"/>
  <c r="O10" i="117"/>
  <c r="W10" i="117"/>
  <c r="F17" i="163"/>
  <c r="N17" i="163"/>
  <c r="V17" i="163"/>
  <c r="I20" i="117"/>
  <c r="Q20" i="117"/>
  <c r="D21" i="117"/>
  <c r="L21" i="117"/>
  <c r="T21" i="117"/>
  <c r="G25" i="117"/>
  <c r="O25" i="117"/>
  <c r="W25" i="117"/>
  <c r="G35" i="117"/>
  <c r="O35" i="117"/>
  <c r="W35" i="117"/>
  <c r="J36" i="117"/>
  <c r="R36" i="117"/>
  <c r="E37" i="117"/>
  <c r="M37" i="117"/>
  <c r="U37" i="117"/>
  <c r="H38" i="117"/>
  <c r="P38" i="117"/>
  <c r="X38" i="117"/>
  <c r="K39" i="117"/>
  <c r="S39" i="117"/>
  <c r="F40" i="117"/>
  <c r="N40" i="117"/>
  <c r="V40" i="117"/>
  <c r="I41" i="117"/>
  <c r="Q41" i="117"/>
  <c r="D42" i="117"/>
  <c r="L42" i="117"/>
  <c r="T42" i="117"/>
  <c r="G43" i="117"/>
  <c r="O43" i="117"/>
  <c r="W43" i="117"/>
  <c r="J44" i="117"/>
  <c r="R44" i="117"/>
  <c r="E45" i="117"/>
  <c r="M45" i="117"/>
  <c r="U45" i="117"/>
  <c r="H46" i="117"/>
  <c r="P46" i="117"/>
  <c r="X46" i="117"/>
  <c r="K47" i="117"/>
  <c r="S47" i="117"/>
  <c r="F48" i="117"/>
  <c r="N48" i="117"/>
  <c r="V48" i="117"/>
  <c r="I49" i="117"/>
  <c r="Q49" i="117"/>
  <c r="D50" i="117"/>
  <c r="L50" i="117"/>
  <c r="T50" i="117"/>
  <c r="G51" i="117"/>
  <c r="O51" i="117"/>
  <c r="W51" i="117"/>
  <c r="H54" i="117"/>
  <c r="P54" i="117"/>
  <c r="P52" i="117" s="1"/>
  <c r="X54" i="117"/>
  <c r="O33" i="115"/>
  <c r="W33" i="115"/>
  <c r="L11" i="109"/>
  <c r="T11" i="109"/>
  <c r="T3" i="109" s="1"/>
  <c r="G11" i="109"/>
  <c r="O11" i="109"/>
  <c r="W11" i="109"/>
  <c r="R11" i="109"/>
  <c r="E11" i="109"/>
  <c r="M11" i="109"/>
  <c r="U11" i="109"/>
  <c r="H27" i="112"/>
  <c r="H26" i="112" s="1"/>
  <c r="P27" i="112"/>
  <c r="X27" i="112"/>
  <c r="X26" i="112" s="1"/>
  <c r="E4" i="114"/>
  <c r="M4" i="114"/>
  <c r="U4" i="114"/>
  <c r="X4" i="114"/>
  <c r="V26" i="114"/>
  <c r="E61" i="114"/>
  <c r="U61" i="114"/>
  <c r="W17" i="108"/>
  <c r="J17" i="108"/>
  <c r="R17" i="108"/>
  <c r="U17" i="108"/>
  <c r="O33" i="108"/>
  <c r="W33" i="108"/>
  <c r="W26" i="108" s="1"/>
  <c r="J33" i="108"/>
  <c r="J26" i="108" s="1"/>
  <c r="R33" i="108"/>
  <c r="V33" i="108"/>
  <c r="I22" i="107"/>
  <c r="Q22" i="107"/>
  <c r="G61" i="110"/>
  <c r="O61" i="110"/>
  <c r="W61" i="110"/>
  <c r="J61" i="110"/>
  <c r="R61" i="110"/>
  <c r="F61" i="110"/>
  <c r="N61" i="110"/>
  <c r="J4" i="199"/>
  <c r="R4" i="199"/>
  <c r="J27" i="198"/>
  <c r="R27" i="198"/>
  <c r="X35" i="111"/>
  <c r="K36" i="111"/>
  <c r="S36" i="111"/>
  <c r="I38" i="111"/>
  <c r="Q38" i="111"/>
  <c r="D39" i="111"/>
  <c r="L39" i="111"/>
  <c r="T39" i="111"/>
  <c r="G40" i="111"/>
  <c r="O40" i="111"/>
  <c r="W40" i="111"/>
  <c r="J41" i="111"/>
  <c r="R41" i="111"/>
  <c r="E42" i="111"/>
  <c r="M42" i="111"/>
  <c r="U42" i="111"/>
  <c r="H43" i="111"/>
  <c r="P43" i="111"/>
  <c r="X43" i="111"/>
  <c r="K44" i="111"/>
  <c r="S44" i="111"/>
  <c r="F45" i="111"/>
  <c r="N45" i="111"/>
  <c r="V45" i="111"/>
  <c r="I46" i="111"/>
  <c r="Q46" i="111"/>
  <c r="D47" i="111"/>
  <c r="L47" i="111"/>
  <c r="T47" i="111"/>
  <c r="G48" i="111"/>
  <c r="O48" i="111"/>
  <c r="W48" i="111"/>
  <c r="J49" i="111"/>
  <c r="R49" i="111"/>
  <c r="E50" i="111"/>
  <c r="M50" i="111"/>
  <c r="U50" i="111"/>
  <c r="H51" i="111"/>
  <c r="P51" i="111"/>
  <c r="X51" i="111"/>
  <c r="F9" i="111"/>
  <c r="N9" i="111"/>
  <c r="V9" i="111"/>
  <c r="I10" i="111"/>
  <c r="Q10" i="111"/>
  <c r="J12" i="111"/>
  <c r="R12" i="111"/>
  <c r="E11" i="197"/>
  <c r="M11" i="197"/>
  <c r="U11" i="197"/>
  <c r="H14" i="111"/>
  <c r="P14" i="111"/>
  <c r="X14" i="111"/>
  <c r="K15" i="111"/>
  <c r="S15" i="111"/>
  <c r="F16" i="111"/>
  <c r="N16" i="111"/>
  <c r="V16" i="111"/>
  <c r="F18" i="111"/>
  <c r="N18" i="111"/>
  <c r="V18" i="111"/>
  <c r="I19" i="111"/>
  <c r="Q19" i="111"/>
  <c r="D20" i="111"/>
  <c r="L20" i="111"/>
  <c r="T20" i="111"/>
  <c r="G21" i="111"/>
  <c r="O21" i="111"/>
  <c r="W21" i="111"/>
  <c r="D24" i="111"/>
  <c r="L24" i="111"/>
  <c r="T24" i="111"/>
  <c r="G25" i="111"/>
  <c r="O25" i="111"/>
  <c r="W25" i="111"/>
  <c r="E53" i="111"/>
  <c r="M53" i="111"/>
  <c r="U53" i="111"/>
  <c r="H54" i="111"/>
  <c r="P54" i="111"/>
  <c r="X54" i="111"/>
  <c r="E22" i="195"/>
  <c r="M22" i="195"/>
  <c r="U22" i="195"/>
  <c r="P25" i="106"/>
  <c r="Q18" i="106"/>
  <c r="S34" i="106"/>
  <c r="O3" i="108"/>
  <c r="W3" i="108"/>
  <c r="R3" i="107"/>
  <c r="J8" i="110"/>
  <c r="R8" i="110"/>
  <c r="H17" i="199"/>
  <c r="P17" i="199"/>
  <c r="X17" i="199"/>
  <c r="K17" i="199"/>
  <c r="S17" i="199"/>
  <c r="I52" i="199"/>
  <c r="Q52" i="199"/>
  <c r="E61" i="199"/>
  <c r="M61" i="199"/>
  <c r="U61" i="199"/>
  <c r="I61" i="199"/>
  <c r="Q61" i="199"/>
  <c r="D63" i="111"/>
  <c r="L63" i="111"/>
  <c r="T63" i="111"/>
  <c r="G64" i="111"/>
  <c r="O64" i="111"/>
  <c r="W64" i="111"/>
  <c r="J65" i="111"/>
  <c r="R65" i="111"/>
  <c r="E66" i="111"/>
  <c r="M66" i="111"/>
  <c r="U66" i="111"/>
  <c r="H67" i="111"/>
  <c r="P67" i="111"/>
  <c r="X67" i="111"/>
  <c r="K68" i="111"/>
  <c r="S68" i="111"/>
  <c r="F69" i="111"/>
  <c r="N69" i="111"/>
  <c r="V69" i="111"/>
  <c r="I70" i="111"/>
  <c r="Q70" i="111"/>
  <c r="D71" i="111"/>
  <c r="L71" i="111"/>
  <c r="T71" i="111"/>
  <c r="G72" i="111"/>
  <c r="O72" i="111"/>
  <c r="W72" i="111"/>
  <c r="E5" i="111"/>
  <c r="M5" i="111"/>
  <c r="U5" i="111"/>
  <c r="H4" i="197"/>
  <c r="P4" i="197"/>
  <c r="X4" i="197"/>
  <c r="K7" i="111"/>
  <c r="S7" i="111"/>
  <c r="G18" i="111"/>
  <c r="O18" i="111"/>
  <c r="F36" i="111"/>
  <c r="N36" i="111"/>
  <c r="D38" i="111"/>
  <c r="L38" i="111"/>
  <c r="T38" i="111"/>
  <c r="G39" i="111"/>
  <c r="O39" i="111"/>
  <c r="W39" i="111"/>
  <c r="J40" i="111"/>
  <c r="R40" i="111"/>
  <c r="E41" i="111"/>
  <c r="M41" i="111"/>
  <c r="U41" i="111"/>
  <c r="H42" i="111"/>
  <c r="P42" i="111"/>
  <c r="X42" i="111"/>
  <c r="K43" i="111"/>
  <c r="S43" i="111"/>
  <c r="F44" i="111"/>
  <c r="N44" i="111"/>
  <c r="V44" i="111"/>
  <c r="I45" i="111"/>
  <c r="Q45" i="111"/>
  <c r="D46" i="111"/>
  <c r="L46" i="111"/>
  <c r="T46" i="111"/>
  <c r="G47" i="111"/>
  <c r="O47" i="111"/>
  <c r="W47" i="111"/>
  <c r="J48" i="111"/>
  <c r="R48" i="111"/>
  <c r="E49" i="111"/>
  <c r="M49" i="111"/>
  <c r="U49" i="111"/>
  <c r="H50" i="111"/>
  <c r="P50" i="111"/>
  <c r="X50" i="111"/>
  <c r="K51" i="111"/>
  <c r="S51" i="111"/>
  <c r="H64" i="111"/>
  <c r="P64" i="111"/>
  <c r="X64" i="111"/>
  <c r="F66" i="111"/>
  <c r="N66" i="111"/>
  <c r="V66" i="111"/>
  <c r="D68" i="111"/>
  <c r="L68" i="111"/>
  <c r="T68" i="111"/>
  <c r="G69" i="111"/>
  <c r="O69" i="111"/>
  <c r="W69" i="111"/>
  <c r="J70" i="111"/>
  <c r="R70" i="111"/>
  <c r="E71" i="111"/>
  <c r="M71" i="111"/>
  <c r="U71" i="111"/>
  <c r="H72" i="111"/>
  <c r="P72" i="111"/>
  <c r="X72" i="111"/>
  <c r="Q4" i="195"/>
  <c r="F33" i="195"/>
  <c r="V33" i="195"/>
  <c r="I33" i="195"/>
  <c r="I26" i="195" s="1"/>
  <c r="Q33" i="195"/>
  <c r="Q26" i="195" s="1"/>
  <c r="J11" i="114"/>
  <c r="R11" i="114"/>
  <c r="E11" i="114"/>
  <c r="M11" i="114"/>
  <c r="U11" i="114"/>
  <c r="P11" i="114"/>
  <c r="X11" i="114"/>
  <c r="K11" i="114"/>
  <c r="K3" i="114" s="1"/>
  <c r="S11" i="114"/>
  <c r="N22" i="108"/>
  <c r="V22" i="108"/>
  <c r="M27" i="108"/>
  <c r="U27" i="108"/>
  <c r="H27" i="108"/>
  <c r="P27" i="108"/>
  <c r="X27" i="108"/>
  <c r="K27" i="108"/>
  <c r="S27" i="108"/>
  <c r="F27" i="108"/>
  <c r="F26" i="108" s="1"/>
  <c r="N27" i="108"/>
  <c r="V27" i="108"/>
  <c r="I4" i="110"/>
  <c r="Q4" i="110"/>
  <c r="D11" i="110"/>
  <c r="D3" i="110" s="1"/>
  <c r="L11" i="110"/>
  <c r="L3" i="110" s="1"/>
  <c r="T11" i="110"/>
  <c r="K27" i="110"/>
  <c r="S27" i="110"/>
  <c r="F27" i="110"/>
  <c r="N27" i="110"/>
  <c r="V27" i="110"/>
  <c r="F52" i="110"/>
  <c r="N52" i="110"/>
  <c r="V52" i="110"/>
  <c r="F8" i="199"/>
  <c r="N8" i="199"/>
  <c r="V8" i="199"/>
  <c r="I11" i="199"/>
  <c r="I3" i="199" s="1"/>
  <c r="Q11" i="199"/>
  <c r="I17" i="199"/>
  <c r="Q17" i="199"/>
  <c r="I27" i="199"/>
  <c r="Q27" i="199"/>
  <c r="J52" i="199"/>
  <c r="R52" i="199"/>
  <c r="J11" i="198"/>
  <c r="R11" i="198"/>
  <c r="J35" i="111"/>
  <c r="R35" i="111"/>
  <c r="E36" i="111"/>
  <c r="M36" i="111"/>
  <c r="U36" i="111"/>
  <c r="H37" i="111"/>
  <c r="P37" i="111"/>
  <c r="X37" i="111"/>
  <c r="K38" i="111"/>
  <c r="S38" i="111"/>
  <c r="F39" i="111"/>
  <c r="N39" i="111"/>
  <c r="V39" i="111"/>
  <c r="I40" i="111"/>
  <c r="Q40" i="111"/>
  <c r="D41" i="111"/>
  <c r="L41" i="111"/>
  <c r="T41" i="111"/>
  <c r="G42" i="111"/>
  <c r="O42" i="111"/>
  <c r="W42" i="111"/>
  <c r="J43" i="111"/>
  <c r="R43" i="111"/>
  <c r="E44" i="111"/>
  <c r="M44" i="111"/>
  <c r="U44" i="111"/>
  <c r="H45" i="111"/>
  <c r="P45" i="111"/>
  <c r="X45" i="111"/>
  <c r="K46" i="111"/>
  <c r="S46" i="111"/>
  <c r="F47" i="111"/>
  <c r="N47" i="111"/>
  <c r="V47" i="111"/>
  <c r="I48" i="111"/>
  <c r="Q48" i="111"/>
  <c r="D49" i="111"/>
  <c r="L49" i="111"/>
  <c r="T49" i="111"/>
  <c r="G50" i="111"/>
  <c r="O50" i="111"/>
  <c r="W50" i="111"/>
  <c r="J51" i="111"/>
  <c r="R51" i="111"/>
  <c r="D12" i="111"/>
  <c r="L12" i="111"/>
  <c r="T12" i="111"/>
  <c r="G13" i="111"/>
  <c r="O13" i="111"/>
  <c r="W13" i="111"/>
  <c r="J14" i="111"/>
  <c r="R14" i="111"/>
  <c r="E15" i="111"/>
  <c r="M15" i="111"/>
  <c r="U15" i="111"/>
  <c r="H16" i="111"/>
  <c r="P16" i="111"/>
  <c r="X16" i="111"/>
  <c r="K23" i="111"/>
  <c r="S23" i="111"/>
  <c r="F22" i="197"/>
  <c r="N22" i="197"/>
  <c r="V22" i="197"/>
  <c r="I25" i="111"/>
  <c r="Q25" i="111"/>
  <c r="J28" i="111"/>
  <c r="R28" i="111"/>
  <c r="E27" i="197"/>
  <c r="M27" i="197"/>
  <c r="U27" i="197"/>
  <c r="H30" i="111"/>
  <c r="P30" i="111"/>
  <c r="X30" i="111"/>
  <c r="K31" i="111"/>
  <c r="S31" i="111"/>
  <c r="F32" i="111"/>
  <c r="N32" i="111"/>
  <c r="V32" i="111"/>
  <c r="I34" i="111"/>
  <c r="Q34" i="111"/>
  <c r="D35" i="111"/>
  <c r="L35" i="111"/>
  <c r="T35" i="111"/>
  <c r="G36" i="111"/>
  <c r="O36" i="111"/>
  <c r="W36" i="111"/>
  <c r="J37" i="111"/>
  <c r="R37" i="111"/>
  <c r="E38" i="111"/>
  <c r="M38" i="111"/>
  <c r="U38" i="111"/>
  <c r="H39" i="111"/>
  <c r="P39" i="111"/>
  <c r="X39" i="111"/>
  <c r="K40" i="111"/>
  <c r="S40" i="111"/>
  <c r="F41" i="111"/>
  <c r="N41" i="111"/>
  <c r="V41" i="111"/>
  <c r="I42" i="111"/>
  <c r="Q42" i="111"/>
  <c r="D43" i="111"/>
  <c r="L43" i="111"/>
  <c r="T43" i="111"/>
  <c r="G44" i="111"/>
  <c r="O44" i="111"/>
  <c r="W44" i="111"/>
  <c r="J45" i="111"/>
  <c r="R45" i="111"/>
  <c r="E46" i="111"/>
  <c r="M46" i="111"/>
  <c r="U46" i="111"/>
  <c r="H47" i="111"/>
  <c r="P47" i="111"/>
  <c r="X47" i="111"/>
  <c r="K48" i="111"/>
  <c r="S48" i="111"/>
  <c r="F49" i="111"/>
  <c r="N49" i="111"/>
  <c r="V49" i="111"/>
  <c r="I50" i="111"/>
  <c r="Q50" i="111"/>
  <c r="D51" i="111"/>
  <c r="L51" i="111"/>
  <c r="T51" i="111"/>
  <c r="G53" i="111"/>
  <c r="O53" i="111"/>
  <c r="W53" i="111"/>
  <c r="J54" i="111"/>
  <c r="R54" i="111"/>
  <c r="K62" i="111"/>
  <c r="S62" i="111"/>
  <c r="F63" i="111"/>
  <c r="N63" i="111"/>
  <c r="V63" i="111"/>
  <c r="I64" i="111"/>
  <c r="Q64" i="111"/>
  <c r="D65" i="111"/>
  <c r="L65" i="111"/>
  <c r="T65" i="111"/>
  <c r="G66" i="111"/>
  <c r="O66" i="111"/>
  <c r="W66" i="111"/>
  <c r="J67" i="111"/>
  <c r="R67" i="111"/>
  <c r="E68" i="111"/>
  <c r="M68" i="111"/>
  <c r="U68" i="111"/>
  <c r="H69" i="111"/>
  <c r="P69" i="111"/>
  <c r="X69" i="111"/>
  <c r="K70" i="111"/>
  <c r="J4" i="196"/>
  <c r="R4" i="196"/>
  <c r="R3" i="196" s="1"/>
  <c r="G27" i="196"/>
  <c r="O27" i="196"/>
  <c r="W27" i="196"/>
  <c r="E27" i="196"/>
  <c r="M27" i="196"/>
  <c r="U27" i="196"/>
  <c r="J52" i="196"/>
  <c r="R52" i="196"/>
  <c r="G12" i="106"/>
  <c r="O12" i="106"/>
  <c r="W12" i="106"/>
  <c r="J13" i="106"/>
  <c r="R13" i="106"/>
  <c r="E14" i="106"/>
  <c r="M14" i="106"/>
  <c r="U14" i="106"/>
  <c r="H15" i="106"/>
  <c r="P15" i="106"/>
  <c r="X15" i="106"/>
  <c r="K16" i="106"/>
  <c r="S16" i="106"/>
  <c r="G22" i="195"/>
  <c r="O22" i="195"/>
  <c r="O28" i="106"/>
  <c r="P31" i="106"/>
  <c r="L33" i="114"/>
  <c r="T33" i="114"/>
  <c r="T26" i="114" s="1"/>
  <c r="G33" i="114"/>
  <c r="O33" i="114"/>
  <c r="W33" i="114"/>
  <c r="W26" i="114" s="1"/>
  <c r="J33" i="114"/>
  <c r="R33" i="114"/>
  <c r="E33" i="114"/>
  <c r="M33" i="114"/>
  <c r="U33" i="114"/>
  <c r="H33" i="114"/>
  <c r="P33" i="114"/>
  <c r="X33" i="114"/>
  <c r="K33" i="114"/>
  <c r="K4" i="108"/>
  <c r="S4" i="108"/>
  <c r="I27" i="107"/>
  <c r="Q27" i="107"/>
  <c r="T26" i="107"/>
  <c r="Q33" i="107"/>
  <c r="G52" i="110"/>
  <c r="O52" i="110"/>
  <c r="W52" i="110"/>
  <c r="G11" i="199"/>
  <c r="O11" i="199"/>
  <c r="W11" i="199"/>
  <c r="G22" i="199"/>
  <c r="O22" i="199"/>
  <c r="W22" i="199"/>
  <c r="H8" i="198"/>
  <c r="H3" i="198" s="1"/>
  <c r="P8" i="198"/>
  <c r="X8" i="198"/>
  <c r="F17" i="198"/>
  <c r="N17" i="198"/>
  <c r="V17" i="198"/>
  <c r="F61" i="198"/>
  <c r="N61" i="198"/>
  <c r="V61" i="198"/>
  <c r="S70" i="111"/>
  <c r="F71" i="111"/>
  <c r="N71" i="111"/>
  <c r="V71" i="111"/>
  <c r="I72" i="111"/>
  <c r="Q72" i="111"/>
  <c r="G5" i="111"/>
  <c r="O5" i="111"/>
  <c r="W5" i="111"/>
  <c r="J6" i="111"/>
  <c r="R6" i="111"/>
  <c r="E7" i="111"/>
  <c r="M7" i="111"/>
  <c r="U7" i="111"/>
  <c r="I9" i="111"/>
  <c r="Q9" i="111"/>
  <c r="D8" i="197"/>
  <c r="L8" i="197"/>
  <c r="T8" i="197"/>
  <c r="E12" i="111"/>
  <c r="M12" i="111"/>
  <c r="U12" i="111"/>
  <c r="H13" i="111"/>
  <c r="P13" i="111"/>
  <c r="X13" i="111"/>
  <c r="K14" i="111"/>
  <c r="S14" i="111"/>
  <c r="F15" i="111"/>
  <c r="N15" i="111"/>
  <c r="V15" i="111"/>
  <c r="I16" i="111"/>
  <c r="Q16" i="111"/>
  <c r="I18" i="111"/>
  <c r="Q18" i="111"/>
  <c r="D19" i="111"/>
  <c r="L19" i="111"/>
  <c r="T19" i="111"/>
  <c r="G20" i="111"/>
  <c r="O20" i="111"/>
  <c r="W20" i="111"/>
  <c r="J21" i="111"/>
  <c r="R21" i="111"/>
  <c r="N29" i="111"/>
  <c r="V29" i="111"/>
  <c r="I30" i="111"/>
  <c r="Q30" i="111"/>
  <c r="D31" i="111"/>
  <c r="L31" i="111"/>
  <c r="T31" i="111"/>
  <c r="G32" i="111"/>
  <c r="O32" i="111"/>
  <c r="W32" i="111"/>
  <c r="K8" i="195"/>
  <c r="S8" i="195"/>
  <c r="S3" i="195" s="1"/>
  <c r="H17" i="195"/>
  <c r="P20" i="106"/>
  <c r="X17" i="195"/>
  <c r="W14" i="106"/>
  <c r="M52" i="114"/>
  <c r="U52" i="114"/>
  <c r="T8" i="108"/>
  <c r="F11" i="108"/>
  <c r="N11" i="108"/>
  <c r="V11" i="108"/>
  <c r="G8" i="107"/>
  <c r="O8" i="107"/>
  <c r="W8" i="107"/>
  <c r="W3" i="107" s="1"/>
  <c r="I11" i="107"/>
  <c r="Q11" i="107"/>
  <c r="L61" i="107"/>
  <c r="T61" i="107"/>
  <c r="O61" i="107"/>
  <c r="W61" i="107"/>
  <c r="J61" i="107"/>
  <c r="R61" i="107"/>
  <c r="E61" i="107"/>
  <c r="M61" i="107"/>
  <c r="U61" i="107"/>
  <c r="P61" i="107"/>
  <c r="X61" i="107"/>
  <c r="K61" i="107"/>
  <c r="S61" i="107"/>
  <c r="D22" i="110"/>
  <c r="L22" i="110"/>
  <c r="T22" i="110"/>
  <c r="W26" i="110"/>
  <c r="T33" i="110"/>
  <c r="H22" i="199"/>
  <c r="P22" i="199"/>
  <c r="X22" i="199"/>
  <c r="E4" i="198"/>
  <c r="M4" i="198"/>
  <c r="U4" i="198"/>
  <c r="I8" i="198"/>
  <c r="Q8" i="198"/>
  <c r="D27" i="198"/>
  <c r="L27" i="198"/>
  <c r="T27" i="198"/>
  <c r="K54" i="111"/>
  <c r="S54" i="111"/>
  <c r="H5" i="111"/>
  <c r="P5" i="111"/>
  <c r="X5" i="111"/>
  <c r="K6" i="111"/>
  <c r="S6" i="111"/>
  <c r="F7" i="111"/>
  <c r="N7" i="111"/>
  <c r="V7" i="111"/>
  <c r="J9" i="111"/>
  <c r="R9" i="111"/>
  <c r="E10" i="111"/>
  <c r="M10" i="111"/>
  <c r="U10" i="111"/>
  <c r="D14" i="111"/>
  <c r="J16" i="111"/>
  <c r="R16" i="111"/>
  <c r="R11" i="111" s="1"/>
  <c r="E19" i="111"/>
  <c r="M19" i="111"/>
  <c r="U19" i="111"/>
  <c r="H20" i="111"/>
  <c r="P20" i="111"/>
  <c r="X20" i="111"/>
  <c r="K21" i="111"/>
  <c r="S21" i="111"/>
  <c r="E23" i="111"/>
  <c r="M23" i="111"/>
  <c r="U23" i="111"/>
  <c r="U22" i="111" s="1"/>
  <c r="H24" i="111"/>
  <c r="P24" i="111"/>
  <c r="X24" i="111"/>
  <c r="K25" i="111"/>
  <c r="S25" i="111"/>
  <c r="D28" i="111"/>
  <c r="L28" i="111"/>
  <c r="T28" i="111"/>
  <c r="G29" i="111"/>
  <c r="O29" i="111"/>
  <c r="W29" i="111"/>
  <c r="J30" i="111"/>
  <c r="R30" i="111"/>
  <c r="E31" i="111"/>
  <c r="M31" i="111"/>
  <c r="U31" i="111"/>
  <c r="H32" i="111"/>
  <c r="P32" i="111"/>
  <c r="X32" i="111"/>
  <c r="G11" i="196"/>
  <c r="O11" i="196"/>
  <c r="W11" i="196"/>
  <c r="W3" i="196" s="1"/>
  <c r="E11" i="196"/>
  <c r="M11" i="196"/>
  <c r="U11" i="196"/>
  <c r="I17" i="196"/>
  <c r="Q17" i="196"/>
  <c r="G17" i="196"/>
  <c r="O17" i="196"/>
  <c r="W17" i="196"/>
  <c r="E61" i="196"/>
  <c r="M61" i="196"/>
  <c r="U61" i="196"/>
  <c r="H61" i="196"/>
  <c r="P61" i="196"/>
  <c r="X61" i="196"/>
  <c r="S61" i="196"/>
  <c r="N61" i="196"/>
  <c r="D13" i="106"/>
  <c r="L11" i="195"/>
  <c r="T11" i="195"/>
  <c r="G14" i="106"/>
  <c r="O11" i="195"/>
  <c r="W11" i="195"/>
  <c r="J11" i="195"/>
  <c r="R11" i="195"/>
  <c r="E16" i="106"/>
  <c r="M16" i="106"/>
  <c r="U16" i="106"/>
  <c r="F17" i="195"/>
  <c r="N17" i="195"/>
  <c r="V17" i="195"/>
  <c r="Q17" i="195"/>
  <c r="D17" i="195"/>
  <c r="L17" i="195"/>
  <c r="T17" i="195"/>
  <c r="T27" i="195"/>
  <c r="G27" i="195"/>
  <c r="O27" i="195"/>
  <c r="W27" i="195"/>
  <c r="J27" i="195"/>
  <c r="R27" i="195"/>
  <c r="E27" i="195"/>
  <c r="M27" i="195"/>
  <c r="T5" i="106"/>
  <c r="J27" i="114"/>
  <c r="R27" i="114"/>
  <c r="E27" i="114"/>
  <c r="M27" i="114"/>
  <c r="U27" i="114"/>
  <c r="P27" i="114"/>
  <c r="X27" i="114"/>
  <c r="K27" i="114"/>
  <c r="K26" i="114" s="1"/>
  <c r="S27" i="114"/>
  <c r="S26" i="114" s="1"/>
  <c r="I26" i="108"/>
  <c r="E22" i="110"/>
  <c r="M22" i="110"/>
  <c r="K33" i="199"/>
  <c r="S33" i="199"/>
  <c r="G33" i="199"/>
  <c r="O33" i="199"/>
  <c r="O26" i="199" s="1"/>
  <c r="W33" i="199"/>
  <c r="J19" i="111"/>
  <c r="R19" i="111"/>
  <c r="E20" i="111"/>
  <c r="M20" i="111"/>
  <c r="U20" i="111"/>
  <c r="H21" i="111"/>
  <c r="P21" i="111"/>
  <c r="X21" i="111"/>
  <c r="I24" i="111"/>
  <c r="Q24" i="111"/>
  <c r="D25" i="111"/>
  <c r="L25" i="111"/>
  <c r="T25" i="111"/>
  <c r="K9" i="111"/>
  <c r="S9" i="111"/>
  <c r="F10" i="111"/>
  <c r="N10" i="111"/>
  <c r="V10" i="111"/>
  <c r="G12" i="111"/>
  <c r="O12" i="111"/>
  <c r="W12" i="111"/>
  <c r="J13" i="111"/>
  <c r="R13" i="111"/>
  <c r="E14" i="111"/>
  <c r="M14" i="111"/>
  <c r="U14" i="111"/>
  <c r="H15" i="111"/>
  <c r="P15" i="111"/>
  <c r="X15" i="111"/>
  <c r="K16" i="111"/>
  <c r="S16" i="111"/>
  <c r="D34" i="111"/>
  <c r="L34" i="111"/>
  <c r="T34" i="111"/>
  <c r="J36" i="111"/>
  <c r="R36" i="111"/>
  <c r="E37" i="111"/>
  <c r="M37" i="111"/>
  <c r="U37" i="111"/>
  <c r="H38" i="111"/>
  <c r="P38" i="111"/>
  <c r="X38" i="111"/>
  <c r="K39" i="111"/>
  <c r="S39" i="111"/>
  <c r="F40" i="111"/>
  <c r="N40" i="111"/>
  <c r="V40" i="111"/>
  <c r="I41" i="111"/>
  <c r="Q41" i="111"/>
  <c r="D42" i="111"/>
  <c r="L42" i="111"/>
  <c r="T42" i="111"/>
  <c r="G43" i="111"/>
  <c r="O43" i="111"/>
  <c r="W43" i="111"/>
  <c r="J44" i="111"/>
  <c r="R44" i="111"/>
  <c r="E45" i="111"/>
  <c r="M45" i="111"/>
  <c r="U45" i="111"/>
  <c r="H46" i="111"/>
  <c r="P46" i="111"/>
  <c r="X46" i="111"/>
  <c r="K47" i="111"/>
  <c r="S47" i="111"/>
  <c r="F48" i="111"/>
  <c r="N48" i="111"/>
  <c r="V48" i="111"/>
  <c r="I49" i="111"/>
  <c r="Q49" i="111"/>
  <c r="D50" i="111"/>
  <c r="L50" i="111"/>
  <c r="T50" i="111"/>
  <c r="G51" i="111"/>
  <c r="O51" i="111"/>
  <c r="W51" i="111"/>
  <c r="J53" i="111"/>
  <c r="R53" i="111"/>
  <c r="E54" i="111"/>
  <c r="M54" i="111"/>
  <c r="U54" i="111"/>
  <c r="F62" i="111"/>
  <c r="N62" i="111"/>
  <c r="V62" i="111"/>
  <c r="I63" i="111"/>
  <c r="Q63" i="111"/>
  <c r="D64" i="111"/>
  <c r="L64" i="111"/>
  <c r="T64" i="111"/>
  <c r="G65" i="111"/>
  <c r="O65" i="111"/>
  <c r="W65" i="111"/>
  <c r="J66" i="111"/>
  <c r="R66" i="111"/>
  <c r="E67" i="111"/>
  <c r="M67" i="111"/>
  <c r="U67" i="111"/>
  <c r="H68" i="111"/>
  <c r="P68" i="111"/>
  <c r="X68" i="111"/>
  <c r="K69" i="111"/>
  <c r="S69" i="111"/>
  <c r="F70" i="111"/>
  <c r="N70" i="111"/>
  <c r="V70" i="111"/>
  <c r="I71" i="111"/>
  <c r="Q71" i="111"/>
  <c r="D72" i="111"/>
  <c r="L72" i="111"/>
  <c r="T72" i="111"/>
  <c r="F8" i="196"/>
  <c r="N8" i="196"/>
  <c r="N3" i="196" s="1"/>
  <c r="V8" i="196"/>
  <c r="E8" i="195"/>
  <c r="M8" i="195"/>
  <c r="U8" i="195"/>
  <c r="I64" i="106"/>
  <c r="J67" i="106"/>
  <c r="K70" i="106"/>
  <c r="L17" i="114"/>
  <c r="T17" i="114"/>
  <c r="O17" i="114"/>
  <c r="W17" i="114"/>
  <c r="J17" i="114"/>
  <c r="R17" i="114"/>
  <c r="K22" i="114"/>
  <c r="S22" i="114"/>
  <c r="G27" i="199"/>
  <c r="O27" i="199"/>
  <c r="W27" i="199"/>
  <c r="D11" i="198"/>
  <c r="L11" i="198"/>
  <c r="T11" i="198"/>
  <c r="K17" i="198"/>
  <c r="S17" i="198"/>
  <c r="J22" i="198"/>
  <c r="R22" i="198"/>
  <c r="H29" i="111"/>
  <c r="P29" i="111"/>
  <c r="X29" i="111"/>
  <c r="K30" i="111"/>
  <c r="S30" i="111"/>
  <c r="F31" i="111"/>
  <c r="N31" i="111"/>
  <c r="V31" i="111"/>
  <c r="I32" i="111"/>
  <c r="Q32" i="111"/>
  <c r="E52" i="198"/>
  <c r="M52" i="198"/>
  <c r="U52" i="198"/>
  <c r="J5" i="111"/>
  <c r="R5" i="111"/>
  <c r="E6" i="111"/>
  <c r="M6" i="111"/>
  <c r="U6" i="111"/>
  <c r="H7" i="111"/>
  <c r="P7" i="111"/>
  <c r="X7" i="111"/>
  <c r="D9" i="111"/>
  <c r="L9" i="111"/>
  <c r="T9" i="111"/>
  <c r="G10" i="111"/>
  <c r="O10" i="111"/>
  <c r="W10" i="111"/>
  <c r="D18" i="111"/>
  <c r="L18" i="111"/>
  <c r="T18" i="111"/>
  <c r="G17" i="197"/>
  <c r="O17" i="197"/>
  <c r="W17" i="197"/>
  <c r="J20" i="111"/>
  <c r="R20" i="111"/>
  <c r="E21" i="111"/>
  <c r="M21" i="111"/>
  <c r="U21" i="111"/>
  <c r="E25" i="111"/>
  <c r="M25" i="111"/>
  <c r="U25" i="111"/>
  <c r="D30" i="111"/>
  <c r="J32" i="111"/>
  <c r="R32" i="111"/>
  <c r="E34" i="111"/>
  <c r="M34" i="111"/>
  <c r="U34" i="111"/>
  <c r="H35" i="111"/>
  <c r="P35" i="111"/>
  <c r="F54" i="111"/>
  <c r="N54" i="111"/>
  <c r="V54" i="111"/>
  <c r="I33" i="196"/>
  <c r="I26" i="196" s="1"/>
  <c r="Q33" i="196"/>
  <c r="G33" i="196"/>
  <c r="O33" i="196"/>
  <c r="W33" i="196"/>
  <c r="E33" i="196"/>
  <c r="M33" i="196"/>
  <c r="U33" i="196"/>
  <c r="S33" i="196"/>
  <c r="S26" i="196" s="1"/>
  <c r="O61" i="196"/>
  <c r="W61" i="196"/>
  <c r="I4" i="195"/>
  <c r="I3" i="195" s="1"/>
  <c r="F11" i="195"/>
  <c r="V11" i="195"/>
  <c r="N25" i="106"/>
  <c r="F27" i="195"/>
  <c r="V27" i="195"/>
  <c r="D43" i="106"/>
  <c r="I8" i="114"/>
  <c r="Q8" i="114"/>
  <c r="P52" i="108"/>
  <c r="X52" i="108"/>
  <c r="F4" i="107"/>
  <c r="N4" i="107"/>
  <c r="V4" i="107"/>
  <c r="X17" i="107"/>
  <c r="K52" i="107"/>
  <c r="S52" i="107"/>
  <c r="D33" i="110"/>
  <c r="L33" i="110"/>
  <c r="D4" i="199"/>
  <c r="D3" i="199" s="1"/>
  <c r="L4" i="199"/>
  <c r="T4" i="199"/>
  <c r="D17" i="198"/>
  <c r="L17" i="198"/>
  <c r="T17" i="198"/>
  <c r="K22" i="198"/>
  <c r="S22" i="198"/>
  <c r="I27" i="198"/>
  <c r="Q27" i="198"/>
  <c r="K66" i="111"/>
  <c r="S66" i="111"/>
  <c r="F67" i="111"/>
  <c r="N67" i="111"/>
  <c r="V67" i="111"/>
  <c r="I68" i="111"/>
  <c r="Q68" i="111"/>
  <c r="D69" i="111"/>
  <c r="L69" i="111"/>
  <c r="T69" i="111"/>
  <c r="G70" i="111"/>
  <c r="O70" i="111"/>
  <c r="W70" i="111"/>
  <c r="J71" i="111"/>
  <c r="R71" i="111"/>
  <c r="E72" i="111"/>
  <c r="M72" i="111"/>
  <c r="U72" i="111"/>
  <c r="F6" i="111"/>
  <c r="N6" i="111"/>
  <c r="V6" i="111"/>
  <c r="I7" i="111"/>
  <c r="Q7" i="111"/>
  <c r="E18" i="111"/>
  <c r="M18" i="111"/>
  <c r="U18" i="111"/>
  <c r="H19" i="111"/>
  <c r="P19" i="111"/>
  <c r="X19" i="111"/>
  <c r="K20" i="111"/>
  <c r="S20" i="111"/>
  <c r="F21" i="111"/>
  <c r="N21" i="111"/>
  <c r="V21" i="111"/>
  <c r="H23" i="111"/>
  <c r="P23" i="111"/>
  <c r="X23" i="111"/>
  <c r="K24" i="111"/>
  <c r="S24" i="111"/>
  <c r="F25" i="111"/>
  <c r="N25" i="111"/>
  <c r="V25" i="111"/>
  <c r="G28" i="111"/>
  <c r="O28" i="111"/>
  <c r="W28" i="111"/>
  <c r="J29" i="111"/>
  <c r="R29" i="111"/>
  <c r="E30" i="111"/>
  <c r="M30" i="111"/>
  <c r="U30" i="111"/>
  <c r="H31" i="111"/>
  <c r="P31" i="111"/>
  <c r="X31" i="111"/>
  <c r="K32" i="111"/>
  <c r="S32" i="111"/>
  <c r="F34" i="111"/>
  <c r="N34" i="111"/>
  <c r="V34" i="111"/>
  <c r="I35" i="111"/>
  <c r="Q35" i="111"/>
  <c r="D36" i="111"/>
  <c r="L36" i="111"/>
  <c r="T36" i="111"/>
  <c r="G37" i="111"/>
  <c r="O37" i="111"/>
  <c r="W37" i="111"/>
  <c r="J38" i="111"/>
  <c r="R38" i="111"/>
  <c r="E39" i="111"/>
  <c r="M39" i="111"/>
  <c r="U39" i="111"/>
  <c r="H40" i="111"/>
  <c r="P40" i="111"/>
  <c r="X40" i="111"/>
  <c r="K41" i="111"/>
  <c r="S41" i="111"/>
  <c r="F42" i="111"/>
  <c r="N42" i="111"/>
  <c r="V42" i="111"/>
  <c r="I43" i="111"/>
  <c r="Q43" i="111"/>
  <c r="D44" i="111"/>
  <c r="L44" i="111"/>
  <c r="T44" i="111"/>
  <c r="G45" i="111"/>
  <c r="O45" i="111"/>
  <c r="W45" i="111"/>
  <c r="J46" i="111"/>
  <c r="R46" i="111"/>
  <c r="E47" i="111"/>
  <c r="M47" i="111"/>
  <c r="U47" i="111"/>
  <c r="H48" i="111"/>
  <c r="P48" i="111"/>
  <c r="X48" i="111"/>
  <c r="K49" i="111"/>
  <c r="S49" i="111"/>
  <c r="F50" i="111"/>
  <c r="N50" i="111"/>
  <c r="V50" i="111"/>
  <c r="I51" i="111"/>
  <c r="Q51" i="111"/>
  <c r="H62" i="111"/>
  <c r="P62" i="111"/>
  <c r="X62" i="111"/>
  <c r="K63" i="111"/>
  <c r="S63" i="111"/>
  <c r="F64" i="111"/>
  <c r="N64" i="111"/>
  <c r="V64" i="111"/>
  <c r="I65" i="111"/>
  <c r="Q65" i="111"/>
  <c r="D66" i="111"/>
  <c r="L66" i="111"/>
  <c r="T66" i="111"/>
  <c r="G67" i="111"/>
  <c r="O67" i="111"/>
  <c r="W67" i="111"/>
  <c r="J68" i="111"/>
  <c r="R68" i="111"/>
  <c r="E69" i="111"/>
  <c r="M69" i="111"/>
  <c r="U69" i="111"/>
  <c r="H70" i="111"/>
  <c r="P70" i="111"/>
  <c r="X70" i="111"/>
  <c r="K71" i="111"/>
  <c r="S71" i="111"/>
  <c r="F72" i="111"/>
  <c r="N72" i="111"/>
  <c r="V72" i="111"/>
  <c r="H22" i="196"/>
  <c r="P22" i="196"/>
  <c r="X22" i="196"/>
  <c r="G4" i="195"/>
  <c r="O4" i="195"/>
  <c r="W4" i="195"/>
  <c r="J4" i="195"/>
  <c r="R4" i="195"/>
  <c r="Q23" i="106"/>
  <c r="Q34" i="106"/>
  <c r="O36" i="106"/>
  <c r="E51" i="106"/>
  <c r="F65" i="106"/>
  <c r="R37" i="106"/>
  <c r="P39" i="106"/>
  <c r="S40" i="106"/>
  <c r="Q42" i="106"/>
  <c r="T43" i="106"/>
  <c r="R45" i="106"/>
  <c r="U46" i="106"/>
  <c r="S48" i="106"/>
  <c r="V49" i="106"/>
  <c r="T51" i="106"/>
  <c r="E62" i="106"/>
  <c r="V65" i="106"/>
  <c r="T67" i="106"/>
  <c r="G68" i="106"/>
  <c r="W68" i="106"/>
  <c r="U70" i="106"/>
  <c r="H71" i="106"/>
  <c r="X71" i="106"/>
  <c r="F5" i="106"/>
  <c r="N5" i="106"/>
  <c r="V5" i="106"/>
  <c r="I6" i="106"/>
  <c r="Q6" i="106"/>
  <c r="D7" i="106"/>
  <c r="L7" i="106"/>
  <c r="T7" i="106"/>
  <c r="G11" i="194"/>
  <c r="O11" i="194"/>
  <c r="W11" i="194"/>
  <c r="J14" i="106"/>
  <c r="R14" i="106"/>
  <c r="E15" i="106"/>
  <c r="M15" i="106"/>
  <c r="U15" i="106"/>
  <c r="H11" i="194"/>
  <c r="P11" i="194"/>
  <c r="X11" i="194"/>
  <c r="I17" i="194"/>
  <c r="Q17" i="194"/>
  <c r="D17" i="194"/>
  <c r="L17" i="194"/>
  <c r="T17" i="194"/>
  <c r="G61" i="194"/>
  <c r="W61" i="194"/>
  <c r="K4" i="192"/>
  <c r="S4" i="192"/>
  <c r="F4" i="192"/>
  <c r="N4" i="192"/>
  <c r="N3" i="192" s="1"/>
  <c r="V4" i="192"/>
  <c r="V3" i="192" s="1"/>
  <c r="J22" i="192"/>
  <c r="R22" i="192"/>
  <c r="D27" i="192"/>
  <c r="L27" i="192"/>
  <c r="T27" i="192"/>
  <c r="L52" i="192"/>
  <c r="T52" i="192"/>
  <c r="E9" i="104"/>
  <c r="M9" i="104"/>
  <c r="U9" i="104"/>
  <c r="H10" i="104"/>
  <c r="P10" i="104"/>
  <c r="X10" i="104"/>
  <c r="I15" i="104"/>
  <c r="Q15" i="104"/>
  <c r="D16" i="104"/>
  <c r="L16" i="104"/>
  <c r="T16" i="104"/>
  <c r="G23" i="104"/>
  <c r="O23" i="104"/>
  <c r="W23" i="104"/>
  <c r="W22" i="104" s="1"/>
  <c r="J24" i="104"/>
  <c r="R24" i="104"/>
  <c r="E25" i="104"/>
  <c r="M25" i="104"/>
  <c r="U25" i="104"/>
  <c r="K34" i="104"/>
  <c r="S34" i="104"/>
  <c r="F35" i="104"/>
  <c r="I36" i="104"/>
  <c r="Q36" i="104"/>
  <c r="D37" i="104"/>
  <c r="L37" i="104"/>
  <c r="T37" i="104"/>
  <c r="G38" i="104"/>
  <c r="O38" i="104"/>
  <c r="W38" i="104"/>
  <c r="J39" i="104"/>
  <c r="R39" i="104"/>
  <c r="E40" i="104"/>
  <c r="M40" i="104"/>
  <c r="U40" i="104"/>
  <c r="H41" i="104"/>
  <c r="P41" i="104"/>
  <c r="X41" i="104"/>
  <c r="K42" i="104"/>
  <c r="S42" i="104"/>
  <c r="F43" i="104"/>
  <c r="N43" i="104"/>
  <c r="V43" i="104"/>
  <c r="I44" i="104"/>
  <c r="Q44" i="104"/>
  <c r="D45" i="104"/>
  <c r="L45" i="104"/>
  <c r="T45" i="104"/>
  <c r="G46" i="104"/>
  <c r="O46" i="104"/>
  <c r="W46" i="104"/>
  <c r="J47" i="104"/>
  <c r="R47" i="104"/>
  <c r="E48" i="104"/>
  <c r="M48" i="104"/>
  <c r="U48" i="104"/>
  <c r="H49" i="104"/>
  <c r="P49" i="104"/>
  <c r="X49" i="104"/>
  <c r="K50" i="104"/>
  <c r="S50" i="104"/>
  <c r="F51" i="104"/>
  <c r="N51" i="104"/>
  <c r="V51" i="104"/>
  <c r="M8" i="190"/>
  <c r="U8" i="190"/>
  <c r="U3" i="190" s="1"/>
  <c r="J61" i="190"/>
  <c r="R61" i="190"/>
  <c r="M61" i="190"/>
  <c r="U61" i="190"/>
  <c r="H61" i="190"/>
  <c r="P61" i="190"/>
  <c r="X61" i="190"/>
  <c r="K61" i="190"/>
  <c r="S61" i="190"/>
  <c r="F61" i="190"/>
  <c r="N61" i="190"/>
  <c r="V61" i="190"/>
  <c r="I61" i="190"/>
  <c r="Q61" i="190"/>
  <c r="J4" i="194"/>
  <c r="R4" i="194"/>
  <c r="M33" i="194"/>
  <c r="K62" i="106"/>
  <c r="S62" i="106"/>
  <c r="F63" i="106"/>
  <c r="N63" i="106"/>
  <c r="L65" i="106"/>
  <c r="T65" i="106"/>
  <c r="O66" i="106"/>
  <c r="M68" i="106"/>
  <c r="P69" i="106"/>
  <c r="N71" i="106"/>
  <c r="Q72" i="106"/>
  <c r="H52" i="193"/>
  <c r="P52" i="193"/>
  <c r="X52" i="193"/>
  <c r="T4" i="192"/>
  <c r="G4" i="192"/>
  <c r="O4" i="192"/>
  <c r="W4" i="192"/>
  <c r="G8" i="192"/>
  <c r="O8" i="192"/>
  <c r="W8" i="192"/>
  <c r="F9" i="104"/>
  <c r="N9" i="104"/>
  <c r="V9" i="104"/>
  <c r="I10" i="104"/>
  <c r="Q10" i="104"/>
  <c r="I12" i="104"/>
  <c r="Q12" i="104"/>
  <c r="D13" i="104"/>
  <c r="G14" i="104"/>
  <c r="O14" i="104"/>
  <c r="W14" i="104"/>
  <c r="J15" i="104"/>
  <c r="R15" i="104"/>
  <c r="E16" i="104"/>
  <c r="M16" i="104"/>
  <c r="U16" i="104"/>
  <c r="H23" i="104"/>
  <c r="P23" i="104"/>
  <c r="P22" i="104" s="1"/>
  <c r="X23" i="104"/>
  <c r="K24" i="104"/>
  <c r="S24" i="104"/>
  <c r="F25" i="104"/>
  <c r="N25" i="104"/>
  <c r="V25" i="104"/>
  <c r="F28" i="104"/>
  <c r="N28" i="104"/>
  <c r="V28" i="104"/>
  <c r="I29" i="104"/>
  <c r="Q29" i="104"/>
  <c r="D30" i="104"/>
  <c r="L30" i="104"/>
  <c r="T30" i="104"/>
  <c r="G31" i="104"/>
  <c r="O31" i="104"/>
  <c r="W31" i="104"/>
  <c r="J32" i="104"/>
  <c r="R32" i="104"/>
  <c r="D34" i="104"/>
  <c r="L34" i="104"/>
  <c r="T34" i="104"/>
  <c r="G35" i="104"/>
  <c r="O35" i="104"/>
  <c r="W35" i="104"/>
  <c r="J36" i="104"/>
  <c r="R36" i="104"/>
  <c r="E37" i="104"/>
  <c r="M37" i="104"/>
  <c r="U37" i="104"/>
  <c r="H38" i="104"/>
  <c r="P38" i="104"/>
  <c r="X38" i="104"/>
  <c r="K39" i="104"/>
  <c r="S39" i="104"/>
  <c r="F40" i="104"/>
  <c r="N40" i="104"/>
  <c r="V40" i="104"/>
  <c r="I41" i="104"/>
  <c r="Q41" i="104"/>
  <c r="D42" i="104"/>
  <c r="L42" i="104"/>
  <c r="T42" i="104"/>
  <c r="G43" i="104"/>
  <c r="O43" i="104"/>
  <c r="W43" i="104"/>
  <c r="J44" i="104"/>
  <c r="R44" i="104"/>
  <c r="E45" i="104"/>
  <c r="M45" i="104"/>
  <c r="U45" i="104"/>
  <c r="H46" i="104"/>
  <c r="P46" i="104"/>
  <c r="X46" i="104"/>
  <c r="K47" i="104"/>
  <c r="S47" i="104"/>
  <c r="F48" i="104"/>
  <c r="N48" i="104"/>
  <c r="V48" i="104"/>
  <c r="I49" i="104"/>
  <c r="Q49" i="104"/>
  <c r="D50" i="104"/>
  <c r="L50" i="104"/>
  <c r="T50" i="104"/>
  <c r="G51" i="104"/>
  <c r="O51" i="104"/>
  <c r="W51" i="104"/>
  <c r="E26" i="190"/>
  <c r="H33" i="190"/>
  <c r="P33" i="190"/>
  <c r="X33" i="190"/>
  <c r="X26" i="190" s="1"/>
  <c r="K33" i="190"/>
  <c r="S33" i="190"/>
  <c r="F33" i="190"/>
  <c r="N33" i="190"/>
  <c r="V33" i="190"/>
  <c r="I33" i="190"/>
  <c r="Q33" i="190"/>
  <c r="L33" i="190"/>
  <c r="T33" i="190"/>
  <c r="G33" i="190"/>
  <c r="O33" i="190"/>
  <c r="W33" i="190"/>
  <c r="J33" i="190"/>
  <c r="J26" i="190" s="1"/>
  <c r="R33" i="190"/>
  <c r="K3" i="189"/>
  <c r="D11" i="189"/>
  <c r="L11" i="189"/>
  <c r="T11" i="189"/>
  <c r="G11" i="189"/>
  <c r="O11" i="189"/>
  <c r="W11" i="189"/>
  <c r="J11" i="189"/>
  <c r="R11" i="189"/>
  <c r="J5" i="105"/>
  <c r="R5" i="105"/>
  <c r="E6" i="105"/>
  <c r="M6" i="105"/>
  <c r="U6" i="105"/>
  <c r="H7" i="105"/>
  <c r="P7" i="105"/>
  <c r="X7" i="105"/>
  <c r="J53" i="105"/>
  <c r="R53" i="105"/>
  <c r="E54" i="105"/>
  <c r="M54" i="105"/>
  <c r="U54" i="105"/>
  <c r="T33" i="195"/>
  <c r="G33" i="195"/>
  <c r="W33" i="195"/>
  <c r="J33" i="195"/>
  <c r="R33" i="195"/>
  <c r="U40" i="106"/>
  <c r="H33" i="195"/>
  <c r="H26" i="195" s="1"/>
  <c r="V43" i="106"/>
  <c r="W46" i="106"/>
  <c r="X49" i="106"/>
  <c r="U54" i="106"/>
  <c r="J61" i="195"/>
  <c r="R61" i="195"/>
  <c r="L61" i="195"/>
  <c r="H22" i="194"/>
  <c r="P22" i="194"/>
  <c r="X22" i="194"/>
  <c r="G27" i="194"/>
  <c r="O27" i="194"/>
  <c r="W27" i="194"/>
  <c r="J27" i="194"/>
  <c r="R27" i="194"/>
  <c r="H27" i="194"/>
  <c r="P27" i="194"/>
  <c r="X27" i="194"/>
  <c r="X47" i="106"/>
  <c r="K48" i="106"/>
  <c r="N49" i="106"/>
  <c r="I50" i="106"/>
  <c r="Q50" i="106"/>
  <c r="D51" i="106"/>
  <c r="L51" i="106"/>
  <c r="J52" i="194"/>
  <c r="R52" i="194"/>
  <c r="D62" i="106"/>
  <c r="L62" i="106"/>
  <c r="J64" i="106"/>
  <c r="R64" i="106"/>
  <c r="M65" i="106"/>
  <c r="K67" i="106"/>
  <c r="N68" i="106"/>
  <c r="L70" i="106"/>
  <c r="O71" i="106"/>
  <c r="P4" i="193"/>
  <c r="P3" i="193" s="1"/>
  <c r="X4" i="193"/>
  <c r="G17" i="193"/>
  <c r="O17" i="193"/>
  <c r="W17" i="193"/>
  <c r="R17" i="193"/>
  <c r="I52" i="193"/>
  <c r="Q52" i="193"/>
  <c r="H8" i="192"/>
  <c r="P8" i="192"/>
  <c r="X8" i="192"/>
  <c r="F34" i="104"/>
  <c r="N34" i="104"/>
  <c r="V34" i="104"/>
  <c r="I35" i="104"/>
  <c r="Q35" i="104"/>
  <c r="D36" i="104"/>
  <c r="L36" i="104"/>
  <c r="T36" i="104"/>
  <c r="G37" i="104"/>
  <c r="O37" i="104"/>
  <c r="W37" i="104"/>
  <c r="J38" i="104"/>
  <c r="R38" i="104"/>
  <c r="E39" i="104"/>
  <c r="M39" i="104"/>
  <c r="U39" i="104"/>
  <c r="H40" i="104"/>
  <c r="P40" i="104"/>
  <c r="X40" i="104"/>
  <c r="K41" i="104"/>
  <c r="S41" i="104"/>
  <c r="F42" i="104"/>
  <c r="N42" i="104"/>
  <c r="V42" i="104"/>
  <c r="I43" i="104"/>
  <c r="Q43" i="104"/>
  <c r="D44" i="104"/>
  <c r="L44" i="104"/>
  <c r="T44" i="104"/>
  <c r="G45" i="104"/>
  <c r="O45" i="104"/>
  <c r="W45" i="104"/>
  <c r="J46" i="104"/>
  <c r="R46" i="104"/>
  <c r="E47" i="104"/>
  <c r="M47" i="104"/>
  <c r="U47" i="104"/>
  <c r="H48" i="104"/>
  <c r="P48" i="104"/>
  <c r="X48" i="104"/>
  <c r="K49" i="104"/>
  <c r="S49" i="104"/>
  <c r="F50" i="104"/>
  <c r="N50" i="104"/>
  <c r="V50" i="104"/>
  <c r="I51" i="104"/>
  <c r="Q51" i="104"/>
  <c r="D61" i="192"/>
  <c r="L61" i="192"/>
  <c r="T61" i="192"/>
  <c r="G61" i="192"/>
  <c r="O61" i="192"/>
  <c r="W61" i="192"/>
  <c r="F61" i="192"/>
  <c r="N61" i="192"/>
  <c r="V61" i="192"/>
  <c r="G5" i="104"/>
  <c r="O5" i="104"/>
  <c r="W5" i="104"/>
  <c r="J6" i="104"/>
  <c r="R6" i="104"/>
  <c r="E7" i="104"/>
  <c r="M7" i="104"/>
  <c r="U7" i="104"/>
  <c r="J12" i="104"/>
  <c r="R12" i="104"/>
  <c r="E13" i="104"/>
  <c r="M13" i="104"/>
  <c r="U13" i="104"/>
  <c r="H14" i="104"/>
  <c r="P14" i="104"/>
  <c r="X14" i="104"/>
  <c r="K15" i="104"/>
  <c r="S15" i="104"/>
  <c r="F16" i="104"/>
  <c r="N16" i="104"/>
  <c r="V16" i="104"/>
  <c r="G25" i="104"/>
  <c r="O25" i="104"/>
  <c r="W25" i="104"/>
  <c r="G28" i="104"/>
  <c r="O28" i="104"/>
  <c r="W28" i="104"/>
  <c r="J29" i="104"/>
  <c r="R29" i="104"/>
  <c r="E30" i="104"/>
  <c r="M30" i="104"/>
  <c r="U30" i="104"/>
  <c r="H31" i="104"/>
  <c r="P31" i="104"/>
  <c r="X31" i="104"/>
  <c r="K32" i="104"/>
  <c r="S32" i="104"/>
  <c r="I52" i="190"/>
  <c r="Q52" i="190"/>
  <c r="F9" i="105"/>
  <c r="N9" i="105"/>
  <c r="V9" i="105"/>
  <c r="I10" i="105"/>
  <c r="Q10" i="105"/>
  <c r="F8" i="194"/>
  <c r="N8" i="194"/>
  <c r="V8" i="194"/>
  <c r="Q4" i="193"/>
  <c r="H17" i="193"/>
  <c r="P17" i="193"/>
  <c r="X17" i="193"/>
  <c r="K17" i="193"/>
  <c r="S17" i="193"/>
  <c r="F18" i="104"/>
  <c r="N18" i="104"/>
  <c r="V18" i="104"/>
  <c r="I19" i="104"/>
  <c r="Q19" i="104"/>
  <c r="D20" i="104"/>
  <c r="L20" i="104"/>
  <c r="T20" i="104"/>
  <c r="G21" i="104"/>
  <c r="O21" i="104"/>
  <c r="W21" i="104"/>
  <c r="O26" i="192"/>
  <c r="J33" i="192"/>
  <c r="J26" i="192" s="1"/>
  <c r="R33" i="192"/>
  <c r="E33" i="192"/>
  <c r="M33" i="192"/>
  <c r="U33" i="192"/>
  <c r="U26" i="192" s="1"/>
  <c r="L33" i="192"/>
  <c r="L26" i="192" s="1"/>
  <c r="T33" i="192"/>
  <c r="W50" i="104"/>
  <c r="J51" i="104"/>
  <c r="R51" i="104"/>
  <c r="H9" i="104"/>
  <c r="P9" i="104"/>
  <c r="X9" i="104"/>
  <c r="K8" i="191"/>
  <c r="S8" i="191"/>
  <c r="G18" i="104"/>
  <c r="O18" i="104"/>
  <c r="W18" i="104"/>
  <c r="J19" i="104"/>
  <c r="R19" i="104"/>
  <c r="E20" i="104"/>
  <c r="M20" i="104"/>
  <c r="U20" i="104"/>
  <c r="H21" i="104"/>
  <c r="P21" i="104"/>
  <c r="X21" i="104"/>
  <c r="J23" i="104"/>
  <c r="R23" i="104"/>
  <c r="E22" i="191"/>
  <c r="M22" i="191"/>
  <c r="U22" i="191"/>
  <c r="H25" i="104"/>
  <c r="P25" i="104"/>
  <c r="X25" i="104"/>
  <c r="I31" i="104"/>
  <c r="Q31" i="104"/>
  <c r="D32" i="104"/>
  <c r="L32" i="104"/>
  <c r="T32" i="104"/>
  <c r="F11" i="190"/>
  <c r="F3" i="190" s="1"/>
  <c r="N11" i="190"/>
  <c r="V11" i="190"/>
  <c r="V3" i="190" s="1"/>
  <c r="I11" i="190"/>
  <c r="Q11" i="190"/>
  <c r="D11" i="190"/>
  <c r="L11" i="190"/>
  <c r="T11" i="190"/>
  <c r="G11" i="190"/>
  <c r="O11" i="190"/>
  <c r="O3" i="190" s="1"/>
  <c r="W11" i="190"/>
  <c r="G12" i="105"/>
  <c r="O12" i="105"/>
  <c r="W12" i="105"/>
  <c r="J13" i="105"/>
  <c r="R13" i="105"/>
  <c r="E14" i="105"/>
  <c r="M14" i="105"/>
  <c r="U14" i="105"/>
  <c r="H15" i="105"/>
  <c r="P15" i="105"/>
  <c r="X15" i="105"/>
  <c r="K16" i="105"/>
  <c r="S16" i="105"/>
  <c r="O52" i="195"/>
  <c r="W52" i="195"/>
  <c r="K34" i="106"/>
  <c r="F35" i="106"/>
  <c r="V35" i="106"/>
  <c r="I36" i="106"/>
  <c r="Q36" i="106"/>
  <c r="D37" i="106"/>
  <c r="L37" i="106"/>
  <c r="G38" i="106"/>
  <c r="W38" i="106"/>
  <c r="J39" i="106"/>
  <c r="R39" i="106"/>
  <c r="E40" i="106"/>
  <c r="M40" i="106"/>
  <c r="H41" i="106"/>
  <c r="X41" i="106"/>
  <c r="K42" i="106"/>
  <c r="S42" i="106"/>
  <c r="F43" i="106"/>
  <c r="I44" i="106"/>
  <c r="D45" i="106"/>
  <c r="L45" i="106"/>
  <c r="T45" i="106"/>
  <c r="G46" i="106"/>
  <c r="J47" i="106"/>
  <c r="E48" i="106"/>
  <c r="M48" i="106"/>
  <c r="U48" i="106"/>
  <c r="H49" i="106"/>
  <c r="K50" i="106"/>
  <c r="F51" i="106"/>
  <c r="N51" i="106"/>
  <c r="V51" i="106"/>
  <c r="G4" i="193"/>
  <c r="O4" i="193"/>
  <c r="W4" i="193"/>
  <c r="E11" i="193"/>
  <c r="E3" i="193" s="1"/>
  <c r="M11" i="193"/>
  <c r="U11" i="193"/>
  <c r="H11" i="193"/>
  <c r="F22" i="193"/>
  <c r="N22" i="193"/>
  <c r="V22" i="193"/>
  <c r="E27" i="193"/>
  <c r="M27" i="193"/>
  <c r="U27" i="193"/>
  <c r="H27" i="193"/>
  <c r="I61" i="193"/>
  <c r="Q61" i="193"/>
  <c r="D61" i="193"/>
  <c r="L61" i="193"/>
  <c r="T61" i="193"/>
  <c r="K61" i="193"/>
  <c r="S61" i="193"/>
  <c r="J17" i="192"/>
  <c r="R17" i="192"/>
  <c r="E17" i="192"/>
  <c r="M17" i="192"/>
  <c r="U17" i="192"/>
  <c r="I5" i="104"/>
  <c r="Q5" i="104"/>
  <c r="D6" i="104"/>
  <c r="L6" i="104"/>
  <c r="T6" i="104"/>
  <c r="G7" i="104"/>
  <c r="O7" i="104"/>
  <c r="W7" i="104"/>
  <c r="L12" i="104"/>
  <c r="T12" i="104"/>
  <c r="G13" i="104"/>
  <c r="O13" i="104"/>
  <c r="W13" i="104"/>
  <c r="J14" i="104"/>
  <c r="R14" i="104"/>
  <c r="H18" i="104"/>
  <c r="P18" i="104"/>
  <c r="X18" i="104"/>
  <c r="K19" i="104"/>
  <c r="S19" i="104"/>
  <c r="F20" i="104"/>
  <c r="N20" i="104"/>
  <c r="V20" i="104"/>
  <c r="I21" i="104"/>
  <c r="Q21" i="104"/>
  <c r="I28" i="104"/>
  <c r="Q28" i="104"/>
  <c r="D29" i="104"/>
  <c r="G30" i="104"/>
  <c r="O30" i="104"/>
  <c r="W30" i="104"/>
  <c r="J31" i="104"/>
  <c r="R31" i="104"/>
  <c r="E32" i="104"/>
  <c r="M32" i="104"/>
  <c r="U32" i="104"/>
  <c r="G28" i="105"/>
  <c r="O28" i="105"/>
  <c r="W28" i="105"/>
  <c r="J29" i="105"/>
  <c r="R29" i="105"/>
  <c r="E30" i="105"/>
  <c r="M30" i="105"/>
  <c r="U30" i="105"/>
  <c r="H31" i="105"/>
  <c r="P31" i="105"/>
  <c r="X31" i="105"/>
  <c r="K32" i="105"/>
  <c r="S32" i="105"/>
  <c r="K62" i="105"/>
  <c r="S62" i="105"/>
  <c r="F63" i="105"/>
  <c r="N63" i="105"/>
  <c r="V63" i="105"/>
  <c r="I64" i="105"/>
  <c r="Q64" i="105"/>
  <c r="D65" i="105"/>
  <c r="L65" i="105"/>
  <c r="T65" i="105"/>
  <c r="G66" i="105"/>
  <c r="O66" i="105"/>
  <c r="W66" i="105"/>
  <c r="J67" i="105"/>
  <c r="R67" i="105"/>
  <c r="E68" i="105"/>
  <c r="M68" i="105"/>
  <c r="U68" i="105"/>
  <c r="H69" i="105"/>
  <c r="P69" i="105"/>
  <c r="X69" i="105"/>
  <c r="K70" i="105"/>
  <c r="S70" i="105"/>
  <c r="F71" i="105"/>
  <c r="N71" i="105"/>
  <c r="V71" i="105"/>
  <c r="I72" i="105"/>
  <c r="Q72" i="105"/>
  <c r="G28" i="106"/>
  <c r="W28" i="106"/>
  <c r="J29" i="106"/>
  <c r="R29" i="106"/>
  <c r="E30" i="106"/>
  <c r="M30" i="106"/>
  <c r="H31" i="106"/>
  <c r="X31" i="106"/>
  <c r="K32" i="106"/>
  <c r="S32" i="106"/>
  <c r="F11" i="193"/>
  <c r="N11" i="193"/>
  <c r="V11" i="193"/>
  <c r="I11" i="193"/>
  <c r="Q11" i="193"/>
  <c r="W11" i="193"/>
  <c r="G22" i="193"/>
  <c r="O22" i="193"/>
  <c r="W22" i="193"/>
  <c r="J61" i="193"/>
  <c r="R61" i="193"/>
  <c r="E61" i="193"/>
  <c r="M61" i="193"/>
  <c r="U61" i="193"/>
  <c r="E15" i="104"/>
  <c r="M15" i="104"/>
  <c r="U15" i="104"/>
  <c r="H16" i="104"/>
  <c r="P16" i="104"/>
  <c r="X16" i="104"/>
  <c r="K17" i="192"/>
  <c r="S17" i="192"/>
  <c r="F17" i="192"/>
  <c r="N17" i="192"/>
  <c r="V17" i="192"/>
  <c r="J5" i="104"/>
  <c r="R5" i="104"/>
  <c r="E6" i="104"/>
  <c r="M6" i="104"/>
  <c r="U6" i="104"/>
  <c r="H7" i="104"/>
  <c r="P7" i="104"/>
  <c r="X7" i="104"/>
  <c r="E12" i="104"/>
  <c r="M12" i="104"/>
  <c r="U12" i="104"/>
  <c r="H13" i="104"/>
  <c r="P13" i="104"/>
  <c r="X13" i="104"/>
  <c r="K14" i="104"/>
  <c r="S14" i="104"/>
  <c r="F15" i="104"/>
  <c r="N15" i="104"/>
  <c r="V15" i="104"/>
  <c r="I16" i="104"/>
  <c r="Q16" i="104"/>
  <c r="G17" i="191"/>
  <c r="I18" i="104"/>
  <c r="Q18" i="104"/>
  <c r="D19" i="104"/>
  <c r="L19" i="104"/>
  <c r="T19" i="104"/>
  <c r="G20" i="104"/>
  <c r="O20" i="104"/>
  <c r="W20" i="104"/>
  <c r="J21" i="104"/>
  <c r="R21" i="104"/>
  <c r="G22" i="191"/>
  <c r="H34" i="104"/>
  <c r="P34" i="104"/>
  <c r="X34" i="104"/>
  <c r="K35" i="104"/>
  <c r="S35" i="104"/>
  <c r="F36" i="104"/>
  <c r="N36" i="104"/>
  <c r="V36" i="104"/>
  <c r="I37" i="104"/>
  <c r="Q37" i="104"/>
  <c r="D38" i="104"/>
  <c r="L38" i="104"/>
  <c r="T38" i="104"/>
  <c r="G39" i="104"/>
  <c r="O39" i="104"/>
  <c r="W39" i="104"/>
  <c r="J40" i="104"/>
  <c r="R40" i="104"/>
  <c r="E41" i="104"/>
  <c r="M41" i="104"/>
  <c r="U41" i="104"/>
  <c r="H42" i="104"/>
  <c r="P42" i="104"/>
  <c r="X42" i="104"/>
  <c r="K43" i="104"/>
  <c r="S43" i="104"/>
  <c r="F44" i="104"/>
  <c r="N44" i="104"/>
  <c r="V44" i="104"/>
  <c r="I45" i="104"/>
  <c r="Q45" i="104"/>
  <c r="D46" i="104"/>
  <c r="L46" i="104"/>
  <c r="T46" i="104"/>
  <c r="G47" i="104"/>
  <c r="O47" i="104"/>
  <c r="W47" i="104"/>
  <c r="J48" i="104"/>
  <c r="R48" i="104"/>
  <c r="E49" i="104"/>
  <c r="M49" i="104"/>
  <c r="U49" i="104"/>
  <c r="H50" i="104"/>
  <c r="P50" i="104"/>
  <c r="X50" i="104"/>
  <c r="K51" i="104"/>
  <c r="S51" i="104"/>
  <c r="E65" i="104"/>
  <c r="M65" i="104"/>
  <c r="U65" i="104"/>
  <c r="H66" i="104"/>
  <c r="P66" i="104"/>
  <c r="X66" i="104"/>
  <c r="K67" i="104"/>
  <c r="S67" i="104"/>
  <c r="F68" i="104"/>
  <c r="N68" i="104"/>
  <c r="V68" i="104"/>
  <c r="I69" i="104"/>
  <c r="Q69" i="104"/>
  <c r="D70" i="104"/>
  <c r="L70" i="104"/>
  <c r="T70" i="104"/>
  <c r="G71" i="104"/>
  <c r="O71" i="104"/>
  <c r="W71" i="104"/>
  <c r="J72" i="104"/>
  <c r="R72" i="104"/>
  <c r="I52" i="195"/>
  <c r="Q52" i="195"/>
  <c r="V63" i="106"/>
  <c r="Q64" i="106"/>
  <c r="G66" i="106"/>
  <c r="W66" i="106"/>
  <c r="R67" i="106"/>
  <c r="U68" i="106"/>
  <c r="H69" i="106"/>
  <c r="X69" i="106"/>
  <c r="S70" i="106"/>
  <c r="V71" i="106"/>
  <c r="I72" i="106"/>
  <c r="L8" i="193"/>
  <c r="T8" i="193"/>
  <c r="H11" i="192"/>
  <c r="P11" i="192"/>
  <c r="X11" i="192"/>
  <c r="K11" i="192"/>
  <c r="S11" i="192"/>
  <c r="E23" i="104"/>
  <c r="M23" i="104"/>
  <c r="U23" i="104"/>
  <c r="H24" i="104"/>
  <c r="P24" i="104"/>
  <c r="X24" i="104"/>
  <c r="X22" i="104" s="1"/>
  <c r="K25" i="104"/>
  <c r="S25" i="104"/>
  <c r="D28" i="104"/>
  <c r="L28" i="104"/>
  <c r="T28" i="104"/>
  <c r="G29" i="104"/>
  <c r="O29" i="104"/>
  <c r="W29" i="104"/>
  <c r="J30" i="104"/>
  <c r="R30" i="104"/>
  <c r="E31" i="104"/>
  <c r="M31" i="104"/>
  <c r="U31" i="104"/>
  <c r="H32" i="104"/>
  <c r="P32" i="104"/>
  <c r="X32" i="104"/>
  <c r="K9" i="104"/>
  <c r="S9" i="104"/>
  <c r="F10" i="104"/>
  <c r="N10" i="104"/>
  <c r="V10" i="104"/>
  <c r="F12" i="104"/>
  <c r="N12" i="104"/>
  <c r="V12" i="104"/>
  <c r="I13" i="104"/>
  <c r="Q13" i="104"/>
  <c r="D14" i="104"/>
  <c r="L14" i="104"/>
  <c r="T14" i="104"/>
  <c r="G15" i="104"/>
  <c r="O15" i="104"/>
  <c r="W15" i="104"/>
  <c r="J16" i="104"/>
  <c r="R16" i="104"/>
  <c r="K21" i="104"/>
  <c r="S21" i="104"/>
  <c r="H22" i="191"/>
  <c r="I34" i="104"/>
  <c r="Q34" i="104"/>
  <c r="D35" i="104"/>
  <c r="L35" i="104"/>
  <c r="T35" i="104"/>
  <c r="G36" i="104"/>
  <c r="O36" i="104"/>
  <c r="W36" i="104"/>
  <c r="J37" i="104"/>
  <c r="R37" i="104"/>
  <c r="E38" i="104"/>
  <c r="M38" i="104"/>
  <c r="U38" i="104"/>
  <c r="H39" i="104"/>
  <c r="P39" i="104"/>
  <c r="X39" i="104"/>
  <c r="K40" i="104"/>
  <c r="S40" i="104"/>
  <c r="F41" i="104"/>
  <c r="N41" i="104"/>
  <c r="V41" i="104"/>
  <c r="I42" i="104"/>
  <c r="Q42" i="104"/>
  <c r="D43" i="104"/>
  <c r="L43" i="104"/>
  <c r="T43" i="104"/>
  <c r="G44" i="104"/>
  <c r="O44" i="104"/>
  <c r="W44" i="104"/>
  <c r="J45" i="104"/>
  <c r="R45" i="104"/>
  <c r="E46" i="104"/>
  <c r="M46" i="104"/>
  <c r="U46" i="104"/>
  <c r="H47" i="104"/>
  <c r="P47" i="104"/>
  <c r="X47" i="104"/>
  <c r="K48" i="104"/>
  <c r="S48" i="104"/>
  <c r="F49" i="104"/>
  <c r="N49" i="104"/>
  <c r="V49" i="104"/>
  <c r="I50" i="104"/>
  <c r="Q50" i="104"/>
  <c r="D51" i="104"/>
  <c r="L51" i="104"/>
  <c r="T51" i="104"/>
  <c r="I4" i="190"/>
  <c r="Q4" i="190"/>
  <c r="D4" i="190"/>
  <c r="L4" i="190"/>
  <c r="T4" i="190"/>
  <c r="H17" i="190"/>
  <c r="P17" i="190"/>
  <c r="X17" i="190"/>
  <c r="K17" i="190"/>
  <c r="S17" i="190"/>
  <c r="F17" i="190"/>
  <c r="N17" i="190"/>
  <c r="V17" i="190"/>
  <c r="O22" i="190"/>
  <c r="W22" i="190"/>
  <c r="F27" i="190"/>
  <c r="N27" i="190"/>
  <c r="V27" i="190"/>
  <c r="I27" i="190"/>
  <c r="Q27" i="190"/>
  <c r="L27" i="190"/>
  <c r="T27" i="190"/>
  <c r="G27" i="190"/>
  <c r="O27" i="190"/>
  <c r="W27" i="190"/>
  <c r="D4" i="189"/>
  <c r="L4" i="189"/>
  <c r="T4" i="189"/>
  <c r="O4" i="189"/>
  <c r="W4" i="189"/>
  <c r="M8" i="193"/>
  <c r="U8" i="193"/>
  <c r="G33" i="193"/>
  <c r="O33" i="193"/>
  <c r="W33" i="193"/>
  <c r="J33" i="193"/>
  <c r="J26" i="193" s="1"/>
  <c r="R33" i="193"/>
  <c r="R26" i="193" s="1"/>
  <c r="I33" i="193"/>
  <c r="Q33" i="193"/>
  <c r="I11" i="192"/>
  <c r="I3" i="192" s="1"/>
  <c r="Q11" i="192"/>
  <c r="D11" i="192"/>
  <c r="L11" i="192"/>
  <c r="T11" i="192"/>
  <c r="I22" i="192"/>
  <c r="Q22" i="192"/>
  <c r="H27" i="192"/>
  <c r="P27" i="192"/>
  <c r="X27" i="192"/>
  <c r="K27" i="192"/>
  <c r="S27" i="192"/>
  <c r="K52" i="192"/>
  <c r="S52" i="192"/>
  <c r="D5" i="104"/>
  <c r="L5" i="104"/>
  <c r="T5" i="104"/>
  <c r="G4" i="191"/>
  <c r="O4" i="191"/>
  <c r="W4" i="191"/>
  <c r="J7" i="104"/>
  <c r="R7" i="104"/>
  <c r="E8" i="191"/>
  <c r="G12" i="104"/>
  <c r="O12" i="104"/>
  <c r="W12" i="104"/>
  <c r="J13" i="104"/>
  <c r="R13" i="104"/>
  <c r="E14" i="104"/>
  <c r="M14" i="104"/>
  <c r="U14" i="104"/>
  <c r="H15" i="104"/>
  <c r="P15" i="104"/>
  <c r="X15" i="104"/>
  <c r="K16" i="104"/>
  <c r="S16" i="104"/>
  <c r="K18" i="104"/>
  <c r="S18" i="104"/>
  <c r="F19" i="104"/>
  <c r="N17" i="191"/>
  <c r="V17" i="191"/>
  <c r="I20" i="104"/>
  <c r="Q20" i="104"/>
  <c r="D21" i="104"/>
  <c r="L21" i="104"/>
  <c r="T21" i="104"/>
  <c r="K37" i="104"/>
  <c r="S37" i="104"/>
  <c r="F38" i="104"/>
  <c r="N38" i="104"/>
  <c r="V38" i="104"/>
  <c r="I39" i="104"/>
  <c r="Q39" i="104"/>
  <c r="D40" i="104"/>
  <c r="L40" i="104"/>
  <c r="T40" i="104"/>
  <c r="G41" i="104"/>
  <c r="O41" i="104"/>
  <c r="W41" i="104"/>
  <c r="J42" i="104"/>
  <c r="R42" i="104"/>
  <c r="E43" i="104"/>
  <c r="M43" i="104"/>
  <c r="U43" i="104"/>
  <c r="H44" i="104"/>
  <c r="P44" i="104"/>
  <c r="X44" i="104"/>
  <c r="K45" i="104"/>
  <c r="S45" i="104"/>
  <c r="F46" i="104"/>
  <c r="N46" i="104"/>
  <c r="V46" i="104"/>
  <c r="I47" i="104"/>
  <c r="Q47" i="104"/>
  <c r="D48" i="104"/>
  <c r="L48" i="104"/>
  <c r="T48" i="104"/>
  <c r="G49" i="104"/>
  <c r="O49" i="104"/>
  <c r="W49" i="104"/>
  <c r="J50" i="104"/>
  <c r="R50" i="104"/>
  <c r="E51" i="104"/>
  <c r="M51" i="104"/>
  <c r="U51" i="104"/>
  <c r="H8" i="189"/>
  <c r="P8" i="189"/>
  <c r="P3" i="189" s="1"/>
  <c r="X8" i="189"/>
  <c r="I18" i="105"/>
  <c r="Q18" i="105"/>
  <c r="D19" i="105"/>
  <c r="L19" i="105"/>
  <c r="T19" i="105"/>
  <c r="G20" i="105"/>
  <c r="O20" i="105"/>
  <c r="W20" i="105"/>
  <c r="J21" i="105"/>
  <c r="R21" i="105"/>
  <c r="P23" i="105"/>
  <c r="X23" i="105"/>
  <c r="K24" i="105"/>
  <c r="S24" i="105"/>
  <c r="F25" i="105"/>
  <c r="N25" i="105"/>
  <c r="V25" i="105"/>
  <c r="I34" i="105"/>
  <c r="Q34" i="105"/>
  <c r="D35" i="105"/>
  <c r="L35" i="105"/>
  <c r="T35" i="105"/>
  <c r="G36" i="105"/>
  <c r="O36" i="105"/>
  <c r="W36" i="105"/>
  <c r="J37" i="105"/>
  <c r="R37" i="105"/>
  <c r="E38" i="105"/>
  <c r="M38" i="105"/>
  <c r="U38" i="105"/>
  <c r="H39" i="105"/>
  <c r="P39" i="105"/>
  <c r="X39" i="105"/>
  <c r="K40" i="105"/>
  <c r="S40" i="105"/>
  <c r="F41" i="105"/>
  <c r="N41" i="105"/>
  <c r="V41" i="105"/>
  <c r="I42" i="105"/>
  <c r="Q42" i="105"/>
  <c r="D43" i="105"/>
  <c r="L43" i="105"/>
  <c r="T43" i="105"/>
  <c r="G44" i="105"/>
  <c r="O44" i="105"/>
  <c r="W44" i="105"/>
  <c r="J45" i="105"/>
  <c r="R45" i="105"/>
  <c r="E46" i="105"/>
  <c r="M46" i="105"/>
  <c r="U46" i="105"/>
  <c r="H47" i="105"/>
  <c r="P47" i="105"/>
  <c r="X47" i="105"/>
  <c r="K48" i="105"/>
  <c r="S48" i="105"/>
  <c r="F49" i="105"/>
  <c r="N49" i="105"/>
  <c r="V49" i="105"/>
  <c r="I50" i="105"/>
  <c r="Q50" i="105"/>
  <c r="D51" i="105"/>
  <c r="L51" i="105"/>
  <c r="T51" i="105"/>
  <c r="J22" i="189"/>
  <c r="R22" i="189"/>
  <c r="K33" i="189"/>
  <c r="S33" i="189"/>
  <c r="S26" i="189" s="1"/>
  <c r="N33" i="189"/>
  <c r="N26" i="189" s="1"/>
  <c r="V33" i="189"/>
  <c r="V26" i="189" s="1"/>
  <c r="I33" i="189"/>
  <c r="Q33" i="189"/>
  <c r="L33" i="189"/>
  <c r="T33" i="189"/>
  <c r="G33" i="189"/>
  <c r="O33" i="189"/>
  <c r="W33" i="189"/>
  <c r="J33" i="189"/>
  <c r="R33" i="189"/>
  <c r="E33" i="189"/>
  <c r="M33" i="189"/>
  <c r="U33" i="189"/>
  <c r="M61" i="189"/>
  <c r="U61" i="189"/>
  <c r="H61" i="189"/>
  <c r="P61" i="189"/>
  <c r="X61" i="189"/>
  <c r="K61" i="189"/>
  <c r="S61" i="189"/>
  <c r="F61" i="189"/>
  <c r="N61" i="189"/>
  <c r="V61" i="189"/>
  <c r="I61" i="189"/>
  <c r="Q61" i="189"/>
  <c r="L61" i="189"/>
  <c r="T61" i="189"/>
  <c r="O4" i="188"/>
  <c r="O3" i="188" s="1"/>
  <c r="W4" i="188"/>
  <c r="J4" i="188"/>
  <c r="R4" i="188"/>
  <c r="E22" i="188"/>
  <c r="M22" i="188"/>
  <c r="U22" i="188"/>
  <c r="G9" i="105"/>
  <c r="O9" i="105"/>
  <c r="O8" i="105" s="1"/>
  <c r="W9" i="105"/>
  <c r="J10" i="105"/>
  <c r="R10" i="105"/>
  <c r="E34" i="105"/>
  <c r="M34" i="105"/>
  <c r="U34" i="105"/>
  <c r="H35" i="105"/>
  <c r="P35" i="105"/>
  <c r="X35" i="105"/>
  <c r="K36" i="105"/>
  <c r="S36" i="105"/>
  <c r="F37" i="105"/>
  <c r="N37" i="105"/>
  <c r="V37" i="105"/>
  <c r="I38" i="105"/>
  <c r="Q38" i="105"/>
  <c r="D39" i="105"/>
  <c r="L39" i="105"/>
  <c r="T39" i="105"/>
  <c r="G40" i="105"/>
  <c r="O40" i="105"/>
  <c r="W40" i="105"/>
  <c r="J41" i="105"/>
  <c r="R41" i="105"/>
  <c r="E42" i="105"/>
  <c r="M42" i="105"/>
  <c r="U42" i="105"/>
  <c r="H43" i="105"/>
  <c r="P43" i="105"/>
  <c r="X43" i="105"/>
  <c r="K44" i="105"/>
  <c r="S44" i="105"/>
  <c r="F45" i="105"/>
  <c r="N45" i="105"/>
  <c r="V45" i="105"/>
  <c r="I46" i="105"/>
  <c r="Q46" i="105"/>
  <c r="D47" i="105"/>
  <c r="L47" i="105"/>
  <c r="T47" i="105"/>
  <c r="G48" i="105"/>
  <c r="O48" i="105"/>
  <c r="W48" i="105"/>
  <c r="J49" i="105"/>
  <c r="R49" i="105"/>
  <c r="E50" i="105"/>
  <c r="M50" i="105"/>
  <c r="U50" i="105"/>
  <c r="H51" i="105"/>
  <c r="P51" i="105"/>
  <c r="X51" i="105"/>
  <c r="D53" i="105"/>
  <c r="L53" i="105"/>
  <c r="T53" i="105"/>
  <c r="G54" i="105"/>
  <c r="O54" i="105"/>
  <c r="W54" i="105"/>
  <c r="K8" i="188"/>
  <c r="S8" i="188"/>
  <c r="E5" i="105"/>
  <c r="M5" i="105"/>
  <c r="U5" i="105"/>
  <c r="H6" i="105"/>
  <c r="P6" i="105"/>
  <c r="X6" i="105"/>
  <c r="K7" i="105"/>
  <c r="S7" i="105"/>
  <c r="P12" i="105"/>
  <c r="X12" i="105"/>
  <c r="K13" i="105"/>
  <c r="S13" i="105"/>
  <c r="F14" i="105"/>
  <c r="N14" i="105"/>
  <c r="V14" i="105"/>
  <c r="I15" i="105"/>
  <c r="Q15" i="105"/>
  <c r="D16" i="105"/>
  <c r="L16" i="105"/>
  <c r="T16" i="105"/>
  <c r="G21" i="105"/>
  <c r="H24" i="105"/>
  <c r="K25" i="105"/>
  <c r="S25" i="105"/>
  <c r="D36" i="105"/>
  <c r="E39" i="105"/>
  <c r="K41" i="105"/>
  <c r="S41" i="105"/>
  <c r="F42" i="105"/>
  <c r="N42" i="105"/>
  <c r="V42" i="105"/>
  <c r="I43" i="105"/>
  <c r="Q43" i="105"/>
  <c r="D44" i="105"/>
  <c r="L44" i="105"/>
  <c r="T44" i="105"/>
  <c r="G45" i="105"/>
  <c r="O45" i="105"/>
  <c r="W45" i="105"/>
  <c r="J46" i="105"/>
  <c r="R46" i="105"/>
  <c r="E47" i="105"/>
  <c r="M47" i="105"/>
  <c r="U47" i="105"/>
  <c r="H48" i="105"/>
  <c r="P48" i="105"/>
  <c r="X48" i="105"/>
  <c r="K49" i="105"/>
  <c r="S49" i="105"/>
  <c r="F50" i="105"/>
  <c r="N50" i="105"/>
  <c r="V50" i="105"/>
  <c r="I51" i="105"/>
  <c r="Q51" i="105"/>
  <c r="E53" i="105"/>
  <c r="M53" i="105"/>
  <c r="U53" i="105"/>
  <c r="H54" i="105"/>
  <c r="P54" i="105"/>
  <c r="X54" i="105"/>
  <c r="L52" i="189"/>
  <c r="T52" i="189"/>
  <c r="I9" i="105"/>
  <c r="Q9" i="105"/>
  <c r="D10" i="105"/>
  <c r="L10" i="105"/>
  <c r="T10" i="105"/>
  <c r="G18" i="105"/>
  <c r="O18" i="105"/>
  <c r="W18" i="105"/>
  <c r="J19" i="105"/>
  <c r="R19" i="105"/>
  <c r="E20" i="105"/>
  <c r="M20" i="105"/>
  <c r="U20" i="105"/>
  <c r="H21" i="105"/>
  <c r="P21" i="105"/>
  <c r="X21" i="105"/>
  <c r="F23" i="105"/>
  <c r="N23" i="105"/>
  <c r="V23" i="105"/>
  <c r="I24" i="105"/>
  <c r="Q24" i="105"/>
  <c r="D25" i="105"/>
  <c r="L25" i="105"/>
  <c r="T25" i="105"/>
  <c r="H28" i="105"/>
  <c r="P28" i="105"/>
  <c r="X28" i="105"/>
  <c r="K29" i="105"/>
  <c r="S29" i="105"/>
  <c r="F30" i="105"/>
  <c r="N30" i="105"/>
  <c r="V30" i="105"/>
  <c r="I31" i="105"/>
  <c r="Q31" i="105"/>
  <c r="D32" i="105"/>
  <c r="L32" i="105"/>
  <c r="T32" i="105"/>
  <c r="G34" i="105"/>
  <c r="O34" i="105"/>
  <c r="W34" i="105"/>
  <c r="J35" i="105"/>
  <c r="R35" i="105"/>
  <c r="E36" i="105"/>
  <c r="M36" i="105"/>
  <c r="U36" i="105"/>
  <c r="H37" i="105"/>
  <c r="P37" i="105"/>
  <c r="X37" i="105"/>
  <c r="K38" i="105"/>
  <c r="S38" i="105"/>
  <c r="F39" i="105"/>
  <c r="N39" i="105"/>
  <c r="V39" i="105"/>
  <c r="I40" i="105"/>
  <c r="Q40" i="105"/>
  <c r="D41" i="105"/>
  <c r="L41" i="105"/>
  <c r="T41" i="105"/>
  <c r="G42" i="105"/>
  <c r="O42" i="105"/>
  <c r="W42" i="105"/>
  <c r="J43" i="105"/>
  <c r="R43" i="105"/>
  <c r="E44" i="105"/>
  <c r="M44" i="105"/>
  <c r="U44" i="105"/>
  <c r="H45" i="105"/>
  <c r="P45" i="105"/>
  <c r="X45" i="105"/>
  <c r="K46" i="105"/>
  <c r="S46" i="105"/>
  <c r="F47" i="105"/>
  <c r="N47" i="105"/>
  <c r="V47" i="105"/>
  <c r="I48" i="105"/>
  <c r="Q48" i="105"/>
  <c r="D49" i="105"/>
  <c r="L49" i="105"/>
  <c r="T49" i="105"/>
  <c r="G50" i="105"/>
  <c r="O50" i="105"/>
  <c r="W50" i="105"/>
  <c r="J51" i="105"/>
  <c r="R51" i="105"/>
  <c r="L62" i="105"/>
  <c r="T62" i="105"/>
  <c r="G63" i="105"/>
  <c r="O63" i="105"/>
  <c r="W63" i="105"/>
  <c r="J64" i="105"/>
  <c r="R64" i="105"/>
  <c r="E65" i="105"/>
  <c r="M65" i="105"/>
  <c r="U65" i="105"/>
  <c r="H66" i="105"/>
  <c r="P66" i="105"/>
  <c r="X66" i="105"/>
  <c r="K67" i="105"/>
  <c r="S67" i="105"/>
  <c r="F68" i="105"/>
  <c r="N68" i="105"/>
  <c r="V68" i="105"/>
  <c r="I69" i="105"/>
  <c r="Q69" i="105"/>
  <c r="D70" i="105"/>
  <c r="L70" i="105"/>
  <c r="T70" i="105"/>
  <c r="G71" i="105"/>
  <c r="O71" i="105"/>
  <c r="W71" i="105"/>
  <c r="J72" i="105"/>
  <c r="R72" i="105"/>
  <c r="P4" i="186"/>
  <c r="L11" i="188"/>
  <c r="T11" i="188"/>
  <c r="O11" i="188"/>
  <c r="W11" i="188"/>
  <c r="J11" i="188"/>
  <c r="R11" i="188"/>
  <c r="E11" i="188"/>
  <c r="E3" i="188" s="1"/>
  <c r="M11" i="188"/>
  <c r="M3" i="188" s="1"/>
  <c r="U11" i="188"/>
  <c r="P26" i="188"/>
  <c r="O52" i="188"/>
  <c r="W52" i="188"/>
  <c r="J12" i="105"/>
  <c r="R12" i="105"/>
  <c r="E13" i="105"/>
  <c r="M13" i="105"/>
  <c r="U13" i="105"/>
  <c r="H14" i="105"/>
  <c r="P14" i="105"/>
  <c r="X14" i="105"/>
  <c r="K15" i="105"/>
  <c r="S15" i="105"/>
  <c r="F16" i="105"/>
  <c r="N16" i="105"/>
  <c r="V16" i="105"/>
  <c r="I28" i="105"/>
  <c r="Q28" i="105"/>
  <c r="D29" i="105"/>
  <c r="L29" i="105"/>
  <c r="T29" i="105"/>
  <c r="G30" i="105"/>
  <c r="O30" i="105"/>
  <c r="W30" i="105"/>
  <c r="J31" i="105"/>
  <c r="R31" i="105"/>
  <c r="E32" i="105"/>
  <c r="M32" i="105"/>
  <c r="U32" i="105"/>
  <c r="K26" i="188"/>
  <c r="F33" i="188"/>
  <c r="F26" i="188" s="1"/>
  <c r="N33" i="188"/>
  <c r="N26" i="188" s="1"/>
  <c r="V33" i="188"/>
  <c r="V26" i="188" s="1"/>
  <c r="I33" i="188"/>
  <c r="Q33" i="188"/>
  <c r="D33" i="188"/>
  <c r="D26" i="188" s="1"/>
  <c r="L33" i="188"/>
  <c r="T33" i="188"/>
  <c r="G33" i="188"/>
  <c r="O33" i="188"/>
  <c r="W33" i="188"/>
  <c r="J33" i="188"/>
  <c r="R33" i="188"/>
  <c r="E33" i="188"/>
  <c r="M33" i="188"/>
  <c r="U33" i="188"/>
  <c r="H5" i="105"/>
  <c r="P5" i="105"/>
  <c r="X5" i="105"/>
  <c r="K6" i="105"/>
  <c r="S6" i="105"/>
  <c r="F7" i="105"/>
  <c r="N7" i="105"/>
  <c r="V7" i="105"/>
  <c r="K12" i="105"/>
  <c r="S12" i="105"/>
  <c r="F13" i="105"/>
  <c r="N13" i="105"/>
  <c r="V13" i="105"/>
  <c r="I14" i="105"/>
  <c r="Q14" i="105"/>
  <c r="D15" i="105"/>
  <c r="L15" i="105"/>
  <c r="T15" i="105"/>
  <c r="G16" i="105"/>
  <c r="O16" i="105"/>
  <c r="W16" i="105"/>
  <c r="J28" i="105"/>
  <c r="R28" i="105"/>
  <c r="E29" i="105"/>
  <c r="M29" i="105"/>
  <c r="U29" i="105"/>
  <c r="H30" i="105"/>
  <c r="P30" i="105"/>
  <c r="X30" i="105"/>
  <c r="K31" i="105"/>
  <c r="S31" i="105"/>
  <c r="F32" i="105"/>
  <c r="N32" i="105"/>
  <c r="V32" i="105"/>
  <c r="H53" i="105"/>
  <c r="P53" i="105"/>
  <c r="X53" i="105"/>
  <c r="K54" i="105"/>
  <c r="S54" i="105"/>
  <c r="F62" i="105"/>
  <c r="N62" i="105"/>
  <c r="V62" i="105"/>
  <c r="I63" i="105"/>
  <c r="Q63" i="105"/>
  <c r="D64" i="105"/>
  <c r="L64" i="105"/>
  <c r="T64" i="105"/>
  <c r="G65" i="105"/>
  <c r="O65" i="105"/>
  <c r="W65" i="105"/>
  <c r="J66" i="105"/>
  <c r="R66" i="105"/>
  <c r="E67" i="105"/>
  <c r="M67" i="105"/>
  <c r="U67" i="105"/>
  <c r="H68" i="105"/>
  <c r="P68" i="105"/>
  <c r="X68" i="105"/>
  <c r="K69" i="105"/>
  <c r="S69" i="105"/>
  <c r="F70" i="105"/>
  <c r="N70" i="105"/>
  <c r="V70" i="105"/>
  <c r="I71" i="105"/>
  <c r="Q71" i="105"/>
  <c r="D72" i="105"/>
  <c r="L72" i="105"/>
  <c r="T72" i="105"/>
  <c r="I27" i="189"/>
  <c r="I26" i="189" s="1"/>
  <c r="Q27" i="189"/>
  <c r="Q26" i="189" s="1"/>
  <c r="L27" i="189"/>
  <c r="L26" i="189" s="1"/>
  <c r="T27" i="189"/>
  <c r="T26" i="189" s="1"/>
  <c r="G27" i="189"/>
  <c r="G26" i="189" s="1"/>
  <c r="O27" i="189"/>
  <c r="O26" i="189" s="1"/>
  <c r="W27" i="189"/>
  <c r="W26" i="189" s="1"/>
  <c r="J27" i="189"/>
  <c r="R27" i="189"/>
  <c r="R26" i="189" s="1"/>
  <c r="I5" i="105"/>
  <c r="Q5" i="105"/>
  <c r="D6" i="105"/>
  <c r="L6" i="105"/>
  <c r="T6" i="105"/>
  <c r="G7" i="105"/>
  <c r="O7" i="105"/>
  <c r="W7" i="105"/>
  <c r="D9" i="105"/>
  <c r="L9" i="105"/>
  <c r="T9" i="105"/>
  <c r="G10" i="105"/>
  <c r="O10" i="105"/>
  <c r="W10" i="105"/>
  <c r="G13" i="105"/>
  <c r="H16" i="105"/>
  <c r="J18" i="105"/>
  <c r="R18" i="105"/>
  <c r="E19" i="105"/>
  <c r="M19" i="105"/>
  <c r="U19" i="105"/>
  <c r="H20" i="105"/>
  <c r="P20" i="105"/>
  <c r="X20" i="105"/>
  <c r="K21" i="105"/>
  <c r="S21" i="105"/>
  <c r="I23" i="105"/>
  <c r="Q23" i="105"/>
  <c r="D24" i="105"/>
  <c r="L24" i="105"/>
  <c r="T24" i="105"/>
  <c r="G25" i="105"/>
  <c r="O25" i="105"/>
  <c r="W25" i="105"/>
  <c r="J34" i="105"/>
  <c r="R34" i="105"/>
  <c r="E35" i="105"/>
  <c r="M35" i="105"/>
  <c r="U35" i="105"/>
  <c r="H36" i="105"/>
  <c r="P36" i="105"/>
  <c r="X36" i="105"/>
  <c r="K37" i="105"/>
  <c r="S37" i="105"/>
  <c r="F38" i="105"/>
  <c r="N38" i="105"/>
  <c r="V38" i="105"/>
  <c r="I39" i="105"/>
  <c r="Q39" i="105"/>
  <c r="D40" i="105"/>
  <c r="L40" i="105"/>
  <c r="T40" i="105"/>
  <c r="G41" i="105"/>
  <c r="O41" i="105"/>
  <c r="W41" i="105"/>
  <c r="J42" i="105"/>
  <c r="R42" i="105"/>
  <c r="E43" i="105"/>
  <c r="M43" i="105"/>
  <c r="U43" i="105"/>
  <c r="H44" i="105"/>
  <c r="P44" i="105"/>
  <c r="X44" i="105"/>
  <c r="K45" i="105"/>
  <c r="S45" i="105"/>
  <c r="F46" i="105"/>
  <c r="N46" i="105"/>
  <c r="V46" i="105"/>
  <c r="I47" i="105"/>
  <c r="Q47" i="105"/>
  <c r="D48" i="105"/>
  <c r="L48" i="105"/>
  <c r="T48" i="105"/>
  <c r="G49" i="105"/>
  <c r="O49" i="105"/>
  <c r="W49" i="105"/>
  <c r="J50" i="105"/>
  <c r="R50" i="105"/>
  <c r="E51" i="105"/>
  <c r="M51" i="105"/>
  <c r="U51" i="105"/>
  <c r="G62" i="105"/>
  <c r="O62" i="105"/>
  <c r="W62" i="105"/>
  <c r="J63" i="105"/>
  <c r="R63" i="105"/>
  <c r="E64" i="105"/>
  <c r="M64" i="105"/>
  <c r="U64" i="105"/>
  <c r="H65" i="105"/>
  <c r="P65" i="105"/>
  <c r="X65" i="105"/>
  <c r="K66" i="105"/>
  <c r="S66" i="105"/>
  <c r="F67" i="105"/>
  <c r="N67" i="105"/>
  <c r="V67" i="105"/>
  <c r="I68" i="105"/>
  <c r="Q68" i="105"/>
  <c r="D69" i="105"/>
  <c r="L69" i="105"/>
  <c r="T69" i="105"/>
  <c r="G70" i="105"/>
  <c r="O70" i="105"/>
  <c r="W70" i="105"/>
  <c r="J71" i="105"/>
  <c r="R71" i="105"/>
  <c r="E72" i="105"/>
  <c r="M72" i="105"/>
  <c r="U72" i="105"/>
  <c r="H23" i="105"/>
  <c r="I6" i="103"/>
  <c r="L27" i="188"/>
  <c r="T27" i="188"/>
  <c r="O27" i="188"/>
  <c r="W27" i="188"/>
  <c r="J27" i="188"/>
  <c r="R27" i="188"/>
  <c r="E27" i="188"/>
  <c r="M27" i="188"/>
  <c r="U27" i="188"/>
  <c r="E12" i="105"/>
  <c r="M12" i="105"/>
  <c r="U12" i="105"/>
  <c r="H13" i="105"/>
  <c r="P13" i="105"/>
  <c r="X13" i="105"/>
  <c r="K14" i="105"/>
  <c r="S14" i="105"/>
  <c r="F15" i="105"/>
  <c r="N15" i="105"/>
  <c r="V15" i="105"/>
  <c r="I16" i="105"/>
  <c r="Q16" i="105"/>
  <c r="K18" i="105"/>
  <c r="S18" i="105"/>
  <c r="F19" i="105"/>
  <c r="N19" i="105"/>
  <c r="V19" i="105"/>
  <c r="I20" i="105"/>
  <c r="Q20" i="105"/>
  <c r="D21" i="105"/>
  <c r="L21" i="105"/>
  <c r="T21" i="105"/>
  <c r="J23" i="105"/>
  <c r="R23" i="105"/>
  <c r="E24" i="105"/>
  <c r="M24" i="105"/>
  <c r="U24" i="105"/>
  <c r="H25" i="105"/>
  <c r="P25" i="105"/>
  <c r="X25" i="105"/>
  <c r="F64" i="105"/>
  <c r="D66" i="105"/>
  <c r="G67" i="105"/>
  <c r="E69" i="105"/>
  <c r="M69" i="105"/>
  <c r="U69" i="105"/>
  <c r="H70" i="105"/>
  <c r="P70" i="105"/>
  <c r="X70" i="105"/>
  <c r="K71" i="105"/>
  <c r="S71" i="105"/>
  <c r="F72" i="105"/>
  <c r="N72" i="105"/>
  <c r="V72" i="105"/>
  <c r="K17" i="189"/>
  <c r="S17" i="189"/>
  <c r="N17" i="189"/>
  <c r="V17" i="189"/>
  <c r="I17" i="189"/>
  <c r="Q17" i="189"/>
  <c r="N17" i="188"/>
  <c r="V17" i="188"/>
  <c r="I17" i="188"/>
  <c r="Q17" i="188"/>
  <c r="D17" i="188"/>
  <c r="L17" i="188"/>
  <c r="T17" i="188"/>
  <c r="H61" i="188"/>
  <c r="P61" i="188"/>
  <c r="X61" i="188"/>
  <c r="K61" i="188"/>
  <c r="S61" i="188"/>
  <c r="F61" i="188"/>
  <c r="N61" i="188"/>
  <c r="V61" i="188"/>
  <c r="I61" i="188"/>
  <c r="Q61" i="188"/>
  <c r="L61" i="188"/>
  <c r="T61" i="188"/>
  <c r="G61" i="188"/>
  <c r="O61" i="188"/>
  <c r="W61" i="188"/>
  <c r="R61" i="188"/>
  <c r="K5" i="105"/>
  <c r="S5" i="105"/>
  <c r="F6" i="105"/>
  <c r="N6" i="105"/>
  <c r="V6" i="105"/>
  <c r="I7" i="105"/>
  <c r="Q7" i="105"/>
  <c r="D18" i="105"/>
  <c r="L18" i="105"/>
  <c r="T18" i="105"/>
  <c r="G19" i="105"/>
  <c r="O19" i="105"/>
  <c r="W19" i="105"/>
  <c r="J20" i="105"/>
  <c r="R20" i="105"/>
  <c r="E21" i="105"/>
  <c r="M21" i="105"/>
  <c r="U21" i="105"/>
  <c r="K23" i="105"/>
  <c r="S23" i="105"/>
  <c r="S22" i="105" s="1"/>
  <c r="F24" i="105"/>
  <c r="N24" i="105"/>
  <c r="V24" i="105"/>
  <c r="I25" i="105"/>
  <c r="Q25" i="105"/>
  <c r="E28" i="105"/>
  <c r="M28" i="105"/>
  <c r="U28" i="105"/>
  <c r="H29" i="105"/>
  <c r="P29" i="105"/>
  <c r="X29" i="105"/>
  <c r="K30" i="105"/>
  <c r="S30" i="105"/>
  <c r="F31" i="105"/>
  <c r="N31" i="105"/>
  <c r="V31" i="105"/>
  <c r="I32" i="105"/>
  <c r="Q32" i="105"/>
  <c r="D34" i="105"/>
  <c r="L34" i="105"/>
  <c r="T34" i="105"/>
  <c r="G35" i="105"/>
  <c r="O35" i="105"/>
  <c r="W35" i="105"/>
  <c r="J36" i="105"/>
  <c r="R36" i="105"/>
  <c r="E37" i="105"/>
  <c r="M37" i="105"/>
  <c r="U37" i="105"/>
  <c r="H38" i="105"/>
  <c r="P38" i="105"/>
  <c r="X38" i="105"/>
  <c r="K39" i="105"/>
  <c r="S39" i="105"/>
  <c r="F40" i="105"/>
  <c r="N40" i="105"/>
  <c r="V40" i="105"/>
  <c r="I41" i="105"/>
  <c r="Q41" i="105"/>
  <c r="D42" i="105"/>
  <c r="L42" i="105"/>
  <c r="T42" i="105"/>
  <c r="G43" i="105"/>
  <c r="O43" i="105"/>
  <c r="W43" i="105"/>
  <c r="J44" i="105"/>
  <c r="R44" i="105"/>
  <c r="E45" i="105"/>
  <c r="M45" i="105"/>
  <c r="U45" i="105"/>
  <c r="H46" i="105"/>
  <c r="P46" i="105"/>
  <c r="X46" i="105"/>
  <c r="K47" i="105"/>
  <c r="S47" i="105"/>
  <c r="F48" i="105"/>
  <c r="N48" i="105"/>
  <c r="V48" i="105"/>
  <c r="I49" i="105"/>
  <c r="Q49" i="105"/>
  <c r="D50" i="105"/>
  <c r="L50" i="105"/>
  <c r="T50" i="105"/>
  <c r="G51" i="105"/>
  <c r="O51" i="105"/>
  <c r="W51" i="105"/>
  <c r="K53" i="105"/>
  <c r="S53" i="105"/>
  <c r="F54" i="105"/>
  <c r="N54" i="105"/>
  <c r="V54" i="105"/>
  <c r="I62" i="105"/>
  <c r="Q62" i="105"/>
  <c r="D63" i="105"/>
  <c r="L63" i="105"/>
  <c r="T63" i="105"/>
  <c r="G64" i="105"/>
  <c r="O64" i="105"/>
  <c r="W64" i="105"/>
  <c r="J65" i="105"/>
  <c r="R65" i="105"/>
  <c r="E66" i="105"/>
  <c r="M66" i="105"/>
  <c r="U66" i="105"/>
  <c r="H67" i="105"/>
  <c r="P67" i="105"/>
  <c r="X67" i="105"/>
  <c r="K68" i="105"/>
  <c r="S68" i="105"/>
  <c r="F69" i="105"/>
  <c r="N69" i="105"/>
  <c r="V69" i="105"/>
  <c r="I70" i="105"/>
  <c r="Q70" i="105"/>
  <c r="D71" i="105"/>
  <c r="L71" i="105"/>
  <c r="T71" i="105"/>
  <c r="G72" i="105"/>
  <c r="O72" i="105"/>
  <c r="W72" i="105"/>
  <c r="E11" i="186"/>
  <c r="M11" i="186"/>
  <c r="U11" i="186"/>
  <c r="P11" i="186"/>
  <c r="X11" i="186"/>
  <c r="K11" i="186"/>
  <c r="S11" i="186"/>
  <c r="F11" i="186"/>
  <c r="F3" i="186" s="1"/>
  <c r="N11" i="186"/>
  <c r="N3" i="186" s="1"/>
  <c r="V11" i="186"/>
  <c r="V3" i="186" s="1"/>
  <c r="K10" i="103"/>
  <c r="S10" i="103"/>
  <c r="S12" i="103"/>
  <c r="F13" i="103"/>
  <c r="N13" i="103"/>
  <c r="V13" i="103"/>
  <c r="I14" i="103"/>
  <c r="Q14" i="103"/>
  <c r="D15" i="103"/>
  <c r="L15" i="103"/>
  <c r="T15" i="103"/>
  <c r="G16" i="103"/>
  <c r="O16" i="103"/>
  <c r="W16" i="103"/>
  <c r="J19" i="103"/>
  <c r="R19" i="103"/>
  <c r="E20" i="103"/>
  <c r="M20" i="103"/>
  <c r="U20" i="103"/>
  <c r="H21" i="103"/>
  <c r="P21" i="103"/>
  <c r="X21" i="103"/>
  <c r="E23" i="103"/>
  <c r="M23" i="103"/>
  <c r="H24" i="103"/>
  <c r="P24" i="103"/>
  <c r="X24" i="103"/>
  <c r="S25" i="103"/>
  <c r="D28" i="103"/>
  <c r="T28" i="103"/>
  <c r="G29" i="103"/>
  <c r="O29" i="103"/>
  <c r="J30" i="103"/>
  <c r="R30" i="103"/>
  <c r="E31" i="103"/>
  <c r="U31" i="103"/>
  <c r="H32" i="103"/>
  <c r="P32" i="103"/>
  <c r="N35" i="103"/>
  <c r="V35" i="103"/>
  <c r="D37" i="103"/>
  <c r="L37" i="103"/>
  <c r="T37" i="103"/>
  <c r="G38" i="103"/>
  <c r="O38" i="103"/>
  <c r="W38" i="103"/>
  <c r="J39" i="103"/>
  <c r="R39" i="103"/>
  <c r="E40" i="103"/>
  <c r="M40" i="103"/>
  <c r="U40" i="103"/>
  <c r="P41" i="103"/>
  <c r="S42" i="103"/>
  <c r="F43" i="103"/>
  <c r="N43" i="103"/>
  <c r="V43" i="103"/>
  <c r="Q44" i="103"/>
  <c r="L45" i="103"/>
  <c r="T45" i="103"/>
  <c r="G46" i="103"/>
  <c r="O46" i="103"/>
  <c r="W46" i="103"/>
  <c r="R47" i="103"/>
  <c r="M48" i="103"/>
  <c r="U48" i="103"/>
  <c r="H49" i="103"/>
  <c r="P49" i="103"/>
  <c r="S50" i="103"/>
  <c r="N51" i="103"/>
  <c r="V51" i="103"/>
  <c r="K4" i="91"/>
  <c r="S4" i="91"/>
  <c r="S3" i="91" s="1"/>
  <c r="F33" i="91"/>
  <c r="N33" i="91"/>
  <c r="V33" i="91"/>
  <c r="H61" i="91"/>
  <c r="D27" i="90"/>
  <c r="L27" i="90"/>
  <c r="T27" i="90"/>
  <c r="K11" i="88"/>
  <c r="S11" i="88"/>
  <c r="I11" i="88"/>
  <c r="Q11" i="88"/>
  <c r="D11" i="88"/>
  <c r="L11" i="88"/>
  <c r="T11" i="88"/>
  <c r="D17" i="88"/>
  <c r="L17" i="88"/>
  <c r="T17" i="88"/>
  <c r="F5" i="103"/>
  <c r="N5" i="103"/>
  <c r="V5" i="103"/>
  <c r="Q6" i="103"/>
  <c r="D7" i="103"/>
  <c r="L7" i="103"/>
  <c r="T7" i="103"/>
  <c r="I9" i="103"/>
  <c r="Q9" i="103"/>
  <c r="D10" i="103"/>
  <c r="L10" i="103"/>
  <c r="T10" i="103"/>
  <c r="D12" i="103"/>
  <c r="L12" i="103"/>
  <c r="G13" i="103"/>
  <c r="O13" i="103"/>
  <c r="W13" i="103"/>
  <c r="J14" i="103"/>
  <c r="E15" i="103"/>
  <c r="M15" i="103"/>
  <c r="U15" i="103"/>
  <c r="P16" i="103"/>
  <c r="X16" i="103"/>
  <c r="H18" i="103"/>
  <c r="P18" i="103"/>
  <c r="X18" i="103"/>
  <c r="K19" i="103"/>
  <c r="S19" i="103"/>
  <c r="F20" i="103"/>
  <c r="N20" i="103"/>
  <c r="V20" i="103"/>
  <c r="I21" i="103"/>
  <c r="Q21" i="103"/>
  <c r="I24" i="103"/>
  <c r="Q24" i="103"/>
  <c r="D25" i="103"/>
  <c r="L25" i="103"/>
  <c r="T25" i="103"/>
  <c r="H29" i="103"/>
  <c r="P29" i="103"/>
  <c r="X29" i="103"/>
  <c r="K30" i="103"/>
  <c r="S30" i="103"/>
  <c r="F31" i="103"/>
  <c r="N31" i="103"/>
  <c r="V31" i="103"/>
  <c r="I32" i="103"/>
  <c r="Q32" i="103"/>
  <c r="K53" i="103"/>
  <c r="K52" i="103" s="1"/>
  <c r="F54" i="103"/>
  <c r="N54" i="103"/>
  <c r="V54" i="103"/>
  <c r="G62" i="103"/>
  <c r="M64" i="103"/>
  <c r="P65" i="103"/>
  <c r="X65" i="103"/>
  <c r="S66" i="103"/>
  <c r="V67" i="103"/>
  <c r="I68" i="103"/>
  <c r="Q68" i="103"/>
  <c r="T69" i="103"/>
  <c r="O70" i="103"/>
  <c r="W70" i="103"/>
  <c r="R71" i="103"/>
  <c r="E72" i="103"/>
  <c r="U72" i="103"/>
  <c r="H8" i="91"/>
  <c r="P8" i="91"/>
  <c r="X8" i="91"/>
  <c r="J22" i="91"/>
  <c r="R22" i="91"/>
  <c r="F17" i="90"/>
  <c r="N17" i="90"/>
  <c r="V17" i="90"/>
  <c r="K61" i="89"/>
  <c r="S61" i="89"/>
  <c r="I8" i="88"/>
  <c r="Q8" i="88"/>
  <c r="E17" i="88"/>
  <c r="M17" i="88"/>
  <c r="U17" i="88"/>
  <c r="K17" i="88"/>
  <c r="S17" i="88"/>
  <c r="E33" i="88"/>
  <c r="E26" i="88" s="1"/>
  <c r="M33" i="88"/>
  <c r="M26" i="88" s="1"/>
  <c r="U33" i="88"/>
  <c r="K33" i="88"/>
  <c r="S33" i="88"/>
  <c r="F33" i="88"/>
  <c r="N33" i="88"/>
  <c r="V33" i="88"/>
  <c r="O33" i="88"/>
  <c r="W33" i="88"/>
  <c r="F61" i="88"/>
  <c r="N61" i="88"/>
  <c r="V61" i="88"/>
  <c r="G5" i="103"/>
  <c r="O5" i="103"/>
  <c r="W5" i="103"/>
  <c r="J6" i="103"/>
  <c r="E7" i="103"/>
  <c r="M7" i="103"/>
  <c r="U7" i="103"/>
  <c r="R9" i="103"/>
  <c r="E10" i="103"/>
  <c r="E8" i="103" s="1"/>
  <c r="M10" i="103"/>
  <c r="U10" i="103"/>
  <c r="H13" i="103"/>
  <c r="P13" i="103"/>
  <c r="X13" i="103"/>
  <c r="K14" i="103"/>
  <c r="S14" i="103"/>
  <c r="F15" i="103"/>
  <c r="N15" i="103"/>
  <c r="V15" i="103"/>
  <c r="I16" i="103"/>
  <c r="Q16" i="103"/>
  <c r="G23" i="103"/>
  <c r="O23" i="103"/>
  <c r="W23" i="103"/>
  <c r="J24" i="103"/>
  <c r="R24" i="103"/>
  <c r="E25" i="103"/>
  <c r="M25" i="103"/>
  <c r="U25" i="103"/>
  <c r="F28" i="103"/>
  <c r="N28" i="103"/>
  <c r="V28" i="103"/>
  <c r="I29" i="103"/>
  <c r="Q29" i="103"/>
  <c r="D30" i="103"/>
  <c r="L30" i="103"/>
  <c r="T30" i="103"/>
  <c r="G31" i="103"/>
  <c r="O31" i="103"/>
  <c r="W31" i="103"/>
  <c r="J32" i="103"/>
  <c r="R32" i="103"/>
  <c r="E34" i="103"/>
  <c r="M34" i="103"/>
  <c r="U34" i="103"/>
  <c r="H35" i="103"/>
  <c r="P35" i="103"/>
  <c r="X35" i="103"/>
  <c r="K36" i="103"/>
  <c r="S36" i="103"/>
  <c r="F37" i="103"/>
  <c r="N37" i="103"/>
  <c r="V37" i="103"/>
  <c r="I38" i="103"/>
  <c r="Q38" i="103"/>
  <c r="D39" i="103"/>
  <c r="L39" i="103"/>
  <c r="T39" i="103"/>
  <c r="G40" i="103"/>
  <c r="O40" i="103"/>
  <c r="W40" i="103"/>
  <c r="J41" i="103"/>
  <c r="R41" i="103"/>
  <c r="M42" i="103"/>
  <c r="H43" i="103"/>
  <c r="P43" i="103"/>
  <c r="X43" i="103"/>
  <c r="K44" i="103"/>
  <c r="N45" i="103"/>
  <c r="I46" i="103"/>
  <c r="Q46" i="103"/>
  <c r="L47" i="103"/>
  <c r="T47" i="103"/>
  <c r="O48" i="103"/>
  <c r="R49" i="103"/>
  <c r="E50" i="103"/>
  <c r="M50" i="103"/>
  <c r="U50" i="103"/>
  <c r="P51" i="103"/>
  <c r="G52" i="185"/>
  <c r="O52" i="185"/>
  <c r="W54" i="103"/>
  <c r="H62" i="103"/>
  <c r="P62" i="103"/>
  <c r="X62" i="103"/>
  <c r="K63" i="103"/>
  <c r="F64" i="103"/>
  <c r="V64" i="103"/>
  <c r="I65" i="103"/>
  <c r="Q65" i="103"/>
  <c r="W67" i="103"/>
  <c r="E69" i="103"/>
  <c r="M69" i="103"/>
  <c r="S71" i="103"/>
  <c r="F72" i="103"/>
  <c r="D52" i="91"/>
  <c r="L52" i="91"/>
  <c r="T52" i="91"/>
  <c r="J33" i="89"/>
  <c r="R33" i="89"/>
  <c r="H33" i="89"/>
  <c r="P33" i="89"/>
  <c r="X33" i="89"/>
  <c r="K33" i="89"/>
  <c r="S33" i="89"/>
  <c r="D33" i="89"/>
  <c r="D26" i="89" s="1"/>
  <c r="L33" i="89"/>
  <c r="L26" i="89" s="1"/>
  <c r="T33" i="89"/>
  <c r="D61" i="89"/>
  <c r="L61" i="89"/>
  <c r="T61" i="89"/>
  <c r="J61" i="89"/>
  <c r="R61" i="89"/>
  <c r="E61" i="89"/>
  <c r="M61" i="89"/>
  <c r="U61" i="89"/>
  <c r="V61" i="89"/>
  <c r="J8" i="88"/>
  <c r="R8" i="88"/>
  <c r="G61" i="88"/>
  <c r="O61" i="88"/>
  <c r="W61" i="88"/>
  <c r="E61" i="88"/>
  <c r="M61" i="88"/>
  <c r="U61" i="88"/>
  <c r="H61" i="88"/>
  <c r="P61" i="88"/>
  <c r="X61" i="88"/>
  <c r="H4" i="87"/>
  <c r="H3" i="87" s="1"/>
  <c r="P4" i="87"/>
  <c r="P3" i="87" s="1"/>
  <c r="X4" i="87"/>
  <c r="M27" i="186"/>
  <c r="M26" i="186" s="1"/>
  <c r="U27" i="186"/>
  <c r="P27" i="186"/>
  <c r="X27" i="186"/>
  <c r="K27" i="186"/>
  <c r="S27" i="186"/>
  <c r="F27" i="186"/>
  <c r="N27" i="186"/>
  <c r="V27" i="186"/>
  <c r="K6" i="103"/>
  <c r="S6" i="103"/>
  <c r="F7" i="103"/>
  <c r="N7" i="103"/>
  <c r="V7" i="103"/>
  <c r="K9" i="103"/>
  <c r="F10" i="103"/>
  <c r="N10" i="103"/>
  <c r="V10" i="103"/>
  <c r="F12" i="103"/>
  <c r="N12" i="103"/>
  <c r="V12" i="103"/>
  <c r="Q13" i="103"/>
  <c r="D14" i="103"/>
  <c r="L14" i="103"/>
  <c r="T14" i="103"/>
  <c r="G15" i="103"/>
  <c r="O15" i="103"/>
  <c r="W15" i="103"/>
  <c r="J16" i="103"/>
  <c r="R16" i="103"/>
  <c r="R18" i="103"/>
  <c r="E19" i="103"/>
  <c r="M19" i="103"/>
  <c r="U17" i="185"/>
  <c r="H20" i="103"/>
  <c r="P20" i="103"/>
  <c r="X17" i="185"/>
  <c r="S21" i="103"/>
  <c r="F34" i="103"/>
  <c r="V34" i="103"/>
  <c r="I35" i="103"/>
  <c r="Q35" i="103"/>
  <c r="L36" i="103"/>
  <c r="T36" i="103"/>
  <c r="G37" i="103"/>
  <c r="W37" i="103"/>
  <c r="J38" i="103"/>
  <c r="R38" i="103"/>
  <c r="M39" i="103"/>
  <c r="U39" i="103"/>
  <c r="H40" i="103"/>
  <c r="X40" i="103"/>
  <c r="K41" i="103"/>
  <c r="S41" i="103"/>
  <c r="F42" i="103"/>
  <c r="V42" i="103"/>
  <c r="Q43" i="103"/>
  <c r="D44" i="103"/>
  <c r="L44" i="103"/>
  <c r="T44" i="103"/>
  <c r="G45" i="103"/>
  <c r="W45" i="103"/>
  <c r="R46" i="103"/>
  <c r="E47" i="103"/>
  <c r="M47" i="103"/>
  <c r="U47" i="103"/>
  <c r="X48" i="103"/>
  <c r="S49" i="103"/>
  <c r="F50" i="103"/>
  <c r="V50" i="103"/>
  <c r="I51" i="103"/>
  <c r="E53" i="103"/>
  <c r="H54" i="103"/>
  <c r="X54" i="103"/>
  <c r="D63" i="103"/>
  <c r="L63" i="103"/>
  <c r="T63" i="103"/>
  <c r="G64" i="103"/>
  <c r="O64" i="103"/>
  <c r="W64" i="103"/>
  <c r="J65" i="103"/>
  <c r="R65" i="103"/>
  <c r="E66" i="103"/>
  <c r="M66" i="103"/>
  <c r="U66" i="103"/>
  <c r="H67" i="103"/>
  <c r="P67" i="103"/>
  <c r="X67" i="103"/>
  <c r="K68" i="103"/>
  <c r="S68" i="103"/>
  <c r="F69" i="103"/>
  <c r="N69" i="103"/>
  <c r="V61" i="185"/>
  <c r="I70" i="103"/>
  <c r="Q70" i="103"/>
  <c r="D71" i="103"/>
  <c r="L71" i="103"/>
  <c r="T71" i="103"/>
  <c r="G72" i="103"/>
  <c r="O72" i="103"/>
  <c r="W72" i="103"/>
  <c r="H61" i="90"/>
  <c r="P61" i="90"/>
  <c r="X61" i="90"/>
  <c r="J4" i="89"/>
  <c r="R4" i="89"/>
  <c r="R3" i="89" s="1"/>
  <c r="G11" i="89"/>
  <c r="O11" i="89"/>
  <c r="W11" i="89"/>
  <c r="I17" i="89"/>
  <c r="Q17" i="89"/>
  <c r="K22" i="88"/>
  <c r="S22" i="88"/>
  <c r="I4" i="87"/>
  <c r="Q4" i="87"/>
  <c r="E11" i="87"/>
  <c r="M11" i="87"/>
  <c r="U11" i="87"/>
  <c r="X26" i="79"/>
  <c r="X4" i="186"/>
  <c r="K4" i="186"/>
  <c r="S4" i="186"/>
  <c r="G61" i="186"/>
  <c r="O61" i="186"/>
  <c r="W61" i="186"/>
  <c r="J61" i="186"/>
  <c r="R61" i="186"/>
  <c r="M61" i="186"/>
  <c r="U61" i="186"/>
  <c r="H61" i="186"/>
  <c r="P61" i="186"/>
  <c r="X61" i="186"/>
  <c r="I5" i="103"/>
  <c r="Q5" i="103"/>
  <c r="D6" i="103"/>
  <c r="L6" i="103"/>
  <c r="T6" i="103"/>
  <c r="O7" i="103"/>
  <c r="W7" i="103"/>
  <c r="G10" i="103"/>
  <c r="O10" i="103"/>
  <c r="W10" i="103"/>
  <c r="W12" i="103"/>
  <c r="J13" i="103"/>
  <c r="S18" i="103"/>
  <c r="F19" i="103"/>
  <c r="N19" i="103"/>
  <c r="V17" i="185"/>
  <c r="I20" i="103"/>
  <c r="Q20" i="103"/>
  <c r="D21" i="103"/>
  <c r="L21" i="103"/>
  <c r="T21" i="103"/>
  <c r="I23" i="103"/>
  <c r="D24" i="103"/>
  <c r="L22" i="185"/>
  <c r="T24" i="103"/>
  <c r="G25" i="103"/>
  <c r="O25" i="103"/>
  <c r="K29" i="103"/>
  <c r="S29" i="103"/>
  <c r="N27" i="185"/>
  <c r="V30" i="103"/>
  <c r="I31" i="103"/>
  <c r="Q31" i="103"/>
  <c r="L32" i="103"/>
  <c r="T32" i="103"/>
  <c r="J35" i="103"/>
  <c r="R35" i="103"/>
  <c r="E36" i="103"/>
  <c r="M36" i="103"/>
  <c r="U36" i="103"/>
  <c r="H37" i="103"/>
  <c r="P37" i="103"/>
  <c r="X37" i="103"/>
  <c r="K38" i="103"/>
  <c r="S38" i="103"/>
  <c r="F39" i="103"/>
  <c r="N39" i="103"/>
  <c r="V39" i="103"/>
  <c r="I40" i="103"/>
  <c r="Q40" i="103"/>
  <c r="D41" i="103"/>
  <c r="L41" i="103"/>
  <c r="T33" i="185"/>
  <c r="G42" i="103"/>
  <c r="O42" i="103"/>
  <c r="W42" i="103"/>
  <c r="J43" i="103"/>
  <c r="R43" i="103"/>
  <c r="M44" i="103"/>
  <c r="U44" i="103"/>
  <c r="H45" i="103"/>
  <c r="P45" i="103"/>
  <c r="X45" i="103"/>
  <c r="K46" i="103"/>
  <c r="S46" i="103"/>
  <c r="F47" i="103"/>
  <c r="N47" i="103"/>
  <c r="V47" i="103"/>
  <c r="I48" i="103"/>
  <c r="Q48" i="103"/>
  <c r="D49" i="103"/>
  <c r="L49" i="103"/>
  <c r="T49" i="103"/>
  <c r="G50" i="103"/>
  <c r="O50" i="103"/>
  <c r="W50" i="103"/>
  <c r="J51" i="103"/>
  <c r="R51" i="103"/>
  <c r="F53" i="103"/>
  <c r="N53" i="103"/>
  <c r="V53" i="103"/>
  <c r="Q54" i="103"/>
  <c r="R62" i="103"/>
  <c r="U63" i="103"/>
  <c r="H64" i="103"/>
  <c r="X64" i="103"/>
  <c r="F66" i="103"/>
  <c r="N66" i="103"/>
  <c r="V66" i="103"/>
  <c r="D68" i="103"/>
  <c r="T68" i="103"/>
  <c r="G69" i="103"/>
  <c r="W69" i="103"/>
  <c r="J70" i="103"/>
  <c r="E71" i="103"/>
  <c r="H72" i="103"/>
  <c r="P72" i="103"/>
  <c r="N30" i="103"/>
  <c r="D4" i="91"/>
  <c r="L4" i="91"/>
  <c r="T4" i="91"/>
  <c r="O4" i="91"/>
  <c r="W4" i="91"/>
  <c r="I27" i="91"/>
  <c r="I26" i="91" s="1"/>
  <c r="Q27" i="91"/>
  <c r="Q26" i="91" s="1"/>
  <c r="F4" i="90"/>
  <c r="N4" i="90"/>
  <c r="V4" i="90"/>
  <c r="D11" i="90"/>
  <c r="L11" i="90"/>
  <c r="T11" i="90"/>
  <c r="K27" i="90"/>
  <c r="S27" i="90"/>
  <c r="F27" i="90"/>
  <c r="N27" i="90"/>
  <c r="V27" i="90"/>
  <c r="J17" i="89"/>
  <c r="R17" i="89"/>
  <c r="H17" i="89"/>
  <c r="P17" i="89"/>
  <c r="X17" i="89"/>
  <c r="J52" i="89"/>
  <c r="R52" i="89"/>
  <c r="D22" i="88"/>
  <c r="L22" i="88"/>
  <c r="T22" i="88"/>
  <c r="J27" i="88"/>
  <c r="J26" i="88" s="1"/>
  <c r="R27" i="88"/>
  <c r="E52" i="88"/>
  <c r="M52" i="88"/>
  <c r="U52" i="88"/>
  <c r="F11" i="87"/>
  <c r="F3" i="87" s="1"/>
  <c r="N11" i="87"/>
  <c r="V11" i="87"/>
  <c r="D11" i="87"/>
  <c r="L11" i="87"/>
  <c r="T11" i="87"/>
  <c r="G11" i="87"/>
  <c r="O11" i="87"/>
  <c r="W11" i="87"/>
  <c r="W3" i="87" s="1"/>
  <c r="G17" i="186"/>
  <c r="O17" i="186"/>
  <c r="W17" i="186"/>
  <c r="J17" i="186"/>
  <c r="R17" i="186"/>
  <c r="M17" i="186"/>
  <c r="U17" i="186"/>
  <c r="J5" i="103"/>
  <c r="R5" i="103"/>
  <c r="E6" i="103"/>
  <c r="M6" i="103"/>
  <c r="U6" i="103"/>
  <c r="H7" i="103"/>
  <c r="X7" i="103"/>
  <c r="E9" i="103"/>
  <c r="M9" i="103"/>
  <c r="U9" i="103"/>
  <c r="P10" i="103"/>
  <c r="X10" i="103"/>
  <c r="K13" i="103"/>
  <c r="F14" i="103"/>
  <c r="N14" i="103"/>
  <c r="Q15" i="103"/>
  <c r="D16" i="103"/>
  <c r="L16" i="103"/>
  <c r="J23" i="103"/>
  <c r="E24" i="103"/>
  <c r="M22" i="185"/>
  <c r="U24" i="103"/>
  <c r="H25" i="103"/>
  <c r="P25" i="103"/>
  <c r="X25" i="103"/>
  <c r="D27" i="185"/>
  <c r="L29" i="103"/>
  <c r="T29" i="103"/>
  <c r="G30" i="103"/>
  <c r="O27" i="185"/>
  <c r="W30" i="103"/>
  <c r="J31" i="103"/>
  <c r="R31" i="103"/>
  <c r="E32" i="103"/>
  <c r="M32" i="103"/>
  <c r="U32" i="103"/>
  <c r="H34" i="103"/>
  <c r="P34" i="103"/>
  <c r="X34" i="103"/>
  <c r="K35" i="103"/>
  <c r="S35" i="103"/>
  <c r="F36" i="103"/>
  <c r="N36" i="103"/>
  <c r="V36" i="103"/>
  <c r="I37" i="103"/>
  <c r="Q37" i="103"/>
  <c r="D38" i="103"/>
  <c r="L38" i="103"/>
  <c r="T38" i="103"/>
  <c r="G39" i="103"/>
  <c r="O39" i="103"/>
  <c r="W39" i="103"/>
  <c r="J40" i="103"/>
  <c r="R40" i="103"/>
  <c r="M41" i="103"/>
  <c r="U41" i="103"/>
  <c r="H42" i="103"/>
  <c r="P42" i="103"/>
  <c r="S43" i="103"/>
  <c r="N44" i="103"/>
  <c r="V44" i="103"/>
  <c r="Q45" i="103"/>
  <c r="D46" i="103"/>
  <c r="T46" i="103"/>
  <c r="W47" i="103"/>
  <c r="J48" i="103"/>
  <c r="R48" i="103"/>
  <c r="E49" i="103"/>
  <c r="U49" i="103"/>
  <c r="P50" i="103"/>
  <c r="X50" i="103"/>
  <c r="K51" i="103"/>
  <c r="S51" i="103"/>
  <c r="G53" i="103"/>
  <c r="O53" i="103"/>
  <c r="O52" i="103" s="1"/>
  <c r="W53" i="103"/>
  <c r="J54" i="103"/>
  <c r="K17" i="91"/>
  <c r="S17" i="91"/>
  <c r="N17" i="91"/>
  <c r="V17" i="91"/>
  <c r="G4" i="90"/>
  <c r="O4" i="90"/>
  <c r="O3" i="90" s="1"/>
  <c r="W4" i="90"/>
  <c r="W3" i="90" s="1"/>
  <c r="J8" i="90"/>
  <c r="R8" i="90"/>
  <c r="H17" i="90"/>
  <c r="P17" i="90"/>
  <c r="X17" i="90"/>
  <c r="E22" i="90"/>
  <c r="M22" i="90"/>
  <c r="U22" i="90"/>
  <c r="Q33" i="90"/>
  <c r="Q26" i="90" s="1"/>
  <c r="H22" i="89"/>
  <c r="P22" i="89"/>
  <c r="X22" i="89"/>
  <c r="K52" i="89"/>
  <c r="S52" i="89"/>
  <c r="K27" i="88"/>
  <c r="S27" i="88"/>
  <c r="I27" i="88"/>
  <c r="Q27" i="88"/>
  <c r="D27" i="88"/>
  <c r="L27" i="88"/>
  <c r="T27" i="88"/>
  <c r="F52" i="88"/>
  <c r="N52" i="88"/>
  <c r="V52" i="88"/>
  <c r="D8" i="87"/>
  <c r="L8" i="87"/>
  <c r="T8" i="87"/>
  <c r="I3" i="186"/>
  <c r="Q3" i="186"/>
  <c r="L8" i="186"/>
  <c r="T8" i="186"/>
  <c r="N22" i="186"/>
  <c r="V22" i="186"/>
  <c r="K5" i="103"/>
  <c r="S5" i="103"/>
  <c r="F6" i="103"/>
  <c r="N6" i="103"/>
  <c r="V6" i="103"/>
  <c r="I4" i="185"/>
  <c r="Q4" i="185"/>
  <c r="E8" i="185"/>
  <c r="V9" i="103"/>
  <c r="I10" i="103"/>
  <c r="D13" i="103"/>
  <c r="L13" i="103"/>
  <c r="T11" i="185"/>
  <c r="G14" i="103"/>
  <c r="O14" i="103"/>
  <c r="W14" i="103"/>
  <c r="J15" i="103"/>
  <c r="R15" i="103"/>
  <c r="E16" i="103"/>
  <c r="M16" i="103"/>
  <c r="U16" i="103"/>
  <c r="E18" i="103"/>
  <c r="M18" i="103"/>
  <c r="U18" i="103"/>
  <c r="H19" i="103"/>
  <c r="P19" i="103"/>
  <c r="X19" i="103"/>
  <c r="K20" i="103"/>
  <c r="S20" i="103"/>
  <c r="F21" i="103"/>
  <c r="N21" i="103"/>
  <c r="V21" i="103"/>
  <c r="J28" i="103"/>
  <c r="R28" i="103"/>
  <c r="E29" i="103"/>
  <c r="U29" i="103"/>
  <c r="H30" i="103"/>
  <c r="P30" i="103"/>
  <c r="K31" i="103"/>
  <c r="S31" i="103"/>
  <c r="F32" i="103"/>
  <c r="V32" i="103"/>
  <c r="K54" i="103"/>
  <c r="S54" i="103"/>
  <c r="G63" i="103"/>
  <c r="O63" i="103"/>
  <c r="W63" i="103"/>
  <c r="M65" i="103"/>
  <c r="H66" i="103"/>
  <c r="P66" i="103"/>
  <c r="K67" i="103"/>
  <c r="S67" i="103"/>
  <c r="N68" i="103"/>
  <c r="Q69" i="103"/>
  <c r="D70" i="103"/>
  <c r="L70" i="103"/>
  <c r="T70" i="103"/>
  <c r="O71" i="103"/>
  <c r="J72" i="103"/>
  <c r="R72" i="103"/>
  <c r="L5" i="103"/>
  <c r="L24" i="103"/>
  <c r="I11" i="91"/>
  <c r="Q11" i="91"/>
  <c r="D11" i="91"/>
  <c r="L11" i="91"/>
  <c r="T11" i="91"/>
  <c r="K8" i="90"/>
  <c r="S8" i="90"/>
  <c r="G52" i="90"/>
  <c r="O52" i="90"/>
  <c r="W52" i="90"/>
  <c r="F8" i="89"/>
  <c r="N8" i="89"/>
  <c r="V8" i="89"/>
  <c r="I22" i="89"/>
  <c r="Q22" i="89"/>
  <c r="G27" i="89"/>
  <c r="O27" i="89"/>
  <c r="O26" i="89" s="1"/>
  <c r="W27" i="89"/>
  <c r="W26" i="89" s="1"/>
  <c r="E4" i="88"/>
  <c r="E3" i="88" s="1"/>
  <c r="M4" i="88"/>
  <c r="M3" i="88" s="1"/>
  <c r="U4" i="88"/>
  <c r="E8" i="87"/>
  <c r="E3" i="87" s="1"/>
  <c r="M8" i="87"/>
  <c r="U8" i="87"/>
  <c r="L26" i="186"/>
  <c r="T26" i="186"/>
  <c r="G33" i="186"/>
  <c r="O33" i="186"/>
  <c r="W33" i="186"/>
  <c r="W26" i="186" s="1"/>
  <c r="J33" i="186"/>
  <c r="R33" i="186"/>
  <c r="E33" i="186"/>
  <c r="M33" i="186"/>
  <c r="U33" i="186"/>
  <c r="H33" i="186"/>
  <c r="H26" i="186" s="1"/>
  <c r="P33" i="186"/>
  <c r="X33" i="186"/>
  <c r="K33" i="186"/>
  <c r="S33" i="186"/>
  <c r="S26" i="186" s="1"/>
  <c r="F33" i="186"/>
  <c r="N33" i="186"/>
  <c r="V33" i="186"/>
  <c r="I33" i="186"/>
  <c r="L61" i="186"/>
  <c r="T61" i="186"/>
  <c r="T5" i="103"/>
  <c r="G6" i="103"/>
  <c r="G4" i="103" s="1"/>
  <c r="O6" i="103"/>
  <c r="W6" i="103"/>
  <c r="J7" i="103"/>
  <c r="R7" i="103"/>
  <c r="I8" i="185"/>
  <c r="J10" i="103"/>
  <c r="R10" i="103"/>
  <c r="F18" i="103"/>
  <c r="N18" i="103"/>
  <c r="V18" i="103"/>
  <c r="Q19" i="103"/>
  <c r="D20" i="103"/>
  <c r="L20" i="103"/>
  <c r="G21" i="103"/>
  <c r="O21" i="103"/>
  <c r="W21" i="103"/>
  <c r="D23" i="103"/>
  <c r="D22" i="103" s="1"/>
  <c r="L23" i="103"/>
  <c r="T23" i="103"/>
  <c r="G24" i="103"/>
  <c r="O24" i="103"/>
  <c r="W24" i="103"/>
  <c r="J25" i="103"/>
  <c r="R25" i="103"/>
  <c r="K28" i="103"/>
  <c r="S28" i="103"/>
  <c r="F29" i="103"/>
  <c r="N29" i="103"/>
  <c r="V29" i="103"/>
  <c r="I30" i="103"/>
  <c r="Q30" i="103"/>
  <c r="D31" i="103"/>
  <c r="L31" i="103"/>
  <c r="T31" i="103"/>
  <c r="G32" i="103"/>
  <c r="O32" i="103"/>
  <c r="W32" i="103"/>
  <c r="M35" i="103"/>
  <c r="U35" i="103"/>
  <c r="X36" i="103"/>
  <c r="K37" i="103"/>
  <c r="S37" i="103"/>
  <c r="N38" i="103"/>
  <c r="V38" i="103"/>
  <c r="I39" i="103"/>
  <c r="D40" i="103"/>
  <c r="L40" i="103"/>
  <c r="G41" i="103"/>
  <c r="W41" i="103"/>
  <c r="J42" i="103"/>
  <c r="R42" i="103"/>
  <c r="E43" i="103"/>
  <c r="M43" i="103"/>
  <c r="H44" i="103"/>
  <c r="X44" i="103"/>
  <c r="K45" i="103"/>
  <c r="S45" i="103"/>
  <c r="F46" i="103"/>
  <c r="I47" i="103"/>
  <c r="D48" i="103"/>
  <c r="L48" i="103"/>
  <c r="G49" i="103"/>
  <c r="O49" i="103"/>
  <c r="J50" i="103"/>
  <c r="M51" i="103"/>
  <c r="U51" i="103"/>
  <c r="Q53" i="103"/>
  <c r="D54" i="103"/>
  <c r="L54" i="103"/>
  <c r="U62" i="103"/>
  <c r="P63" i="103"/>
  <c r="X63" i="103"/>
  <c r="F65" i="103"/>
  <c r="V65" i="103"/>
  <c r="Q66" i="103"/>
  <c r="D67" i="103"/>
  <c r="L67" i="103"/>
  <c r="T67" i="103"/>
  <c r="W68" i="103"/>
  <c r="R69" i="103"/>
  <c r="E70" i="103"/>
  <c r="U70" i="103"/>
  <c r="H71" i="103"/>
  <c r="X71" i="103"/>
  <c r="J18" i="103"/>
  <c r="E61" i="91"/>
  <c r="M61" i="91"/>
  <c r="U61" i="91"/>
  <c r="I4" i="89"/>
  <c r="Q4" i="89"/>
  <c r="F11" i="89"/>
  <c r="N11" i="89"/>
  <c r="V11" i="89"/>
  <c r="I11" i="89"/>
  <c r="Q11" i="89"/>
  <c r="H27" i="89"/>
  <c r="P27" i="89"/>
  <c r="X27" i="89"/>
  <c r="F27" i="89"/>
  <c r="N27" i="89"/>
  <c r="V27" i="89"/>
  <c r="I27" i="89"/>
  <c r="Q27" i="89"/>
  <c r="F4" i="88"/>
  <c r="N4" i="88"/>
  <c r="N3" i="88" s="1"/>
  <c r="V4" i="88"/>
  <c r="J11" i="88"/>
  <c r="R11" i="88"/>
  <c r="P22" i="87"/>
  <c r="X22" i="87"/>
  <c r="K61" i="87"/>
  <c r="S61" i="87"/>
  <c r="N61" i="87"/>
  <c r="V61" i="87"/>
  <c r="I61" i="87"/>
  <c r="Q61" i="87"/>
  <c r="D61" i="87"/>
  <c r="E61" i="87"/>
  <c r="I8" i="86"/>
  <c r="Q8" i="86"/>
  <c r="K22" i="86"/>
  <c r="S22" i="86"/>
  <c r="F33" i="86"/>
  <c r="H11" i="84"/>
  <c r="P11" i="84"/>
  <c r="X11" i="84"/>
  <c r="X3" i="84" s="1"/>
  <c r="S11" i="84"/>
  <c r="Q11" i="84"/>
  <c r="J17" i="84"/>
  <c r="R17" i="84"/>
  <c r="M17" i="84"/>
  <c r="U17" i="84"/>
  <c r="J33" i="84"/>
  <c r="R33" i="84"/>
  <c r="E33" i="84"/>
  <c r="E26" i="84" s="1"/>
  <c r="M33" i="84"/>
  <c r="M26" i="84" s="1"/>
  <c r="U33" i="84"/>
  <c r="X33" i="84"/>
  <c r="S33" i="84"/>
  <c r="G33" i="83"/>
  <c r="F17" i="82"/>
  <c r="N17" i="82"/>
  <c r="X35" i="75"/>
  <c r="I33" i="82"/>
  <c r="Q33" i="82"/>
  <c r="I27" i="81"/>
  <c r="Q27" i="81"/>
  <c r="G27" i="81"/>
  <c r="O27" i="81"/>
  <c r="W27" i="81"/>
  <c r="J27" i="81"/>
  <c r="R27" i="81"/>
  <c r="D11" i="79"/>
  <c r="L11" i="79"/>
  <c r="L3" i="79" s="1"/>
  <c r="G27" i="79"/>
  <c r="F4" i="78"/>
  <c r="N4" i="78"/>
  <c r="V4" i="78"/>
  <c r="K22" i="78"/>
  <c r="J52" i="87"/>
  <c r="R52" i="87"/>
  <c r="L33" i="86"/>
  <c r="T33" i="86"/>
  <c r="G33" i="86"/>
  <c r="O33" i="86"/>
  <c r="O26" i="86" s="1"/>
  <c r="W33" i="86"/>
  <c r="W26" i="86" s="1"/>
  <c r="J33" i="86"/>
  <c r="R33" i="86"/>
  <c r="R26" i="86" s="1"/>
  <c r="E33" i="86"/>
  <c r="M33" i="86"/>
  <c r="U33" i="86"/>
  <c r="K4" i="84"/>
  <c r="S4" i="84"/>
  <c r="N4" i="84"/>
  <c r="V4" i="84"/>
  <c r="D26" i="84"/>
  <c r="J27" i="84"/>
  <c r="R27" i="84"/>
  <c r="F11" i="83"/>
  <c r="P33" i="83"/>
  <c r="X33" i="83"/>
  <c r="F33" i="83"/>
  <c r="N33" i="83"/>
  <c r="O33" i="83"/>
  <c r="H8" i="81"/>
  <c r="H3" i="81" s="1"/>
  <c r="P8" i="81"/>
  <c r="X8" i="81"/>
  <c r="E22" i="80"/>
  <c r="M22" i="80"/>
  <c r="U22" i="80"/>
  <c r="L52" i="80"/>
  <c r="T52" i="80"/>
  <c r="F45" i="75"/>
  <c r="R4" i="85"/>
  <c r="H52" i="85"/>
  <c r="P52" i="85"/>
  <c r="X52" i="85"/>
  <c r="I22" i="84"/>
  <c r="Q22" i="84"/>
  <c r="H27" i="84"/>
  <c r="P27" i="84"/>
  <c r="X27" i="84"/>
  <c r="K27" i="84"/>
  <c r="S27" i="84"/>
  <c r="V27" i="84"/>
  <c r="I27" i="84"/>
  <c r="Q27" i="84"/>
  <c r="Q26" i="84" s="1"/>
  <c r="H4" i="83"/>
  <c r="P4" i="83"/>
  <c r="G4" i="82"/>
  <c r="O4" i="82"/>
  <c r="W4" i="82"/>
  <c r="P11" i="82"/>
  <c r="H17" i="82"/>
  <c r="P17" i="82"/>
  <c r="X17" i="82"/>
  <c r="S20" i="75"/>
  <c r="V17" i="82"/>
  <c r="E22" i="82"/>
  <c r="I52" i="82"/>
  <c r="Q52" i="82"/>
  <c r="J22" i="81"/>
  <c r="R22" i="81"/>
  <c r="E33" i="81"/>
  <c r="E26" i="81" s="1"/>
  <c r="M33" i="81"/>
  <c r="M26" i="81" s="1"/>
  <c r="U33" i="81"/>
  <c r="U26" i="81" s="1"/>
  <c r="D33" i="81"/>
  <c r="L33" i="81"/>
  <c r="G61" i="81"/>
  <c r="W61" i="81"/>
  <c r="R61" i="79"/>
  <c r="S33" i="87"/>
  <c r="F17" i="86"/>
  <c r="V17" i="86"/>
  <c r="X4" i="85"/>
  <c r="K4" i="85"/>
  <c r="S4" i="85"/>
  <c r="G27" i="85"/>
  <c r="W27" i="85"/>
  <c r="G8" i="84"/>
  <c r="G3" i="84" s="1"/>
  <c r="O8" i="84"/>
  <c r="O3" i="84" s="1"/>
  <c r="W8" i="84"/>
  <c r="F61" i="84"/>
  <c r="N4" i="83"/>
  <c r="V4" i="83"/>
  <c r="Q4" i="83"/>
  <c r="U27" i="83"/>
  <c r="V52" i="83"/>
  <c r="K8" i="82"/>
  <c r="K3" i="82" s="1"/>
  <c r="S8" i="82"/>
  <c r="S3" i="82" s="1"/>
  <c r="F11" i="82"/>
  <c r="F3" i="82" s="1"/>
  <c r="N11" i="82"/>
  <c r="V11" i="82"/>
  <c r="O11" i="82"/>
  <c r="W11" i="82"/>
  <c r="E61" i="81"/>
  <c r="M61" i="81"/>
  <c r="U61" i="81"/>
  <c r="K61" i="81"/>
  <c r="S61" i="81"/>
  <c r="F61" i="81"/>
  <c r="N61" i="81"/>
  <c r="I4" i="80"/>
  <c r="I3" i="80" s="1"/>
  <c r="Q4" i="80"/>
  <c r="O4" i="79"/>
  <c r="W4" i="79"/>
  <c r="J4" i="79"/>
  <c r="R4" i="79"/>
  <c r="X3" i="79"/>
  <c r="X2" i="79" s="1"/>
  <c r="S8" i="79"/>
  <c r="I4" i="78"/>
  <c r="I3" i="78" s="1"/>
  <c r="Q4" i="78"/>
  <c r="P17" i="87"/>
  <c r="X17" i="87"/>
  <c r="I33" i="87"/>
  <c r="Q33" i="87"/>
  <c r="D33" i="87"/>
  <c r="L33" i="87"/>
  <c r="T33" i="87"/>
  <c r="O33" i="87"/>
  <c r="W33" i="87"/>
  <c r="R33" i="87"/>
  <c r="L11" i="86"/>
  <c r="L3" i="86" s="1"/>
  <c r="T11" i="86"/>
  <c r="T3" i="86" s="1"/>
  <c r="L17" i="86"/>
  <c r="T17" i="86"/>
  <c r="G17" i="86"/>
  <c r="O17" i="86"/>
  <c r="W17" i="86"/>
  <c r="J17" i="86"/>
  <c r="R17" i="86"/>
  <c r="J27" i="86"/>
  <c r="R27" i="86"/>
  <c r="M27" i="86"/>
  <c r="U27" i="86"/>
  <c r="P27" i="86"/>
  <c r="X27" i="86"/>
  <c r="P61" i="86"/>
  <c r="N22" i="85"/>
  <c r="V22" i="85"/>
  <c r="M27" i="85"/>
  <c r="U27" i="85"/>
  <c r="H27" i="85"/>
  <c r="P27" i="85"/>
  <c r="X27" i="85"/>
  <c r="S27" i="85"/>
  <c r="F27" i="85"/>
  <c r="N27" i="85"/>
  <c r="L61" i="84"/>
  <c r="T61" i="84"/>
  <c r="G61" i="84"/>
  <c r="O61" i="84"/>
  <c r="W61" i="84"/>
  <c r="J61" i="84"/>
  <c r="R61" i="84"/>
  <c r="E61" i="84"/>
  <c r="M61" i="84"/>
  <c r="N27" i="83"/>
  <c r="V27" i="83"/>
  <c r="Q27" i="83"/>
  <c r="D27" i="83"/>
  <c r="I4" i="82"/>
  <c r="Q4" i="82"/>
  <c r="G22" i="82"/>
  <c r="O22" i="82"/>
  <c r="W22" i="82"/>
  <c r="H27" i="82"/>
  <c r="G4" i="80"/>
  <c r="O4" i="80"/>
  <c r="W4" i="80"/>
  <c r="I27" i="80"/>
  <c r="Q27" i="80"/>
  <c r="L27" i="80"/>
  <c r="T27" i="80"/>
  <c r="G27" i="80"/>
  <c r="O27" i="80"/>
  <c r="O26" i="80" s="1"/>
  <c r="W27" i="80"/>
  <c r="J27" i="80"/>
  <c r="R27" i="80"/>
  <c r="E17" i="79"/>
  <c r="J22" i="79"/>
  <c r="R22" i="79"/>
  <c r="M22" i="79"/>
  <c r="U22" i="79"/>
  <c r="J52" i="79"/>
  <c r="R52" i="79"/>
  <c r="M52" i="79"/>
  <c r="U52" i="79"/>
  <c r="Q17" i="87"/>
  <c r="L17" i="87"/>
  <c r="T17" i="87"/>
  <c r="W17" i="87"/>
  <c r="G4" i="86"/>
  <c r="O4" i="86"/>
  <c r="O3" i="86" s="1"/>
  <c r="J11" i="86"/>
  <c r="R11" i="86"/>
  <c r="R3" i="86" s="1"/>
  <c r="E11" i="86"/>
  <c r="M11" i="86"/>
  <c r="U11" i="86"/>
  <c r="P11" i="86"/>
  <c r="X11" i="86"/>
  <c r="S11" i="86"/>
  <c r="S3" i="86" s="1"/>
  <c r="N61" i="86"/>
  <c r="V61" i="86"/>
  <c r="I61" i="86"/>
  <c r="Q61" i="86"/>
  <c r="L61" i="86"/>
  <c r="T61" i="86"/>
  <c r="O61" i="86"/>
  <c r="W61" i="86"/>
  <c r="M11" i="83"/>
  <c r="E8" i="82"/>
  <c r="M8" i="82"/>
  <c r="U8" i="82"/>
  <c r="F27" i="82"/>
  <c r="N27" i="82"/>
  <c r="V27" i="82"/>
  <c r="L27" i="82"/>
  <c r="T27" i="82"/>
  <c r="G27" i="82"/>
  <c r="O27" i="82"/>
  <c r="O26" i="82" s="1"/>
  <c r="W27" i="82"/>
  <c r="J61" i="82"/>
  <c r="R61" i="82"/>
  <c r="H61" i="82"/>
  <c r="P61" i="82"/>
  <c r="X61" i="82"/>
  <c r="S61" i="82"/>
  <c r="D61" i="82"/>
  <c r="H17" i="80"/>
  <c r="P17" i="80"/>
  <c r="F4" i="79"/>
  <c r="F3" i="79" s="1"/>
  <c r="J8" i="79"/>
  <c r="R8" i="79"/>
  <c r="I11" i="79"/>
  <c r="I3" i="79" s="1"/>
  <c r="Q11" i="79"/>
  <c r="T11" i="79"/>
  <c r="G11" i="79"/>
  <c r="O11" i="79"/>
  <c r="W11" i="79"/>
  <c r="J11" i="79"/>
  <c r="R11" i="79"/>
  <c r="E11" i="79"/>
  <c r="M11" i="79"/>
  <c r="M3" i="79" s="1"/>
  <c r="U11" i="79"/>
  <c r="K52" i="79"/>
  <c r="S52" i="79"/>
  <c r="E11" i="78"/>
  <c r="M11" i="78"/>
  <c r="U11" i="78"/>
  <c r="I27" i="87"/>
  <c r="Q27" i="87"/>
  <c r="E4" i="86"/>
  <c r="E3" i="86" s="1"/>
  <c r="M4" i="86"/>
  <c r="M3" i="86" s="1"/>
  <c r="U4" i="86"/>
  <c r="X4" i="86"/>
  <c r="W11" i="85"/>
  <c r="W3" i="85" s="1"/>
  <c r="I33" i="85"/>
  <c r="Q33" i="85"/>
  <c r="Q26" i="85" s="1"/>
  <c r="J3" i="84"/>
  <c r="S52" i="84"/>
  <c r="N11" i="83"/>
  <c r="V11" i="83"/>
  <c r="I61" i="83"/>
  <c r="Q61" i="83"/>
  <c r="H61" i="83"/>
  <c r="P61" i="83"/>
  <c r="M17" i="81"/>
  <c r="D52" i="81"/>
  <c r="L52" i="81"/>
  <c r="T52" i="81"/>
  <c r="F17" i="80"/>
  <c r="N17" i="80"/>
  <c r="V17" i="80"/>
  <c r="D17" i="80"/>
  <c r="L17" i="80"/>
  <c r="T17" i="80"/>
  <c r="M61" i="80"/>
  <c r="U61" i="80"/>
  <c r="H61" i="80"/>
  <c r="P61" i="80"/>
  <c r="X61" i="80"/>
  <c r="S61" i="80"/>
  <c r="F61" i="80"/>
  <c r="N61" i="80"/>
  <c r="V61" i="80"/>
  <c r="I61" i="80"/>
  <c r="Q61" i="80"/>
  <c r="T61" i="80"/>
  <c r="W61" i="80"/>
  <c r="K33" i="79"/>
  <c r="S33" i="79"/>
  <c r="N33" i="79"/>
  <c r="N26" i="79" s="1"/>
  <c r="V33" i="79"/>
  <c r="I33" i="79"/>
  <c r="Q33" i="79"/>
  <c r="D33" i="79"/>
  <c r="L33" i="79"/>
  <c r="T33" i="79"/>
  <c r="T26" i="79" s="1"/>
  <c r="G33" i="79"/>
  <c r="O33" i="79"/>
  <c r="W33" i="79"/>
  <c r="J33" i="79"/>
  <c r="R33" i="79"/>
  <c r="U33" i="79"/>
  <c r="U26" i="79" s="1"/>
  <c r="H33" i="79"/>
  <c r="H26" i="79" s="1"/>
  <c r="P33" i="79"/>
  <c r="G52" i="79"/>
  <c r="O52" i="79"/>
  <c r="W52" i="79"/>
  <c r="J27" i="87"/>
  <c r="J26" i="87" s="1"/>
  <c r="R27" i="87"/>
  <c r="U27" i="87"/>
  <c r="H27" i="87"/>
  <c r="H26" i="87" s="1"/>
  <c r="P27" i="87"/>
  <c r="M52" i="86"/>
  <c r="U52" i="86"/>
  <c r="T8" i="85"/>
  <c r="H11" i="85"/>
  <c r="P11" i="85"/>
  <c r="X11" i="85"/>
  <c r="W17" i="85"/>
  <c r="J17" i="85"/>
  <c r="R17" i="85"/>
  <c r="U17" i="85"/>
  <c r="O33" i="85"/>
  <c r="O26" i="85" s="1"/>
  <c r="W33" i="85"/>
  <c r="J33" i="85"/>
  <c r="J26" i="85" s="1"/>
  <c r="R33" i="85"/>
  <c r="M33" i="85"/>
  <c r="U33" i="85"/>
  <c r="H33" i="85"/>
  <c r="P33" i="85"/>
  <c r="X33" i="85"/>
  <c r="R11" i="84"/>
  <c r="T33" i="84"/>
  <c r="T26" i="84" s="1"/>
  <c r="P17" i="83"/>
  <c r="X17" i="83"/>
  <c r="J33" i="82"/>
  <c r="R33" i="82"/>
  <c r="D4" i="81"/>
  <c r="L4" i="81"/>
  <c r="T4" i="81"/>
  <c r="I11" i="81"/>
  <c r="Q11" i="81"/>
  <c r="G11" i="81"/>
  <c r="O11" i="81"/>
  <c r="W11" i="81"/>
  <c r="W3" i="81" s="1"/>
  <c r="J11" i="81"/>
  <c r="K17" i="81"/>
  <c r="S17" i="81"/>
  <c r="I17" i="81"/>
  <c r="Q17" i="81"/>
  <c r="K27" i="81"/>
  <c r="S27" i="81"/>
  <c r="K8" i="80"/>
  <c r="K3" i="80" s="1"/>
  <c r="S8" i="80"/>
  <c r="D11" i="80"/>
  <c r="D3" i="80" s="1"/>
  <c r="L11" i="80"/>
  <c r="T11" i="80"/>
  <c r="J11" i="80"/>
  <c r="R11" i="80"/>
  <c r="E11" i="80"/>
  <c r="E3" i="80" s="1"/>
  <c r="K33" i="80"/>
  <c r="K26" i="80" s="1"/>
  <c r="S33" i="80"/>
  <c r="N33" i="80"/>
  <c r="N26" i="80" s="1"/>
  <c r="V33" i="80"/>
  <c r="I33" i="80"/>
  <c r="Q33" i="80"/>
  <c r="L33" i="80"/>
  <c r="T33" i="80"/>
  <c r="O33" i="80"/>
  <c r="W33" i="80"/>
  <c r="J33" i="80"/>
  <c r="R33" i="80"/>
  <c r="M33" i="80"/>
  <c r="U33" i="80"/>
  <c r="U26" i="80" s="1"/>
  <c r="F44" i="75"/>
  <c r="H4" i="79"/>
  <c r="K11" i="79"/>
  <c r="K3" i="79" s="1"/>
  <c r="D11" i="78"/>
  <c r="D3" i="78" s="1"/>
  <c r="L11" i="78"/>
  <c r="T11" i="78"/>
  <c r="T3" i="78" s="1"/>
  <c r="G11" i="78"/>
  <c r="O11" i="78"/>
  <c r="O3" i="78" s="1"/>
  <c r="W11" i="78"/>
  <c r="H11" i="78"/>
  <c r="P11" i="78"/>
  <c r="X11" i="78"/>
  <c r="X3" i="78" s="1"/>
  <c r="G17" i="78"/>
  <c r="O17" i="78"/>
  <c r="W17" i="78"/>
  <c r="G22" i="78"/>
  <c r="E27" i="78"/>
  <c r="M27" i="78"/>
  <c r="U27" i="78"/>
  <c r="S22" i="77"/>
  <c r="V27" i="77"/>
  <c r="I27" i="77"/>
  <c r="I52" i="77"/>
  <c r="E4" i="19"/>
  <c r="M4" i="19"/>
  <c r="U4" i="19"/>
  <c r="U3" i="19" s="1"/>
  <c r="H4" i="19"/>
  <c r="P4" i="19"/>
  <c r="X4" i="19"/>
  <c r="K4" i="19"/>
  <c r="S4" i="19"/>
  <c r="E11" i="19"/>
  <c r="G17" i="19"/>
  <c r="O17" i="19"/>
  <c r="W17" i="19"/>
  <c r="J22" i="19"/>
  <c r="R22" i="19"/>
  <c r="E22" i="19"/>
  <c r="M22" i="19"/>
  <c r="U22" i="19"/>
  <c r="I27" i="19"/>
  <c r="Q27" i="19"/>
  <c r="T27" i="19"/>
  <c r="T26" i="19" s="1"/>
  <c r="G27" i="19"/>
  <c r="W27" i="19"/>
  <c r="W26" i="19" s="1"/>
  <c r="E61" i="19"/>
  <c r="M61" i="19"/>
  <c r="U61" i="19"/>
  <c r="H61" i="19"/>
  <c r="P61" i="19"/>
  <c r="X61" i="19"/>
  <c r="K61" i="19"/>
  <c r="S61" i="19"/>
  <c r="V4" i="18"/>
  <c r="E11" i="18"/>
  <c r="M11" i="18"/>
  <c r="U11" i="18"/>
  <c r="H11" i="18"/>
  <c r="P11" i="18"/>
  <c r="P3" i="18" s="1"/>
  <c r="X11" i="18"/>
  <c r="F11" i="18"/>
  <c r="N11" i="18"/>
  <c r="V11" i="18"/>
  <c r="I11" i="18"/>
  <c r="I3" i="18" s="1"/>
  <c r="Q11" i="18"/>
  <c r="E22" i="18"/>
  <c r="M22" i="18"/>
  <c r="U22" i="18"/>
  <c r="P22" i="18"/>
  <c r="X22" i="18"/>
  <c r="D27" i="18"/>
  <c r="L27" i="18"/>
  <c r="T27" i="18"/>
  <c r="O27" i="18"/>
  <c r="W27" i="18"/>
  <c r="W26" i="18" s="1"/>
  <c r="J27" i="18"/>
  <c r="G52" i="18"/>
  <c r="O52" i="18"/>
  <c r="W52" i="18"/>
  <c r="J52" i="18"/>
  <c r="R52" i="18"/>
  <c r="I8" i="154"/>
  <c r="Q8" i="154"/>
  <c r="L8" i="154"/>
  <c r="T8" i="154"/>
  <c r="D17" i="154"/>
  <c r="L17" i="154"/>
  <c r="T17" i="154"/>
  <c r="G17" i="154"/>
  <c r="O17" i="154"/>
  <c r="W17" i="154"/>
  <c r="J17" i="154"/>
  <c r="R17" i="154"/>
  <c r="M17" i="154"/>
  <c r="U17" i="154"/>
  <c r="E11" i="153"/>
  <c r="M11" i="153"/>
  <c r="U11" i="153"/>
  <c r="H11" i="153"/>
  <c r="P11" i="153"/>
  <c r="X11" i="153"/>
  <c r="K11" i="153"/>
  <c r="S11" i="153"/>
  <c r="F11" i="153"/>
  <c r="N11" i="153"/>
  <c r="V11" i="153"/>
  <c r="I11" i="153"/>
  <c r="I3" i="153" s="1"/>
  <c r="Q11" i="153"/>
  <c r="D27" i="153"/>
  <c r="U51" i="10"/>
  <c r="D4" i="152"/>
  <c r="L4" i="152"/>
  <c r="T4" i="152"/>
  <c r="K8" i="152"/>
  <c r="S8" i="152"/>
  <c r="N8" i="152"/>
  <c r="V8" i="152"/>
  <c r="H22" i="152"/>
  <c r="P22" i="152"/>
  <c r="F27" i="152"/>
  <c r="F26" i="152" s="1"/>
  <c r="N27" i="152"/>
  <c r="N26" i="152" s="1"/>
  <c r="V27" i="152"/>
  <c r="U27" i="77"/>
  <c r="E27" i="19"/>
  <c r="M27" i="19"/>
  <c r="U27" i="19"/>
  <c r="H27" i="19"/>
  <c r="P27" i="19"/>
  <c r="X27" i="19"/>
  <c r="K27" i="19"/>
  <c r="S27" i="19"/>
  <c r="F27" i="19"/>
  <c r="N27" i="19"/>
  <c r="J4" i="18"/>
  <c r="R4" i="18"/>
  <c r="I22" i="18"/>
  <c r="Q22" i="18"/>
  <c r="H27" i="18"/>
  <c r="P27" i="18"/>
  <c r="X27" i="18"/>
  <c r="F27" i="18"/>
  <c r="N27" i="18"/>
  <c r="V27" i="18"/>
  <c r="I27" i="18"/>
  <c r="Q27" i="18"/>
  <c r="K52" i="18"/>
  <c r="S52" i="18"/>
  <c r="H27" i="153"/>
  <c r="P27" i="153"/>
  <c r="X27" i="153"/>
  <c r="K27" i="153"/>
  <c r="S27" i="153"/>
  <c r="I27" i="153"/>
  <c r="Q27" i="153"/>
  <c r="M61" i="152"/>
  <c r="U61" i="152"/>
  <c r="L61" i="152"/>
  <c r="G70" i="10"/>
  <c r="I52" i="78"/>
  <c r="Q52" i="78"/>
  <c r="I11" i="77"/>
  <c r="Q11" i="77"/>
  <c r="F3" i="19"/>
  <c r="K4" i="18"/>
  <c r="S4" i="18"/>
  <c r="M33" i="154"/>
  <c r="U33" i="154"/>
  <c r="H33" i="154"/>
  <c r="P33" i="154"/>
  <c r="X33" i="154"/>
  <c r="K33" i="154"/>
  <c r="S33" i="154"/>
  <c r="F33" i="154"/>
  <c r="N33" i="154"/>
  <c r="V33" i="154"/>
  <c r="I33" i="154"/>
  <c r="Q33" i="154"/>
  <c r="E17" i="153"/>
  <c r="F27" i="153"/>
  <c r="N27" i="153"/>
  <c r="V27" i="153"/>
  <c r="E17" i="152"/>
  <c r="M17" i="152"/>
  <c r="U17" i="152"/>
  <c r="X27" i="152"/>
  <c r="W40" i="10"/>
  <c r="I33" i="78"/>
  <c r="I26" i="78" s="1"/>
  <c r="Q33" i="78"/>
  <c r="J33" i="78"/>
  <c r="R33" i="78"/>
  <c r="S33" i="78"/>
  <c r="S26" i="78" s="1"/>
  <c r="J52" i="78"/>
  <c r="R52" i="78"/>
  <c r="S17" i="77"/>
  <c r="P11" i="154"/>
  <c r="X11" i="154"/>
  <c r="K11" i="154"/>
  <c r="S11" i="154"/>
  <c r="F11" i="154"/>
  <c r="N11" i="154"/>
  <c r="N3" i="154" s="1"/>
  <c r="V11" i="154"/>
  <c r="V3" i="154" s="1"/>
  <c r="F17" i="153"/>
  <c r="M53" i="10"/>
  <c r="G17" i="152"/>
  <c r="O17" i="152"/>
  <c r="W17" i="152"/>
  <c r="J29" i="10"/>
  <c r="R29" i="10"/>
  <c r="H31" i="10"/>
  <c r="P31" i="10"/>
  <c r="X31" i="10"/>
  <c r="S3" i="161"/>
  <c r="W11" i="19"/>
  <c r="J33" i="19"/>
  <c r="R33" i="19"/>
  <c r="R26" i="19" s="1"/>
  <c r="E33" i="19"/>
  <c r="M33" i="19"/>
  <c r="U33" i="19"/>
  <c r="H33" i="19"/>
  <c r="P33" i="19"/>
  <c r="X33" i="19"/>
  <c r="K24" i="10"/>
  <c r="S24" i="10"/>
  <c r="F25" i="10"/>
  <c r="N25" i="10"/>
  <c r="V25" i="10"/>
  <c r="W33" i="77"/>
  <c r="I61" i="77"/>
  <c r="H61" i="77"/>
  <c r="P61" i="77"/>
  <c r="P11" i="19"/>
  <c r="X11" i="19"/>
  <c r="K11" i="19"/>
  <c r="S11" i="19"/>
  <c r="J17" i="19"/>
  <c r="R17" i="19"/>
  <c r="E17" i="19"/>
  <c r="M17" i="19"/>
  <c r="U17" i="19"/>
  <c r="H4" i="153"/>
  <c r="P4" i="153"/>
  <c r="X4" i="153"/>
  <c r="K4" i="153"/>
  <c r="S4" i="153"/>
  <c r="F4" i="153"/>
  <c r="N4" i="153"/>
  <c r="V4" i="153"/>
  <c r="H17" i="153"/>
  <c r="G22" i="153"/>
  <c r="O22" i="153"/>
  <c r="Q28" i="10"/>
  <c r="G33" i="153"/>
  <c r="O33" i="153"/>
  <c r="W33" i="153"/>
  <c r="J33" i="153"/>
  <c r="J26" i="153" s="1"/>
  <c r="R33" i="153"/>
  <c r="R26" i="153" s="1"/>
  <c r="E33" i="153"/>
  <c r="M33" i="153"/>
  <c r="U33" i="153"/>
  <c r="N39" i="10"/>
  <c r="I33" i="153"/>
  <c r="Q33" i="153"/>
  <c r="D33" i="153"/>
  <c r="T33" i="153"/>
  <c r="T26" i="153" s="1"/>
  <c r="G52" i="153"/>
  <c r="F4" i="152"/>
  <c r="N4" i="152"/>
  <c r="V4" i="152"/>
  <c r="E22" i="152"/>
  <c r="M22" i="152"/>
  <c r="U22" i="152"/>
  <c r="W4" i="151"/>
  <c r="X22" i="78"/>
  <c r="F27" i="78"/>
  <c r="N27" i="78"/>
  <c r="N26" i="78" s="1"/>
  <c r="V27" i="78"/>
  <c r="V26" i="78" s="1"/>
  <c r="K61" i="78"/>
  <c r="S61" i="78"/>
  <c r="D61" i="78"/>
  <c r="L61" i="78"/>
  <c r="T61" i="78"/>
  <c r="E61" i="78"/>
  <c r="M61" i="78"/>
  <c r="U61" i="78"/>
  <c r="H52" i="19"/>
  <c r="P52" i="19"/>
  <c r="X52" i="19"/>
  <c r="I17" i="18"/>
  <c r="Q17" i="18"/>
  <c r="T17" i="18"/>
  <c r="J33" i="18"/>
  <c r="R33" i="18"/>
  <c r="H33" i="18"/>
  <c r="P33" i="18"/>
  <c r="X33" i="18"/>
  <c r="K33" i="18"/>
  <c r="S33" i="18"/>
  <c r="T33" i="18"/>
  <c r="D4" i="154"/>
  <c r="G8" i="154"/>
  <c r="G22" i="154"/>
  <c r="E61" i="154"/>
  <c r="D8" i="153"/>
  <c r="L8" i="153"/>
  <c r="T8" i="153"/>
  <c r="G8" i="153"/>
  <c r="O8" i="153"/>
  <c r="O3" i="153" s="1"/>
  <c r="W8" i="153"/>
  <c r="H22" i="153"/>
  <c r="H52" i="153"/>
  <c r="P52" i="153"/>
  <c r="X52" i="153"/>
  <c r="K52" i="153"/>
  <c r="S52" i="153"/>
  <c r="J4" i="152"/>
  <c r="R4" i="152"/>
  <c r="E4" i="152"/>
  <c r="M4" i="152"/>
  <c r="U4" i="152"/>
  <c r="I8" i="152"/>
  <c r="J52" i="152"/>
  <c r="R52" i="152"/>
  <c r="K11" i="78"/>
  <c r="K3" i="78" s="1"/>
  <c r="S11" i="78"/>
  <c r="S3" i="78" s="1"/>
  <c r="F17" i="78"/>
  <c r="N17" i="78"/>
  <c r="V17" i="78"/>
  <c r="I17" i="78"/>
  <c r="Q17" i="78"/>
  <c r="F22" i="78"/>
  <c r="N22" i="78"/>
  <c r="V22" i="78"/>
  <c r="D27" i="78"/>
  <c r="D26" i="78" s="1"/>
  <c r="L27" i="78"/>
  <c r="T27" i="78"/>
  <c r="T26" i="78" s="1"/>
  <c r="G27" i="78"/>
  <c r="O27" i="78"/>
  <c r="W27" i="78"/>
  <c r="H27" i="78"/>
  <c r="P27" i="78"/>
  <c r="X27" i="78"/>
  <c r="D4" i="77"/>
  <c r="L4" i="77"/>
  <c r="W22" i="77"/>
  <c r="J22" i="77"/>
  <c r="R22" i="77"/>
  <c r="F17" i="19"/>
  <c r="D11" i="18"/>
  <c r="D3" i="18" s="1"/>
  <c r="L11" i="18"/>
  <c r="L3" i="18" s="1"/>
  <c r="T11" i="18"/>
  <c r="G11" i="18"/>
  <c r="G3" i="18" s="1"/>
  <c r="O11" i="18"/>
  <c r="W11" i="18"/>
  <c r="J11" i="18"/>
  <c r="R11" i="18"/>
  <c r="G17" i="18"/>
  <c r="O17" i="18"/>
  <c r="W17" i="18"/>
  <c r="J17" i="18"/>
  <c r="R17" i="18"/>
  <c r="H17" i="18"/>
  <c r="P17" i="18"/>
  <c r="X17" i="18"/>
  <c r="D22" i="18"/>
  <c r="L22" i="18"/>
  <c r="T22" i="18"/>
  <c r="F52" i="18"/>
  <c r="N52" i="18"/>
  <c r="V52" i="18"/>
  <c r="I61" i="18"/>
  <c r="Q61" i="18"/>
  <c r="D61" i="18"/>
  <c r="L61" i="18"/>
  <c r="T61" i="18"/>
  <c r="J61" i="18"/>
  <c r="R61" i="18"/>
  <c r="E61" i="18"/>
  <c r="M61" i="18"/>
  <c r="U61" i="18"/>
  <c r="E4" i="154"/>
  <c r="M4" i="154"/>
  <c r="U4" i="154"/>
  <c r="U3" i="154" s="1"/>
  <c r="P4" i="154"/>
  <c r="X4" i="154"/>
  <c r="K4" i="154"/>
  <c r="S4" i="154"/>
  <c r="J27" i="154"/>
  <c r="R27" i="154"/>
  <c r="E27" i="154"/>
  <c r="M27" i="154"/>
  <c r="U27" i="154"/>
  <c r="H27" i="154"/>
  <c r="P27" i="154"/>
  <c r="X27" i="154"/>
  <c r="K27" i="154"/>
  <c r="K26" i="154" s="1"/>
  <c r="S27" i="154"/>
  <c r="S26" i="154" s="1"/>
  <c r="F27" i="154"/>
  <c r="F26" i="154" s="1"/>
  <c r="N27" i="154"/>
  <c r="V27" i="154"/>
  <c r="F61" i="154"/>
  <c r="N61" i="154"/>
  <c r="V61" i="154"/>
  <c r="I61" i="154"/>
  <c r="Q61" i="154"/>
  <c r="L61" i="154"/>
  <c r="T61" i="154"/>
  <c r="G61" i="154"/>
  <c r="O61" i="154"/>
  <c r="W61" i="154"/>
  <c r="J61" i="154"/>
  <c r="R61" i="154"/>
  <c r="M61" i="154"/>
  <c r="U61" i="154"/>
  <c r="H61" i="154"/>
  <c r="P61" i="154"/>
  <c r="X61" i="154"/>
  <c r="K61" i="154"/>
  <c r="P8" i="153"/>
  <c r="E8" i="153"/>
  <c r="D11" i="153"/>
  <c r="J8" i="152"/>
  <c r="R8" i="152"/>
  <c r="D11" i="152"/>
  <c r="L11" i="152"/>
  <c r="T11" i="152"/>
  <c r="G11" i="152"/>
  <c r="O11" i="152"/>
  <c r="W11" i="152"/>
  <c r="J11" i="152"/>
  <c r="R11" i="152"/>
  <c r="E11" i="152"/>
  <c r="M11" i="152"/>
  <c r="U11" i="152"/>
  <c r="H11" i="152"/>
  <c r="P11" i="152"/>
  <c r="X11" i="152"/>
  <c r="R17" i="152"/>
  <c r="I33" i="152"/>
  <c r="I26" i="152" s="1"/>
  <c r="H52" i="152"/>
  <c r="X52" i="152"/>
  <c r="O4" i="151"/>
  <c r="D8" i="151"/>
  <c r="T8" i="151"/>
  <c r="R52" i="151"/>
  <c r="Q61" i="151"/>
  <c r="D4" i="160"/>
  <c r="D5" i="8"/>
  <c r="L4" i="160"/>
  <c r="L5" i="8"/>
  <c r="T4" i="160"/>
  <c r="T5" i="8"/>
  <c r="G6" i="8"/>
  <c r="O6" i="8"/>
  <c r="O4" i="160"/>
  <c r="W6" i="8"/>
  <c r="J7" i="8"/>
  <c r="R7" i="8"/>
  <c r="D9" i="8"/>
  <c r="L9" i="8"/>
  <c r="L8" i="160"/>
  <c r="T9" i="8"/>
  <c r="G10" i="8"/>
  <c r="O10" i="8"/>
  <c r="W10" i="8"/>
  <c r="I17" i="160"/>
  <c r="I18" i="8"/>
  <c r="Q17" i="160"/>
  <c r="Q18" i="8"/>
  <c r="D17" i="160"/>
  <c r="D19" i="8"/>
  <c r="L17" i="160"/>
  <c r="L19" i="8"/>
  <c r="T17" i="160"/>
  <c r="T19" i="8"/>
  <c r="G17" i="160"/>
  <c r="G20" i="8"/>
  <c r="O17" i="160"/>
  <c r="O20" i="8"/>
  <c r="W17" i="160"/>
  <c r="W20" i="8"/>
  <c r="J21" i="8"/>
  <c r="R17" i="160"/>
  <c r="R21" i="8"/>
  <c r="F11" i="152"/>
  <c r="N11" i="152"/>
  <c r="V11" i="152"/>
  <c r="K27" i="152"/>
  <c r="S27" i="152"/>
  <c r="S26" i="152" s="1"/>
  <c r="Q27" i="152"/>
  <c r="Q26" i="152" s="1"/>
  <c r="D61" i="152"/>
  <c r="T61" i="152"/>
  <c r="E5" i="8"/>
  <c r="M5" i="8"/>
  <c r="U5" i="8"/>
  <c r="H6" i="8"/>
  <c r="P6" i="8"/>
  <c r="X6" i="8"/>
  <c r="K7" i="8"/>
  <c r="S7" i="8"/>
  <c r="J18" i="8"/>
  <c r="R18" i="8"/>
  <c r="E19" i="8"/>
  <c r="W61" i="153"/>
  <c r="J61" i="153"/>
  <c r="R61" i="153"/>
  <c r="E61" i="153"/>
  <c r="M61" i="153"/>
  <c r="U61" i="153"/>
  <c r="H61" i="153"/>
  <c r="P61" i="153"/>
  <c r="X61" i="153"/>
  <c r="K61" i="153"/>
  <c r="S61" i="153"/>
  <c r="T71" i="10"/>
  <c r="H8" i="152"/>
  <c r="P8" i="152"/>
  <c r="D17" i="152"/>
  <c r="L17" i="152"/>
  <c r="T17" i="152"/>
  <c r="G22" i="152"/>
  <c r="O22" i="152"/>
  <c r="W22" i="152"/>
  <c r="J27" i="152"/>
  <c r="R27" i="152"/>
  <c r="R26" i="152" s="1"/>
  <c r="E27" i="152"/>
  <c r="M27" i="152"/>
  <c r="U27" i="152"/>
  <c r="H27" i="152"/>
  <c r="H33" i="152"/>
  <c r="P33" i="152"/>
  <c r="X33" i="152"/>
  <c r="L27" i="151"/>
  <c r="T27" i="151"/>
  <c r="I52" i="151"/>
  <c r="Q52" i="151"/>
  <c r="D11" i="161"/>
  <c r="L11" i="161"/>
  <c r="T11" i="161"/>
  <c r="G11" i="161"/>
  <c r="O11" i="161"/>
  <c r="W11" i="161"/>
  <c r="R11" i="161"/>
  <c r="R3" i="161" s="1"/>
  <c r="E11" i="161"/>
  <c r="M11" i="161"/>
  <c r="U11" i="161"/>
  <c r="H11" i="161"/>
  <c r="P11" i="161"/>
  <c r="X11" i="161"/>
  <c r="X3" i="161" s="1"/>
  <c r="E22" i="161"/>
  <c r="M22" i="161"/>
  <c r="U22" i="161"/>
  <c r="P22" i="161"/>
  <c r="X22" i="161"/>
  <c r="G52" i="161"/>
  <c r="O52" i="161"/>
  <c r="W52" i="161"/>
  <c r="F4" i="160"/>
  <c r="F5" i="8"/>
  <c r="N4" i="160"/>
  <c r="N5" i="8"/>
  <c r="V4" i="160"/>
  <c r="V5" i="8"/>
  <c r="I6" i="8"/>
  <c r="Q6" i="8"/>
  <c r="D7" i="8"/>
  <c r="L7" i="8"/>
  <c r="T7" i="8"/>
  <c r="G11" i="160"/>
  <c r="G12" i="8"/>
  <c r="O11" i="160"/>
  <c r="O12" i="8"/>
  <c r="W11" i="160"/>
  <c r="W12" i="8"/>
  <c r="J11" i="160"/>
  <c r="J13" i="8"/>
  <c r="R11" i="160"/>
  <c r="R13" i="8"/>
  <c r="E11" i="160"/>
  <c r="E14" i="8"/>
  <c r="M11" i="160"/>
  <c r="M14" i="8"/>
  <c r="U11" i="160"/>
  <c r="U14" i="8"/>
  <c r="H11" i="160"/>
  <c r="H15" i="8"/>
  <c r="P11" i="160"/>
  <c r="P15" i="8"/>
  <c r="X11" i="160"/>
  <c r="X15" i="8"/>
  <c r="K16" i="8"/>
  <c r="S16" i="8"/>
  <c r="G9" i="8"/>
  <c r="O9" i="8"/>
  <c r="W9" i="8"/>
  <c r="J10" i="8"/>
  <c r="R10" i="8"/>
  <c r="H12" i="8"/>
  <c r="P12" i="8"/>
  <c r="X12" i="8"/>
  <c r="K13" i="8"/>
  <c r="S13" i="8"/>
  <c r="F14" i="8"/>
  <c r="N14" i="8"/>
  <c r="V14" i="8"/>
  <c r="I15" i="8"/>
  <c r="Q15" i="8"/>
  <c r="D16" i="8"/>
  <c r="L16" i="8"/>
  <c r="T16" i="8"/>
  <c r="D18" i="8"/>
  <c r="L18" i="8"/>
  <c r="T18" i="8"/>
  <c r="G19" i="8"/>
  <c r="O19" i="8"/>
  <c r="W19" i="8"/>
  <c r="J20" i="8"/>
  <c r="H27" i="161"/>
  <c r="P27" i="161"/>
  <c r="X27" i="161"/>
  <c r="H8" i="160"/>
  <c r="H9" i="8"/>
  <c r="P8" i="160"/>
  <c r="P9" i="8"/>
  <c r="X8" i="160"/>
  <c r="X9" i="8"/>
  <c r="K10" i="8"/>
  <c r="S10" i="8"/>
  <c r="I11" i="160"/>
  <c r="I3" i="160" s="1"/>
  <c r="I12" i="8"/>
  <c r="Q11" i="160"/>
  <c r="Q12" i="8"/>
  <c r="D13" i="8"/>
  <c r="L13" i="8"/>
  <c r="T13" i="8"/>
  <c r="G14" i="8"/>
  <c r="O14" i="8"/>
  <c r="W14" i="8"/>
  <c r="J15" i="8"/>
  <c r="R15" i="8"/>
  <c r="E16" i="8"/>
  <c r="M16" i="8"/>
  <c r="U16" i="8"/>
  <c r="H4" i="161"/>
  <c r="I5" i="8"/>
  <c r="Q5" i="8"/>
  <c r="D6" i="8"/>
  <c r="L6" i="8"/>
  <c r="T6" i="8"/>
  <c r="G7" i="8"/>
  <c r="O7" i="8"/>
  <c r="W7" i="8"/>
  <c r="I9" i="8"/>
  <c r="Q9" i="8"/>
  <c r="D10" i="8"/>
  <c r="L10" i="8"/>
  <c r="T10" i="8"/>
  <c r="T11" i="160"/>
  <c r="J12" i="8"/>
  <c r="R12" i="8"/>
  <c r="E13" i="8"/>
  <c r="M13" i="8"/>
  <c r="U13" i="8"/>
  <c r="H14" i="8"/>
  <c r="P14" i="8"/>
  <c r="X14" i="8"/>
  <c r="K15" i="8"/>
  <c r="S15" i="8"/>
  <c r="F16" i="8"/>
  <c r="N16" i="8"/>
  <c r="V16" i="8"/>
  <c r="K35" i="10"/>
  <c r="S35" i="10"/>
  <c r="I37" i="10"/>
  <c r="Q37" i="10"/>
  <c r="D38" i="10"/>
  <c r="L38" i="10"/>
  <c r="T38" i="10"/>
  <c r="G39" i="10"/>
  <c r="O39" i="10"/>
  <c r="W39" i="10"/>
  <c r="J40" i="10"/>
  <c r="R40" i="10"/>
  <c r="E41" i="10"/>
  <c r="M41" i="10"/>
  <c r="U41" i="10"/>
  <c r="H42" i="10"/>
  <c r="P42" i="10"/>
  <c r="X42" i="10"/>
  <c r="K43" i="10"/>
  <c r="S43" i="10"/>
  <c r="F44" i="10"/>
  <c r="N44" i="10"/>
  <c r="V44" i="10"/>
  <c r="I45" i="10"/>
  <c r="Q45" i="10"/>
  <c r="D46" i="10"/>
  <c r="L46" i="10"/>
  <c r="T46" i="10"/>
  <c r="G47" i="10"/>
  <c r="O47" i="10"/>
  <c r="W47" i="10"/>
  <c r="J48" i="10"/>
  <c r="R48" i="10"/>
  <c r="J61" i="151"/>
  <c r="R61" i="151"/>
  <c r="I4" i="161"/>
  <c r="Q4" i="161"/>
  <c r="D4" i="161"/>
  <c r="L4" i="161"/>
  <c r="H17" i="161"/>
  <c r="P17" i="161"/>
  <c r="X17" i="161"/>
  <c r="F27" i="161"/>
  <c r="N27" i="161"/>
  <c r="V27" i="161"/>
  <c r="V26" i="161" s="1"/>
  <c r="J4" i="160"/>
  <c r="J5" i="8"/>
  <c r="R4" i="160"/>
  <c r="R5" i="8"/>
  <c r="E4" i="160"/>
  <c r="E6" i="8"/>
  <c r="M4" i="160"/>
  <c r="M6" i="8"/>
  <c r="U4" i="160"/>
  <c r="U6" i="8"/>
  <c r="H4" i="160"/>
  <c r="H7" i="8"/>
  <c r="P4" i="160"/>
  <c r="P7" i="8"/>
  <c r="X4" i="160"/>
  <c r="X7" i="8"/>
  <c r="J8" i="160"/>
  <c r="J9" i="8"/>
  <c r="R8" i="160"/>
  <c r="R9" i="8"/>
  <c r="E10" i="8"/>
  <c r="M10" i="8"/>
  <c r="M8" i="160"/>
  <c r="U10" i="8"/>
  <c r="V11" i="160"/>
  <c r="K12" i="8"/>
  <c r="S12" i="8"/>
  <c r="F13" i="8"/>
  <c r="N13" i="8"/>
  <c r="V13" i="8"/>
  <c r="I14" i="8"/>
  <c r="Q14" i="8"/>
  <c r="D15" i="8"/>
  <c r="L15" i="8"/>
  <c r="T15" i="8"/>
  <c r="G16" i="8"/>
  <c r="O16" i="8"/>
  <c r="W16" i="8"/>
  <c r="G27" i="161"/>
  <c r="F33" i="161"/>
  <c r="N33" i="161"/>
  <c r="V33" i="161"/>
  <c r="I33" i="161"/>
  <c r="Q33" i="161"/>
  <c r="L33" i="161"/>
  <c r="L26" i="161" s="1"/>
  <c r="T33" i="161"/>
  <c r="G33" i="161"/>
  <c r="O33" i="161"/>
  <c r="W33" i="161"/>
  <c r="J33" i="161"/>
  <c r="R33" i="161"/>
  <c r="E33" i="161"/>
  <c r="M33" i="161"/>
  <c r="M26" i="161" s="1"/>
  <c r="U33" i="161"/>
  <c r="K33" i="161"/>
  <c r="S33" i="161"/>
  <c r="S26" i="161" s="1"/>
  <c r="H61" i="161"/>
  <c r="P61" i="161"/>
  <c r="X61" i="161"/>
  <c r="K61" i="161"/>
  <c r="S61" i="161"/>
  <c r="F61" i="161"/>
  <c r="N61" i="161"/>
  <c r="V61" i="161"/>
  <c r="I61" i="161"/>
  <c r="Q61" i="161"/>
  <c r="G61" i="161"/>
  <c r="O61" i="161"/>
  <c r="W61" i="161"/>
  <c r="M61" i="161"/>
  <c r="K5" i="8"/>
  <c r="K4" i="160"/>
  <c r="S5" i="8"/>
  <c r="F6" i="8"/>
  <c r="N6" i="8"/>
  <c r="V6" i="8"/>
  <c r="I7" i="8"/>
  <c r="Q7" i="8"/>
  <c r="D8" i="160"/>
  <c r="W8" i="160"/>
  <c r="K9" i="8"/>
  <c r="S9" i="8"/>
  <c r="F10" i="8"/>
  <c r="N10" i="8"/>
  <c r="V10" i="8"/>
  <c r="D12" i="8"/>
  <c r="D11" i="160"/>
  <c r="L12" i="8"/>
  <c r="T12" i="8"/>
  <c r="G13" i="8"/>
  <c r="O13" i="8"/>
  <c r="W13" i="8"/>
  <c r="J14" i="8"/>
  <c r="R14" i="8"/>
  <c r="E15" i="8"/>
  <c r="M15" i="8"/>
  <c r="H18" i="8"/>
  <c r="H17" i="160"/>
  <c r="P18" i="8"/>
  <c r="X18" i="8"/>
  <c r="X17" i="160"/>
  <c r="K19" i="8"/>
  <c r="S19" i="8"/>
  <c r="F20" i="8"/>
  <c r="N20" i="8"/>
  <c r="V20" i="8"/>
  <c r="I21" i="8"/>
  <c r="Q21" i="8"/>
  <c r="K52" i="161"/>
  <c r="S52" i="161"/>
  <c r="H5" i="8"/>
  <c r="P5" i="8"/>
  <c r="X5" i="8"/>
  <c r="K6" i="8"/>
  <c r="S6" i="8"/>
  <c r="F7" i="8"/>
  <c r="N7" i="8"/>
  <c r="V7" i="8"/>
  <c r="F8" i="160"/>
  <c r="F9" i="8"/>
  <c r="N8" i="160"/>
  <c r="N9" i="8"/>
  <c r="V8" i="160"/>
  <c r="V9" i="8"/>
  <c r="I8" i="160"/>
  <c r="I10" i="8"/>
  <c r="Q8" i="160"/>
  <c r="Q10" i="8"/>
  <c r="F12" i="8"/>
  <c r="N12" i="8"/>
  <c r="V12" i="8"/>
  <c r="I13" i="8"/>
  <c r="Q13" i="8"/>
  <c r="D14" i="8"/>
  <c r="L14" i="8"/>
  <c r="T14" i="8"/>
  <c r="G15" i="8"/>
  <c r="O15" i="8"/>
  <c r="W15" i="8"/>
  <c r="J16" i="8"/>
  <c r="R16" i="8"/>
  <c r="G18" i="8"/>
  <c r="O18" i="8"/>
  <c r="W18" i="8"/>
  <c r="J19" i="8"/>
  <c r="R19" i="8"/>
  <c r="E20" i="8"/>
  <c r="M20" i="8"/>
  <c r="U20" i="8"/>
  <c r="H21" i="8"/>
  <c r="P21" i="8"/>
  <c r="X21" i="8"/>
  <c r="J22" i="160"/>
  <c r="J23" i="8"/>
  <c r="R22" i="160"/>
  <c r="R23" i="8"/>
  <c r="E24" i="8"/>
  <c r="M24" i="8"/>
  <c r="U24" i="8"/>
  <c r="H25" i="8"/>
  <c r="P25" i="8"/>
  <c r="X25" i="8"/>
  <c r="J28" i="8"/>
  <c r="R28" i="8"/>
  <c r="E29" i="8"/>
  <c r="M29" i="8"/>
  <c r="U29" i="8"/>
  <c r="H30" i="8"/>
  <c r="P30" i="8"/>
  <c r="X30" i="8"/>
  <c r="K31" i="8"/>
  <c r="S31" i="8"/>
  <c r="F32" i="8"/>
  <c r="N32" i="8"/>
  <c r="V32" i="8"/>
  <c r="H34" i="8"/>
  <c r="P34" i="8"/>
  <c r="X34" i="8"/>
  <c r="K35" i="8"/>
  <c r="S35" i="8"/>
  <c r="F36" i="8"/>
  <c r="N36" i="8"/>
  <c r="V36" i="8"/>
  <c r="I37" i="8"/>
  <c r="Q37" i="8"/>
  <c r="D38" i="8"/>
  <c r="L38" i="8"/>
  <c r="T38" i="8"/>
  <c r="G39" i="8"/>
  <c r="O39" i="8"/>
  <c r="W39" i="8"/>
  <c r="J40" i="8"/>
  <c r="R40" i="8"/>
  <c r="E41" i="8"/>
  <c r="M41" i="8"/>
  <c r="U41" i="8"/>
  <c r="H42" i="8"/>
  <c r="P42" i="8"/>
  <c r="X42" i="8"/>
  <c r="K43" i="8"/>
  <c r="S43" i="8"/>
  <c r="F44" i="8"/>
  <c r="N44" i="8"/>
  <c r="V44" i="8"/>
  <c r="I45" i="8"/>
  <c r="Q45" i="8"/>
  <c r="D46" i="8"/>
  <c r="L46" i="8"/>
  <c r="T46" i="8"/>
  <c r="G47" i="8"/>
  <c r="O47" i="8"/>
  <c r="W47" i="8"/>
  <c r="J48" i="8"/>
  <c r="R48" i="8"/>
  <c r="E49" i="8"/>
  <c r="M49" i="8"/>
  <c r="U49" i="8"/>
  <c r="H50" i="8"/>
  <c r="P50" i="8"/>
  <c r="X50" i="8"/>
  <c r="K51" i="8"/>
  <c r="S51" i="8"/>
  <c r="M53" i="8"/>
  <c r="P54" i="8"/>
  <c r="D65" i="8"/>
  <c r="K23" i="8"/>
  <c r="S23" i="8"/>
  <c r="F24" i="8"/>
  <c r="N24" i="8"/>
  <c r="V24" i="8"/>
  <c r="I25" i="8"/>
  <c r="Q25" i="8"/>
  <c r="K28" i="8"/>
  <c r="S28" i="8"/>
  <c r="F29" i="8"/>
  <c r="N29" i="8"/>
  <c r="V29" i="8"/>
  <c r="I30" i="8"/>
  <c r="Q30" i="8"/>
  <c r="D31" i="8"/>
  <c r="L31" i="8"/>
  <c r="T31" i="8"/>
  <c r="G32" i="8"/>
  <c r="O32" i="8"/>
  <c r="W32" i="8"/>
  <c r="I33" i="160"/>
  <c r="I34" i="8"/>
  <c r="Q33" i="160"/>
  <c r="Q34" i="8"/>
  <c r="D35" i="8"/>
  <c r="L33" i="160"/>
  <c r="L35" i="8"/>
  <c r="T33" i="160"/>
  <c r="T35" i="8"/>
  <c r="G33" i="160"/>
  <c r="G36" i="8"/>
  <c r="O33" i="160"/>
  <c r="O36" i="8"/>
  <c r="W33" i="160"/>
  <c r="W36" i="8"/>
  <c r="J33" i="160"/>
  <c r="J37" i="8"/>
  <c r="R33" i="160"/>
  <c r="R37" i="8"/>
  <c r="E38" i="8"/>
  <c r="M33" i="160"/>
  <c r="M38" i="8"/>
  <c r="U33" i="160"/>
  <c r="U38" i="8"/>
  <c r="H33" i="160"/>
  <c r="H39" i="8"/>
  <c r="P33" i="160"/>
  <c r="P39" i="8"/>
  <c r="X33" i="160"/>
  <c r="X39" i="8"/>
  <c r="K33" i="160"/>
  <c r="K40" i="8"/>
  <c r="S33" i="160"/>
  <c r="S40" i="8"/>
  <c r="F41" i="8"/>
  <c r="N33" i="160"/>
  <c r="N41" i="8"/>
  <c r="V33" i="160"/>
  <c r="V41" i="8"/>
  <c r="I42" i="8"/>
  <c r="Q42" i="8"/>
  <c r="D43" i="8"/>
  <c r="L43" i="8"/>
  <c r="T43" i="8"/>
  <c r="G44" i="8"/>
  <c r="O44" i="8"/>
  <c r="W44" i="8"/>
  <c r="J45" i="8"/>
  <c r="R45" i="8"/>
  <c r="E46" i="8"/>
  <c r="M46" i="8"/>
  <c r="U46" i="8"/>
  <c r="H47" i="8"/>
  <c r="P47" i="8"/>
  <c r="X47" i="8"/>
  <c r="K48" i="8"/>
  <c r="S48" i="8"/>
  <c r="F49" i="8"/>
  <c r="N49" i="8"/>
  <c r="V49" i="8"/>
  <c r="I50" i="8"/>
  <c r="Q50" i="8"/>
  <c r="D51" i="8"/>
  <c r="L51" i="8"/>
  <c r="T51" i="8"/>
  <c r="U65" i="8"/>
  <c r="X66" i="8"/>
  <c r="S67" i="8"/>
  <c r="V68" i="8"/>
  <c r="Q69" i="8"/>
  <c r="D22" i="160"/>
  <c r="D23" i="8"/>
  <c r="L22" i="160"/>
  <c r="L23" i="8"/>
  <c r="T22" i="160"/>
  <c r="T23" i="8"/>
  <c r="G24" i="8"/>
  <c r="O24" i="8"/>
  <c r="W24" i="8"/>
  <c r="J25" i="8"/>
  <c r="R25" i="8"/>
  <c r="D28" i="8"/>
  <c r="L28" i="8"/>
  <c r="T28" i="8"/>
  <c r="G29" i="8"/>
  <c r="O29" i="8"/>
  <c r="W29" i="8"/>
  <c r="J30" i="8"/>
  <c r="R30" i="8"/>
  <c r="E31" i="8"/>
  <c r="M31" i="8"/>
  <c r="U31" i="8"/>
  <c r="H32" i="8"/>
  <c r="P32" i="8"/>
  <c r="X32" i="8"/>
  <c r="J34" i="8"/>
  <c r="R34" i="8"/>
  <c r="E35" i="8"/>
  <c r="M35" i="8"/>
  <c r="U35" i="8"/>
  <c r="H36" i="8"/>
  <c r="P36" i="8"/>
  <c r="X36" i="8"/>
  <c r="K37" i="8"/>
  <c r="S37" i="8"/>
  <c r="F38" i="8"/>
  <c r="N38" i="8"/>
  <c r="V38" i="8"/>
  <c r="I39" i="8"/>
  <c r="Q39" i="8"/>
  <c r="D40" i="8"/>
  <c r="L40" i="8"/>
  <c r="T40" i="8"/>
  <c r="G41" i="8"/>
  <c r="O41" i="8"/>
  <c r="W41" i="8"/>
  <c r="J42" i="8"/>
  <c r="R42" i="8"/>
  <c r="E43" i="8"/>
  <c r="M43" i="8"/>
  <c r="U43" i="8"/>
  <c r="H44" i="8"/>
  <c r="P44" i="8"/>
  <c r="X44" i="8"/>
  <c r="K45" i="8"/>
  <c r="S45" i="8"/>
  <c r="F46" i="8"/>
  <c r="N46" i="8"/>
  <c r="V46" i="8"/>
  <c r="I47" i="8"/>
  <c r="Q47" i="8"/>
  <c r="D48" i="8"/>
  <c r="L48" i="8"/>
  <c r="T48" i="8"/>
  <c r="G49" i="8"/>
  <c r="O49" i="8"/>
  <c r="W49" i="8"/>
  <c r="J50" i="8"/>
  <c r="R50" i="8"/>
  <c r="E51" i="8"/>
  <c r="M51" i="8"/>
  <c r="U51" i="8"/>
  <c r="W53" i="8"/>
  <c r="P63" i="8"/>
  <c r="K64" i="8"/>
  <c r="N65" i="8"/>
  <c r="I66" i="8"/>
  <c r="L67" i="8"/>
  <c r="G68" i="8"/>
  <c r="M19" i="8"/>
  <c r="U19" i="8"/>
  <c r="H20" i="8"/>
  <c r="P20" i="8"/>
  <c r="X20" i="8"/>
  <c r="K21" i="8"/>
  <c r="S21" i="8"/>
  <c r="E23" i="8"/>
  <c r="M23" i="8"/>
  <c r="U23" i="8"/>
  <c r="H24" i="8"/>
  <c r="P24" i="8"/>
  <c r="X24" i="8"/>
  <c r="K25" i="8"/>
  <c r="S25" i="8"/>
  <c r="F27" i="160"/>
  <c r="E28" i="8"/>
  <c r="M28" i="8"/>
  <c r="U28" i="8"/>
  <c r="H29" i="8"/>
  <c r="P29" i="8"/>
  <c r="X29" i="8"/>
  <c r="K30" i="8"/>
  <c r="S30" i="8"/>
  <c r="F31" i="8"/>
  <c r="N31" i="8"/>
  <c r="V31" i="8"/>
  <c r="I32" i="8"/>
  <c r="Q32" i="8"/>
  <c r="K34" i="8"/>
  <c r="S34" i="8"/>
  <c r="F35" i="8"/>
  <c r="N35" i="8"/>
  <c r="V35" i="8"/>
  <c r="I36" i="8"/>
  <c r="Q36" i="8"/>
  <c r="D37" i="8"/>
  <c r="L37" i="8"/>
  <c r="T37" i="8"/>
  <c r="G38" i="8"/>
  <c r="O38" i="8"/>
  <c r="W38" i="8"/>
  <c r="J39" i="8"/>
  <c r="R39" i="8"/>
  <c r="E40" i="8"/>
  <c r="M40" i="8"/>
  <c r="U40" i="8"/>
  <c r="H41" i="8"/>
  <c r="P41" i="8"/>
  <c r="X41" i="8"/>
  <c r="K42" i="8"/>
  <c r="S42" i="8"/>
  <c r="F43" i="8"/>
  <c r="N43" i="8"/>
  <c r="V43" i="8"/>
  <c r="I44" i="8"/>
  <c r="Q44" i="8"/>
  <c r="D45" i="8"/>
  <c r="L45" i="8"/>
  <c r="T45" i="8"/>
  <c r="G46" i="8"/>
  <c r="O46" i="8"/>
  <c r="W46" i="8"/>
  <c r="J47" i="8"/>
  <c r="R47" i="8"/>
  <c r="E48" i="8"/>
  <c r="M48" i="8"/>
  <c r="U48" i="8"/>
  <c r="H49" i="8"/>
  <c r="P49" i="8"/>
  <c r="X49" i="8"/>
  <c r="K50" i="8"/>
  <c r="S50" i="8"/>
  <c r="F51" i="8"/>
  <c r="N51" i="8"/>
  <c r="V51" i="8"/>
  <c r="H53" i="8"/>
  <c r="P53" i="8"/>
  <c r="P52" i="160"/>
  <c r="X53" i="8"/>
  <c r="K54" i="8"/>
  <c r="F62" i="8"/>
  <c r="D64" i="8"/>
  <c r="V70" i="8"/>
  <c r="Q71" i="8"/>
  <c r="K17" i="160"/>
  <c r="K18" i="8"/>
  <c r="S17" i="160"/>
  <c r="S18" i="8"/>
  <c r="F19" i="8"/>
  <c r="N19" i="8"/>
  <c r="V19" i="8"/>
  <c r="I20" i="8"/>
  <c r="Q20" i="8"/>
  <c r="D21" i="8"/>
  <c r="L21" i="8"/>
  <c r="T21" i="8"/>
  <c r="M22" i="160"/>
  <c r="F23" i="8"/>
  <c r="N23" i="8"/>
  <c r="V23" i="8"/>
  <c r="I24" i="8"/>
  <c r="Q24" i="8"/>
  <c r="D25" i="8"/>
  <c r="L25" i="8"/>
  <c r="T25" i="8"/>
  <c r="I27" i="160"/>
  <c r="F28" i="8"/>
  <c r="N28" i="8"/>
  <c r="V28" i="8"/>
  <c r="I29" i="8"/>
  <c r="Q29" i="8"/>
  <c r="D30" i="8"/>
  <c r="L30" i="8"/>
  <c r="T30" i="8"/>
  <c r="G31" i="8"/>
  <c r="O31" i="8"/>
  <c r="W31" i="8"/>
  <c r="J32" i="8"/>
  <c r="R32" i="8"/>
  <c r="D34" i="8"/>
  <c r="L34" i="8"/>
  <c r="T34" i="8"/>
  <c r="G35" i="8"/>
  <c r="O35" i="8"/>
  <c r="W35" i="8"/>
  <c r="J36" i="8"/>
  <c r="R36" i="8"/>
  <c r="E37" i="8"/>
  <c r="M37" i="8"/>
  <c r="U37" i="8"/>
  <c r="H38" i="8"/>
  <c r="P38" i="8"/>
  <c r="X38" i="8"/>
  <c r="K39" i="8"/>
  <c r="S39" i="8"/>
  <c r="F40" i="8"/>
  <c r="N40" i="8"/>
  <c r="V40" i="8"/>
  <c r="I41" i="8"/>
  <c r="Q41" i="8"/>
  <c r="D42" i="8"/>
  <c r="L42" i="8"/>
  <c r="T42" i="8"/>
  <c r="G43" i="8"/>
  <c r="O43" i="8"/>
  <c r="W43" i="8"/>
  <c r="J44" i="8"/>
  <c r="R44" i="8"/>
  <c r="E45" i="8"/>
  <c r="M45" i="8"/>
  <c r="U45" i="8"/>
  <c r="H46" i="8"/>
  <c r="P46" i="8"/>
  <c r="X46" i="8"/>
  <c r="K47" i="8"/>
  <c r="S47" i="8"/>
  <c r="F48" i="8"/>
  <c r="N48" i="8"/>
  <c r="V48" i="8"/>
  <c r="I49" i="8"/>
  <c r="Q49" i="8"/>
  <c r="D50" i="8"/>
  <c r="I53" i="8"/>
  <c r="Q53" i="8"/>
  <c r="Q52" i="160"/>
  <c r="D54" i="8"/>
  <c r="L54" i="8"/>
  <c r="T54" i="8"/>
  <c r="W62" i="8"/>
  <c r="U64" i="8"/>
  <c r="X65" i="8"/>
  <c r="S66" i="8"/>
  <c r="L69" i="8"/>
  <c r="G70" i="8"/>
  <c r="J71" i="8"/>
  <c r="R20" i="8"/>
  <c r="E21" i="8"/>
  <c r="M21" i="8"/>
  <c r="U21" i="8"/>
  <c r="N22" i="160"/>
  <c r="G23" i="8"/>
  <c r="O23" i="8"/>
  <c r="W23" i="8"/>
  <c r="J24" i="8"/>
  <c r="R24" i="8"/>
  <c r="E25" i="8"/>
  <c r="M25" i="8"/>
  <c r="U25" i="8"/>
  <c r="L27" i="160"/>
  <c r="G27" i="160"/>
  <c r="G28" i="8"/>
  <c r="O27" i="160"/>
  <c r="O28" i="8"/>
  <c r="W27" i="160"/>
  <c r="W28" i="8"/>
  <c r="J27" i="160"/>
  <c r="J29" i="8"/>
  <c r="R27" i="160"/>
  <c r="R29" i="8"/>
  <c r="E27" i="160"/>
  <c r="E30" i="8"/>
  <c r="M27" i="160"/>
  <c r="M30" i="8"/>
  <c r="U27" i="160"/>
  <c r="U30" i="8"/>
  <c r="H27" i="160"/>
  <c r="H31" i="8"/>
  <c r="P27" i="160"/>
  <c r="P31" i="8"/>
  <c r="X27" i="160"/>
  <c r="X31" i="8"/>
  <c r="K27" i="160"/>
  <c r="K32" i="8"/>
  <c r="S27" i="160"/>
  <c r="S32" i="8"/>
  <c r="E34" i="8"/>
  <c r="M34" i="8"/>
  <c r="U34" i="8"/>
  <c r="H35" i="8"/>
  <c r="P35" i="8"/>
  <c r="X35" i="8"/>
  <c r="K36" i="8"/>
  <c r="S36" i="8"/>
  <c r="F37" i="8"/>
  <c r="N37" i="8"/>
  <c r="V37" i="8"/>
  <c r="I38" i="8"/>
  <c r="Q38" i="8"/>
  <c r="D39" i="8"/>
  <c r="L39" i="8"/>
  <c r="T39" i="8"/>
  <c r="G40" i="8"/>
  <c r="O40" i="8"/>
  <c r="W40" i="8"/>
  <c r="J41" i="8"/>
  <c r="R41" i="8"/>
  <c r="E42" i="8"/>
  <c r="M42" i="8"/>
  <c r="U42" i="8"/>
  <c r="H43" i="8"/>
  <c r="P43" i="8"/>
  <c r="X43" i="8"/>
  <c r="K44" i="8"/>
  <c r="S44" i="8"/>
  <c r="F45" i="8"/>
  <c r="N45" i="8"/>
  <c r="V45" i="8"/>
  <c r="I46" i="8"/>
  <c r="Q46" i="8"/>
  <c r="D47" i="8"/>
  <c r="L47" i="8"/>
  <c r="T47" i="8"/>
  <c r="G48" i="8"/>
  <c r="O48" i="8"/>
  <c r="W48" i="8"/>
  <c r="J49" i="8"/>
  <c r="R49" i="8"/>
  <c r="E50" i="8"/>
  <c r="H51" i="8"/>
  <c r="J52" i="160"/>
  <c r="J53" i="8"/>
  <c r="R52" i="160"/>
  <c r="R53" i="8"/>
  <c r="E54" i="8"/>
  <c r="M52" i="160"/>
  <c r="M54" i="8"/>
  <c r="P62" i="8"/>
  <c r="K63" i="8"/>
  <c r="N64" i="8"/>
  <c r="I65" i="8"/>
  <c r="U15" i="8"/>
  <c r="H16" i="8"/>
  <c r="P16" i="8"/>
  <c r="X16" i="8"/>
  <c r="E17" i="160"/>
  <c r="E18" i="8"/>
  <c r="M17" i="160"/>
  <c r="M18" i="8"/>
  <c r="U17" i="160"/>
  <c r="U18" i="8"/>
  <c r="H19" i="8"/>
  <c r="P19" i="8"/>
  <c r="X19" i="8"/>
  <c r="K20" i="8"/>
  <c r="S20" i="8"/>
  <c r="F21" i="8"/>
  <c r="N21" i="8"/>
  <c r="V21" i="8"/>
  <c r="O22" i="160"/>
  <c r="H22" i="160"/>
  <c r="H23" i="8"/>
  <c r="P22" i="160"/>
  <c r="P23" i="8"/>
  <c r="X22" i="160"/>
  <c r="X23" i="8"/>
  <c r="K22" i="160"/>
  <c r="K24" i="8"/>
  <c r="S22" i="160"/>
  <c r="S24" i="8"/>
  <c r="F25" i="8"/>
  <c r="N25" i="8"/>
  <c r="V25" i="8"/>
  <c r="N27" i="160"/>
  <c r="H28" i="8"/>
  <c r="P28" i="8"/>
  <c r="X28" i="8"/>
  <c r="K29" i="8"/>
  <c r="S29" i="8"/>
  <c r="F30" i="8"/>
  <c r="N30" i="8"/>
  <c r="V30" i="8"/>
  <c r="I31" i="8"/>
  <c r="Q31" i="8"/>
  <c r="D32" i="8"/>
  <c r="L32" i="8"/>
  <c r="T32" i="8"/>
  <c r="F34" i="8"/>
  <c r="N34" i="8"/>
  <c r="V34" i="8"/>
  <c r="I35" i="8"/>
  <c r="Q35" i="8"/>
  <c r="D36" i="8"/>
  <c r="L36" i="8"/>
  <c r="T36" i="8"/>
  <c r="G37" i="8"/>
  <c r="O37" i="8"/>
  <c r="W37" i="8"/>
  <c r="J38" i="8"/>
  <c r="R38" i="8"/>
  <c r="E39" i="8"/>
  <c r="M39" i="8"/>
  <c r="U39" i="8"/>
  <c r="H40" i="8"/>
  <c r="P40" i="8"/>
  <c r="X40" i="8"/>
  <c r="K41" i="8"/>
  <c r="S41" i="8"/>
  <c r="F42" i="8"/>
  <c r="N42" i="8"/>
  <c r="V42" i="8"/>
  <c r="I43" i="8"/>
  <c r="Q43" i="8"/>
  <c r="D44" i="8"/>
  <c r="L44" i="8"/>
  <c r="T44" i="8"/>
  <c r="G45" i="8"/>
  <c r="O45" i="8"/>
  <c r="U47" i="8"/>
  <c r="K53" i="8"/>
  <c r="F54" i="8"/>
  <c r="D63" i="8"/>
  <c r="X67" i="8"/>
  <c r="S68" i="8"/>
  <c r="V69" i="8"/>
  <c r="Q70" i="8"/>
  <c r="G5" i="8"/>
  <c r="O5" i="8"/>
  <c r="W5" i="8"/>
  <c r="J6" i="8"/>
  <c r="R6" i="8"/>
  <c r="E7" i="8"/>
  <c r="M7" i="8"/>
  <c r="U7" i="8"/>
  <c r="E9" i="8"/>
  <c r="M9" i="8"/>
  <c r="U9" i="8"/>
  <c r="H10" i="8"/>
  <c r="P10" i="8"/>
  <c r="X10" i="8"/>
  <c r="E12" i="8"/>
  <c r="M12" i="8"/>
  <c r="U12" i="8"/>
  <c r="H13" i="8"/>
  <c r="P13" i="8"/>
  <c r="X13" i="8"/>
  <c r="K14" i="8"/>
  <c r="S14" i="8"/>
  <c r="F15" i="8"/>
  <c r="N15" i="8"/>
  <c r="V15" i="8"/>
  <c r="I16" i="8"/>
  <c r="Q16" i="8"/>
  <c r="F17" i="160"/>
  <c r="F18" i="8"/>
  <c r="N18" i="8"/>
  <c r="V18" i="8"/>
  <c r="I19" i="8"/>
  <c r="Q19" i="8"/>
  <c r="D20" i="8"/>
  <c r="L20" i="8"/>
  <c r="T20" i="8"/>
  <c r="G21" i="8"/>
  <c r="O21" i="8"/>
  <c r="W21" i="8"/>
  <c r="U22" i="160"/>
  <c r="I22" i="160"/>
  <c r="I23" i="8"/>
  <c r="Q22" i="160"/>
  <c r="Q23" i="8"/>
  <c r="D24" i="8"/>
  <c r="L24" i="8"/>
  <c r="T24" i="8"/>
  <c r="G25" i="8"/>
  <c r="O25" i="8"/>
  <c r="W25" i="8"/>
  <c r="Q27" i="160"/>
  <c r="I28" i="8"/>
  <c r="Q28" i="8"/>
  <c r="D29" i="8"/>
  <c r="L29" i="8"/>
  <c r="T29" i="8"/>
  <c r="G30" i="8"/>
  <c r="O30" i="8"/>
  <c r="W30" i="8"/>
  <c r="J31" i="8"/>
  <c r="R31" i="8"/>
  <c r="E32" i="8"/>
  <c r="M32" i="8"/>
  <c r="U32" i="8"/>
  <c r="G34" i="8"/>
  <c r="O34" i="8"/>
  <c r="W34" i="8"/>
  <c r="J35" i="8"/>
  <c r="R35" i="8"/>
  <c r="E36" i="8"/>
  <c r="M36" i="8"/>
  <c r="U36" i="8"/>
  <c r="H37" i="8"/>
  <c r="P37" i="8"/>
  <c r="X37" i="8"/>
  <c r="K38" i="8"/>
  <c r="S38" i="8"/>
  <c r="F39" i="8"/>
  <c r="N39" i="8"/>
  <c r="V39" i="8"/>
  <c r="I40" i="8"/>
  <c r="Q40" i="8"/>
  <c r="D41" i="8"/>
  <c r="L41" i="8"/>
  <c r="T41" i="8"/>
  <c r="G42" i="8"/>
  <c r="O42" i="8"/>
  <c r="W42" i="8"/>
  <c r="J43" i="8"/>
  <c r="R43" i="8"/>
  <c r="E44" i="8"/>
  <c r="M44" i="8"/>
  <c r="U44" i="8"/>
  <c r="H45" i="8"/>
  <c r="P45" i="8"/>
  <c r="T49" i="8"/>
  <c r="O50" i="8"/>
  <c r="R51" i="8"/>
  <c r="I52" i="160"/>
  <c r="D52" i="160"/>
  <c r="W54" i="8"/>
  <c r="U63" i="8"/>
  <c r="N66" i="8"/>
  <c r="I67" i="8"/>
  <c r="L68" i="8"/>
  <c r="G69" i="8"/>
  <c r="J70" i="8"/>
  <c r="E71" i="8"/>
  <c r="M50" i="8"/>
  <c r="U50" i="8"/>
  <c r="P51" i="8"/>
  <c r="X51" i="8"/>
  <c r="E52" i="160"/>
  <c r="E53" i="8"/>
  <c r="U53" i="8"/>
  <c r="H54" i="8"/>
  <c r="X54" i="8"/>
  <c r="I62" i="8"/>
  <c r="Q62" i="8"/>
  <c r="L63" i="8"/>
  <c r="T63" i="8"/>
  <c r="G64" i="8"/>
  <c r="O64" i="8"/>
  <c r="W64" i="8"/>
  <c r="J65" i="8"/>
  <c r="R65" i="8"/>
  <c r="E66" i="8"/>
  <c r="M66" i="8"/>
  <c r="U66" i="8"/>
  <c r="H67" i="8"/>
  <c r="P67" i="8"/>
  <c r="K68" i="8"/>
  <c r="F69" i="8"/>
  <c r="N69" i="8"/>
  <c r="I70" i="8"/>
  <c r="D71" i="8"/>
  <c r="L71" i="8"/>
  <c r="G72" i="8"/>
  <c r="O72" i="8"/>
  <c r="W72" i="8"/>
  <c r="W45" i="8"/>
  <c r="J46" i="8"/>
  <c r="R46" i="8"/>
  <c r="E47" i="8"/>
  <c r="M47" i="8"/>
  <c r="H48" i="8"/>
  <c r="P48" i="8"/>
  <c r="X48" i="8"/>
  <c r="K49" i="8"/>
  <c r="S49" i="8"/>
  <c r="F50" i="8"/>
  <c r="N50" i="8"/>
  <c r="V50" i="8"/>
  <c r="I51" i="8"/>
  <c r="Q51" i="8"/>
  <c r="F52" i="160"/>
  <c r="N52" i="160"/>
  <c r="N53" i="8"/>
  <c r="V53" i="8"/>
  <c r="I54" i="8"/>
  <c r="Q54" i="8"/>
  <c r="P61" i="160"/>
  <c r="J62" i="8"/>
  <c r="R62" i="8"/>
  <c r="E63" i="8"/>
  <c r="M63" i="8"/>
  <c r="H64" i="8"/>
  <c r="P64" i="8"/>
  <c r="X64" i="8"/>
  <c r="K65" i="8"/>
  <c r="S65" i="8"/>
  <c r="F66" i="8"/>
  <c r="V66" i="8"/>
  <c r="Q67" i="8"/>
  <c r="D68" i="8"/>
  <c r="T68" i="8"/>
  <c r="O69" i="8"/>
  <c r="W69" i="8"/>
  <c r="R70" i="8"/>
  <c r="M71" i="8"/>
  <c r="U71" i="8"/>
  <c r="H72" i="8"/>
  <c r="P72" i="8"/>
  <c r="X72" i="8"/>
  <c r="X45" i="8"/>
  <c r="K46" i="8"/>
  <c r="S46" i="8"/>
  <c r="F47" i="8"/>
  <c r="N47" i="8"/>
  <c r="V47" i="8"/>
  <c r="I48" i="8"/>
  <c r="Q48" i="8"/>
  <c r="D49" i="8"/>
  <c r="L49" i="8"/>
  <c r="G50" i="8"/>
  <c r="W50" i="8"/>
  <c r="J51" i="8"/>
  <c r="G53" i="8"/>
  <c r="O53" i="8"/>
  <c r="J54" i="8"/>
  <c r="R54" i="8"/>
  <c r="K61" i="160"/>
  <c r="S61" i="160"/>
  <c r="S62" i="8"/>
  <c r="F63" i="8"/>
  <c r="N61" i="160"/>
  <c r="N63" i="8"/>
  <c r="V61" i="160"/>
  <c r="V63" i="8"/>
  <c r="I61" i="160"/>
  <c r="I64" i="8"/>
  <c r="Q61" i="160"/>
  <c r="Q64" i="8"/>
  <c r="D61" i="160"/>
  <c r="L61" i="160"/>
  <c r="L65" i="8"/>
  <c r="T61" i="160"/>
  <c r="T65" i="8"/>
  <c r="G66" i="8"/>
  <c r="O66" i="8"/>
  <c r="W66" i="8"/>
  <c r="J61" i="160"/>
  <c r="J67" i="8"/>
  <c r="R61" i="160"/>
  <c r="R67" i="8"/>
  <c r="E61" i="160"/>
  <c r="E68" i="8"/>
  <c r="M61" i="160"/>
  <c r="M68" i="8"/>
  <c r="U61" i="160"/>
  <c r="U68" i="8"/>
  <c r="H61" i="160"/>
  <c r="H69" i="8"/>
  <c r="P69" i="8"/>
  <c r="X69" i="8"/>
  <c r="K70" i="8"/>
  <c r="S70" i="8"/>
  <c r="F71" i="8"/>
  <c r="N71" i="8"/>
  <c r="V71" i="8"/>
  <c r="I72" i="8"/>
  <c r="Q72" i="8"/>
  <c r="S54" i="8"/>
  <c r="D62" i="8"/>
  <c r="L62" i="8"/>
  <c r="T62" i="8"/>
  <c r="G63" i="8"/>
  <c r="O63" i="8"/>
  <c r="W63" i="8"/>
  <c r="J64" i="8"/>
  <c r="R64" i="8"/>
  <c r="E65" i="8"/>
  <c r="M65" i="8"/>
  <c r="H66" i="8"/>
  <c r="P66" i="8"/>
  <c r="K67" i="8"/>
  <c r="F68" i="8"/>
  <c r="N68" i="8"/>
  <c r="I69" i="8"/>
  <c r="D70" i="8"/>
  <c r="L70" i="8"/>
  <c r="T70" i="8"/>
  <c r="G71" i="8"/>
  <c r="O71" i="8"/>
  <c r="W71" i="8"/>
  <c r="J72" i="8"/>
  <c r="R72" i="8"/>
  <c r="E62" i="8"/>
  <c r="M62" i="8"/>
  <c r="U62" i="8"/>
  <c r="H63" i="8"/>
  <c r="X63" i="8"/>
  <c r="S64" i="8"/>
  <c r="F65" i="8"/>
  <c r="V65" i="8"/>
  <c r="Q66" i="8"/>
  <c r="D67" i="8"/>
  <c r="T67" i="8"/>
  <c r="O68" i="8"/>
  <c r="W68" i="8"/>
  <c r="J69" i="8"/>
  <c r="R69" i="8"/>
  <c r="E70" i="8"/>
  <c r="M70" i="8"/>
  <c r="U70" i="8"/>
  <c r="H71" i="8"/>
  <c r="P71" i="8"/>
  <c r="X71" i="8"/>
  <c r="K72" i="8"/>
  <c r="S72" i="8"/>
  <c r="U52" i="160"/>
  <c r="U54" i="8"/>
  <c r="N62" i="8"/>
  <c r="V62" i="8"/>
  <c r="I63" i="8"/>
  <c r="Q63" i="8"/>
  <c r="L64" i="8"/>
  <c r="T64" i="8"/>
  <c r="G65" i="8"/>
  <c r="O65" i="8"/>
  <c r="W65" i="8"/>
  <c r="J66" i="8"/>
  <c r="R66" i="8"/>
  <c r="E67" i="8"/>
  <c r="M67" i="8"/>
  <c r="U67" i="8"/>
  <c r="H68" i="8"/>
  <c r="P68" i="8"/>
  <c r="X68" i="8"/>
  <c r="K69" i="8"/>
  <c r="S69" i="8"/>
  <c r="F70" i="8"/>
  <c r="N70" i="8"/>
  <c r="I71" i="8"/>
  <c r="D72" i="8"/>
  <c r="L72" i="8"/>
  <c r="T72" i="8"/>
  <c r="F53" i="8"/>
  <c r="S53" i="8"/>
  <c r="N54" i="8"/>
  <c r="V54" i="8"/>
  <c r="G62" i="8"/>
  <c r="O62" i="8"/>
  <c r="J63" i="8"/>
  <c r="R63" i="8"/>
  <c r="E64" i="8"/>
  <c r="M64" i="8"/>
  <c r="H65" i="8"/>
  <c r="P65" i="8"/>
  <c r="K66" i="8"/>
  <c r="F67" i="8"/>
  <c r="N67" i="8"/>
  <c r="V67" i="8"/>
  <c r="I68" i="8"/>
  <c r="Q68" i="8"/>
  <c r="D69" i="8"/>
  <c r="T69" i="8"/>
  <c r="O70" i="8"/>
  <c r="W70" i="8"/>
  <c r="R71" i="8"/>
  <c r="K62" i="8"/>
  <c r="L50" i="8"/>
  <c r="T50" i="8"/>
  <c r="G51" i="8"/>
  <c r="O51" i="8"/>
  <c r="W51" i="8"/>
  <c r="D53" i="8"/>
  <c r="L53" i="8"/>
  <c r="T53" i="8"/>
  <c r="G54" i="8"/>
  <c r="O54" i="8"/>
  <c r="H62" i="8"/>
  <c r="X62" i="8"/>
  <c r="S63" i="8"/>
  <c r="F64" i="8"/>
  <c r="V64" i="8"/>
  <c r="Q65" i="8"/>
  <c r="D66" i="8"/>
  <c r="L66" i="8"/>
  <c r="T66" i="8"/>
  <c r="G67" i="8"/>
  <c r="O67" i="8"/>
  <c r="W67" i="8"/>
  <c r="J68" i="8"/>
  <c r="R68" i="8"/>
  <c r="E69" i="8"/>
  <c r="M69" i="8"/>
  <c r="U69" i="8"/>
  <c r="H70" i="8"/>
  <c r="P70" i="8"/>
  <c r="X70" i="8"/>
  <c r="K71" i="8"/>
  <c r="S71" i="8"/>
  <c r="F72" i="8"/>
  <c r="V72" i="8"/>
  <c r="M72" i="8"/>
  <c r="U72" i="8"/>
  <c r="G17" i="16"/>
  <c r="G33" i="16"/>
  <c r="Q4" i="16"/>
  <c r="M8" i="16"/>
  <c r="N11" i="16"/>
  <c r="X17" i="16"/>
  <c r="O22" i="16"/>
  <c r="V27" i="16"/>
  <c r="M63" i="16"/>
  <c r="M61" i="16" s="1"/>
  <c r="N66" i="16"/>
  <c r="N61" i="16" s="1"/>
  <c r="K4" i="16"/>
  <c r="R17" i="16"/>
  <c r="I22" i="16"/>
  <c r="P27" i="16"/>
  <c r="T54" i="16"/>
  <c r="T52" i="16" s="1"/>
  <c r="E4" i="16"/>
  <c r="M4" i="16"/>
  <c r="U4" i="16"/>
  <c r="I8" i="16"/>
  <c r="Q8" i="16"/>
  <c r="J11" i="16"/>
  <c r="R11" i="16"/>
  <c r="D17" i="16"/>
  <c r="L17" i="16"/>
  <c r="T17" i="16"/>
  <c r="K22" i="16"/>
  <c r="S22" i="16"/>
  <c r="J27" i="16"/>
  <c r="R27" i="16"/>
  <c r="D33" i="16"/>
  <c r="L33" i="16"/>
  <c r="T33" i="16"/>
  <c r="G61" i="183"/>
  <c r="I26" i="174"/>
  <c r="G5" i="125"/>
  <c r="O5" i="125"/>
  <c r="W5" i="125"/>
  <c r="W4" i="125" s="1"/>
  <c r="J6" i="125"/>
  <c r="R6" i="125"/>
  <c r="E7" i="125"/>
  <c r="M7" i="125"/>
  <c r="U7" i="125"/>
  <c r="K9" i="125"/>
  <c r="S9" i="125"/>
  <c r="S8" i="125" s="1"/>
  <c r="F10" i="125"/>
  <c r="N10" i="125"/>
  <c r="V10" i="125"/>
  <c r="J12" i="125"/>
  <c r="R12" i="125"/>
  <c r="E13" i="125"/>
  <c r="M13" i="125"/>
  <c r="M13" i="123" s="1"/>
  <c r="U13" i="125"/>
  <c r="H14" i="125"/>
  <c r="H14" i="123" s="1"/>
  <c r="P14" i="125"/>
  <c r="X14" i="125"/>
  <c r="X14" i="123" s="1"/>
  <c r="K15" i="125"/>
  <c r="K15" i="123" s="1"/>
  <c r="S15" i="125"/>
  <c r="S15" i="123" s="1"/>
  <c r="F16" i="125"/>
  <c r="N16" i="125"/>
  <c r="N16" i="123" s="1"/>
  <c r="V16" i="125"/>
  <c r="I18" i="125"/>
  <c r="I18" i="123" s="1"/>
  <c r="Q18" i="125"/>
  <c r="D19" i="125"/>
  <c r="D19" i="123" s="1"/>
  <c r="L19" i="125"/>
  <c r="T19" i="125"/>
  <c r="G20" i="125"/>
  <c r="O20" i="125"/>
  <c r="W20" i="125"/>
  <c r="W20" i="123" s="1"/>
  <c r="J21" i="125"/>
  <c r="R21" i="125"/>
  <c r="D34" i="125"/>
  <c r="D34" i="123" s="1"/>
  <c r="L34" i="125"/>
  <c r="T34" i="125"/>
  <c r="G35" i="125"/>
  <c r="G35" i="123" s="1"/>
  <c r="O35" i="125"/>
  <c r="W35" i="125"/>
  <c r="W35" i="123" s="1"/>
  <c r="J36" i="125"/>
  <c r="R36" i="125"/>
  <c r="R36" i="123" s="1"/>
  <c r="E37" i="125"/>
  <c r="E37" i="123" s="1"/>
  <c r="M37" i="125"/>
  <c r="U37" i="125"/>
  <c r="H38" i="125"/>
  <c r="P38" i="125"/>
  <c r="P38" i="123" s="1"/>
  <c r="X38" i="125"/>
  <c r="K39" i="125"/>
  <c r="S39" i="125"/>
  <c r="F40" i="125"/>
  <c r="F40" i="123" s="1"/>
  <c r="N40" i="125"/>
  <c r="V40" i="125"/>
  <c r="I41" i="125"/>
  <c r="Q41" i="125"/>
  <c r="Q41" i="123" s="1"/>
  <c r="D42" i="125"/>
  <c r="D42" i="123" s="1"/>
  <c r="L42" i="125"/>
  <c r="T42" i="125"/>
  <c r="G43" i="125"/>
  <c r="O43" i="125"/>
  <c r="W43" i="125"/>
  <c r="J44" i="125"/>
  <c r="J44" i="123" s="1"/>
  <c r="R44" i="125"/>
  <c r="R44" i="123" s="1"/>
  <c r="E45" i="125"/>
  <c r="M45" i="125"/>
  <c r="U45" i="125"/>
  <c r="U45" i="123" s="1"/>
  <c r="H46" i="125"/>
  <c r="H46" i="123" s="1"/>
  <c r="P46" i="125"/>
  <c r="X46" i="125"/>
  <c r="K47" i="125"/>
  <c r="S47" i="125"/>
  <c r="F48" i="125"/>
  <c r="N48" i="125"/>
  <c r="V48" i="125"/>
  <c r="I49" i="125"/>
  <c r="Q49" i="125"/>
  <c r="D50" i="125"/>
  <c r="L50" i="125"/>
  <c r="T50" i="125"/>
  <c r="G51" i="125"/>
  <c r="O51" i="125"/>
  <c r="W51" i="125"/>
  <c r="F62" i="125"/>
  <c r="N62" i="125"/>
  <c r="V62" i="125"/>
  <c r="I63" i="125"/>
  <c r="Q63" i="125"/>
  <c r="D64" i="125"/>
  <c r="L64" i="125"/>
  <c r="T64" i="125"/>
  <c r="G65" i="125"/>
  <c r="O65" i="125"/>
  <c r="W65" i="125"/>
  <c r="J66" i="125"/>
  <c r="R66" i="125"/>
  <c r="E67" i="125"/>
  <c r="M67" i="125"/>
  <c r="U67" i="125"/>
  <c r="H68" i="125"/>
  <c r="P68" i="125"/>
  <c r="X68" i="125"/>
  <c r="K69" i="125"/>
  <c r="S69" i="125"/>
  <c r="F70" i="125"/>
  <c r="N70" i="125"/>
  <c r="V70" i="125"/>
  <c r="I71" i="125"/>
  <c r="Q71" i="125"/>
  <c r="D72" i="125"/>
  <c r="L72" i="125"/>
  <c r="T72" i="125"/>
  <c r="F26" i="203"/>
  <c r="I26" i="203"/>
  <c r="D17" i="202"/>
  <c r="I26" i="202"/>
  <c r="Q26" i="202"/>
  <c r="L26" i="202"/>
  <c r="T26" i="202"/>
  <c r="J26" i="202"/>
  <c r="U26" i="202"/>
  <c r="E33" i="202"/>
  <c r="E26" i="202" s="1"/>
  <c r="G5" i="124"/>
  <c r="G4" i="201"/>
  <c r="O5" i="124"/>
  <c r="O4" i="201"/>
  <c r="W5" i="124"/>
  <c r="W4" i="201"/>
  <c r="J4" i="201"/>
  <c r="J6" i="124"/>
  <c r="R4" i="201"/>
  <c r="R6" i="124"/>
  <c r="E7" i="124"/>
  <c r="E4" i="201"/>
  <c r="M7" i="124"/>
  <c r="M4" i="201"/>
  <c r="U7" i="124"/>
  <c r="U4" i="201"/>
  <c r="J23" i="124"/>
  <c r="R23" i="124"/>
  <c r="E24" i="124"/>
  <c r="M24" i="124"/>
  <c r="U24" i="124"/>
  <c r="H25" i="124"/>
  <c r="H25" i="123" s="1"/>
  <c r="P25" i="124"/>
  <c r="P25" i="123" s="1"/>
  <c r="X25" i="124"/>
  <c r="F28" i="124"/>
  <c r="N28" i="124"/>
  <c r="V28" i="124"/>
  <c r="I29" i="124"/>
  <c r="Q29" i="124"/>
  <c r="D30" i="124"/>
  <c r="D30" i="123" s="1"/>
  <c r="L30" i="124"/>
  <c r="L30" i="123" s="1"/>
  <c r="T30" i="124"/>
  <c r="G31" i="124"/>
  <c r="O31" i="124"/>
  <c r="W31" i="124"/>
  <c r="W31" i="123" s="1"/>
  <c r="J32" i="124"/>
  <c r="R32" i="124"/>
  <c r="R32" i="123" s="1"/>
  <c r="S33" i="201"/>
  <c r="K34" i="124"/>
  <c r="S34" i="124"/>
  <c r="F35" i="124"/>
  <c r="N35" i="124"/>
  <c r="N35" i="123" s="1"/>
  <c r="V35" i="124"/>
  <c r="I36" i="124"/>
  <c r="I36" i="123" s="1"/>
  <c r="Q36" i="124"/>
  <c r="Q36" i="123" s="1"/>
  <c r="D37" i="124"/>
  <c r="D37" i="123" s="1"/>
  <c r="L37" i="124"/>
  <c r="T37" i="124"/>
  <c r="T37" i="123" s="1"/>
  <c r="G38" i="124"/>
  <c r="O38" i="124"/>
  <c r="W38" i="124"/>
  <c r="J39" i="124"/>
  <c r="J39" i="123" s="1"/>
  <c r="R39" i="124"/>
  <c r="R39" i="123" s="1"/>
  <c r="E40" i="124"/>
  <c r="E40" i="123" s="1"/>
  <c r="M40" i="124"/>
  <c r="U40" i="124"/>
  <c r="U40" i="123" s="1"/>
  <c r="H41" i="124"/>
  <c r="P41" i="124"/>
  <c r="P41" i="123" s="1"/>
  <c r="X41" i="124"/>
  <c r="K42" i="124"/>
  <c r="S42" i="124"/>
  <c r="F43" i="124"/>
  <c r="N43" i="124"/>
  <c r="V43" i="124"/>
  <c r="I44" i="124"/>
  <c r="Q44" i="124"/>
  <c r="Q44" i="123" s="1"/>
  <c r="D45" i="124"/>
  <c r="L45" i="124"/>
  <c r="L45" i="123" s="1"/>
  <c r="T45" i="124"/>
  <c r="G46" i="124"/>
  <c r="G46" i="123" s="1"/>
  <c r="O46" i="124"/>
  <c r="W46" i="124"/>
  <c r="W46" i="123" s="1"/>
  <c r="I53" i="124"/>
  <c r="Q53" i="124"/>
  <c r="D54" i="124"/>
  <c r="D54" i="123" s="1"/>
  <c r="L54" i="124"/>
  <c r="T54" i="124"/>
  <c r="D61" i="201"/>
  <c r="L61" i="201"/>
  <c r="T61" i="201"/>
  <c r="G53" i="124"/>
  <c r="L3" i="159"/>
  <c r="T8" i="16"/>
  <c r="U11" i="16"/>
  <c r="F22" i="16"/>
  <c r="E27" i="16"/>
  <c r="U8" i="16"/>
  <c r="G22" i="16"/>
  <c r="W22" i="16"/>
  <c r="R62" i="16"/>
  <c r="K65" i="16"/>
  <c r="K61" i="16" s="1"/>
  <c r="O8" i="16"/>
  <c r="P11" i="16"/>
  <c r="R33" i="16"/>
  <c r="I53" i="16"/>
  <c r="C70" i="116"/>
  <c r="F4" i="16"/>
  <c r="N4" i="16"/>
  <c r="V4" i="16"/>
  <c r="J8" i="16"/>
  <c r="R8" i="16"/>
  <c r="K11" i="16"/>
  <c r="S11" i="16"/>
  <c r="E17" i="16"/>
  <c r="M17" i="16"/>
  <c r="U17" i="16"/>
  <c r="D22" i="16"/>
  <c r="L22" i="16"/>
  <c r="T22" i="16"/>
  <c r="K27" i="16"/>
  <c r="S27" i="16"/>
  <c r="E33" i="16"/>
  <c r="M33" i="16"/>
  <c r="U33" i="16"/>
  <c r="D33" i="183"/>
  <c r="D26" i="183" s="1"/>
  <c r="H61" i="183"/>
  <c r="H22" i="174"/>
  <c r="D33" i="174"/>
  <c r="F61" i="174"/>
  <c r="F22" i="172"/>
  <c r="E27" i="172"/>
  <c r="H5" i="125"/>
  <c r="H4" i="171"/>
  <c r="P5" i="125"/>
  <c r="P5" i="123" s="1"/>
  <c r="P4" i="171"/>
  <c r="X5" i="125"/>
  <c r="X5" i="123" s="1"/>
  <c r="X4" i="171"/>
  <c r="K4" i="171"/>
  <c r="K6" i="125"/>
  <c r="S4" i="171"/>
  <c r="S6" i="125"/>
  <c r="F7" i="125"/>
  <c r="F4" i="171"/>
  <c r="N7" i="125"/>
  <c r="N4" i="171"/>
  <c r="V7" i="125"/>
  <c r="V4" i="171"/>
  <c r="D9" i="125"/>
  <c r="D8" i="171"/>
  <c r="L9" i="125"/>
  <c r="L8" i="171"/>
  <c r="L3" i="171" s="1"/>
  <c r="T9" i="125"/>
  <c r="T8" i="125" s="1"/>
  <c r="T8" i="171"/>
  <c r="G8" i="171"/>
  <c r="G10" i="125"/>
  <c r="G8" i="125" s="1"/>
  <c r="O8" i="171"/>
  <c r="O10" i="125"/>
  <c r="W8" i="171"/>
  <c r="W3" i="171" s="1"/>
  <c r="W10" i="125"/>
  <c r="R22" i="125"/>
  <c r="G4" i="202"/>
  <c r="F33" i="202"/>
  <c r="F26" i="202" s="1"/>
  <c r="O8" i="124"/>
  <c r="K12" i="124"/>
  <c r="S12" i="124"/>
  <c r="F13" i="124"/>
  <c r="F13" i="123" s="1"/>
  <c r="N13" i="124"/>
  <c r="V13" i="124"/>
  <c r="I14" i="124"/>
  <c r="Q14" i="124"/>
  <c r="D15" i="124"/>
  <c r="L15" i="124"/>
  <c r="L15" i="123" s="1"/>
  <c r="T15" i="124"/>
  <c r="G16" i="124"/>
  <c r="G16" i="123" s="1"/>
  <c r="O16" i="124"/>
  <c r="W16" i="124"/>
  <c r="H18" i="124"/>
  <c r="P18" i="124"/>
  <c r="X18" i="124"/>
  <c r="K19" i="124"/>
  <c r="S19" i="124"/>
  <c r="F20" i="124"/>
  <c r="F20" i="123" s="1"/>
  <c r="N20" i="124"/>
  <c r="N20" i="123" s="1"/>
  <c r="V20" i="124"/>
  <c r="V20" i="123" s="1"/>
  <c r="I21" i="124"/>
  <c r="Q21" i="124"/>
  <c r="Q21" i="123" s="1"/>
  <c r="P4" i="16"/>
  <c r="D8" i="16"/>
  <c r="M27" i="16"/>
  <c r="N27" i="16"/>
  <c r="J62" i="16"/>
  <c r="X64" i="16"/>
  <c r="X61" i="16" s="1"/>
  <c r="W8" i="16"/>
  <c r="J17" i="16"/>
  <c r="Q22" i="16"/>
  <c r="G4" i="16"/>
  <c r="O4" i="16"/>
  <c r="W4" i="16"/>
  <c r="K8" i="16"/>
  <c r="S8" i="16"/>
  <c r="D11" i="16"/>
  <c r="L11" i="16"/>
  <c r="T11" i="16"/>
  <c r="F17" i="16"/>
  <c r="N17" i="16"/>
  <c r="E22" i="16"/>
  <c r="M22" i="16"/>
  <c r="U22" i="16"/>
  <c r="D27" i="16"/>
  <c r="L27" i="16"/>
  <c r="T27" i="16"/>
  <c r="F33" i="16"/>
  <c r="N33" i="16"/>
  <c r="W26" i="183"/>
  <c r="J26" i="183"/>
  <c r="E33" i="174"/>
  <c r="G61" i="174"/>
  <c r="G17" i="173"/>
  <c r="E27" i="173"/>
  <c r="E26" i="173" s="1"/>
  <c r="I26" i="172"/>
  <c r="D12" i="125"/>
  <c r="L12" i="125"/>
  <c r="T12" i="125"/>
  <c r="G13" i="125"/>
  <c r="O13" i="125"/>
  <c r="W13" i="125"/>
  <c r="J14" i="125"/>
  <c r="R14" i="125"/>
  <c r="E15" i="125"/>
  <c r="M15" i="125"/>
  <c r="U15" i="125"/>
  <c r="H16" i="125"/>
  <c r="P16" i="125"/>
  <c r="X16" i="125"/>
  <c r="K23" i="125"/>
  <c r="K22" i="125" s="1"/>
  <c r="S23" i="125"/>
  <c r="S22" i="125" s="1"/>
  <c r="F24" i="125"/>
  <c r="F24" i="123" s="1"/>
  <c r="N24" i="125"/>
  <c r="V24" i="125"/>
  <c r="V24" i="123" s="1"/>
  <c r="I25" i="125"/>
  <c r="I25" i="123" s="1"/>
  <c r="Q25" i="125"/>
  <c r="Q25" i="123" s="1"/>
  <c r="J28" i="125"/>
  <c r="R28" i="125"/>
  <c r="E29" i="125"/>
  <c r="E29" i="123" s="1"/>
  <c r="M29" i="125"/>
  <c r="M29" i="123" s="1"/>
  <c r="U29" i="125"/>
  <c r="H30" i="125"/>
  <c r="H30" i="123" s="1"/>
  <c r="P30" i="125"/>
  <c r="P30" i="123" s="1"/>
  <c r="X30" i="125"/>
  <c r="X30" i="123" s="1"/>
  <c r="K31" i="125"/>
  <c r="K31" i="123" s="1"/>
  <c r="S31" i="125"/>
  <c r="F32" i="125"/>
  <c r="N32" i="125"/>
  <c r="V32" i="125"/>
  <c r="F34" i="125"/>
  <c r="N34" i="125"/>
  <c r="V34" i="125"/>
  <c r="I35" i="125"/>
  <c r="Q35" i="125"/>
  <c r="D36" i="125"/>
  <c r="L36" i="125"/>
  <c r="L36" i="123" s="1"/>
  <c r="T36" i="125"/>
  <c r="G37" i="125"/>
  <c r="O37" i="125"/>
  <c r="W37" i="125"/>
  <c r="J38" i="125"/>
  <c r="R38" i="125"/>
  <c r="R38" i="123" s="1"/>
  <c r="E39" i="125"/>
  <c r="M39" i="125"/>
  <c r="U39" i="125"/>
  <c r="U39" i="123" s="1"/>
  <c r="H40" i="125"/>
  <c r="H40" i="123" s="1"/>
  <c r="P40" i="125"/>
  <c r="P40" i="123" s="1"/>
  <c r="X40" i="125"/>
  <c r="X40" i="123" s="1"/>
  <c r="K41" i="125"/>
  <c r="S41" i="125"/>
  <c r="S41" i="123" s="1"/>
  <c r="F42" i="125"/>
  <c r="F42" i="123" s="1"/>
  <c r="N42" i="125"/>
  <c r="V42" i="125"/>
  <c r="I43" i="125"/>
  <c r="Q43" i="125"/>
  <c r="Q43" i="123" s="1"/>
  <c r="D44" i="125"/>
  <c r="D44" i="123" s="1"/>
  <c r="L44" i="125"/>
  <c r="T44" i="125"/>
  <c r="T44" i="123" s="1"/>
  <c r="G45" i="125"/>
  <c r="O45" i="125"/>
  <c r="W45" i="125"/>
  <c r="W45" i="123" s="1"/>
  <c r="J46" i="125"/>
  <c r="R46" i="125"/>
  <c r="E47" i="125"/>
  <c r="M47" i="125"/>
  <c r="U47" i="125"/>
  <c r="U47" i="123" s="1"/>
  <c r="H48" i="125"/>
  <c r="P48" i="125"/>
  <c r="X48" i="125"/>
  <c r="X48" i="123" s="1"/>
  <c r="K49" i="125"/>
  <c r="K49" i="123" s="1"/>
  <c r="S49" i="125"/>
  <c r="S49" i="123" s="1"/>
  <c r="F50" i="125"/>
  <c r="F50" i="123" s="1"/>
  <c r="N50" i="125"/>
  <c r="V50" i="125"/>
  <c r="I51" i="125"/>
  <c r="I51" i="123" s="1"/>
  <c r="Q51" i="125"/>
  <c r="E53" i="125"/>
  <c r="M53" i="125"/>
  <c r="U53" i="125"/>
  <c r="H54" i="125"/>
  <c r="P54" i="125"/>
  <c r="X54" i="125"/>
  <c r="H62" i="125"/>
  <c r="P62" i="125"/>
  <c r="X62" i="125"/>
  <c r="K63" i="125"/>
  <c r="S63" i="125"/>
  <c r="F64" i="125"/>
  <c r="N64" i="125"/>
  <c r="N64" i="123" s="1"/>
  <c r="V64" i="125"/>
  <c r="V64" i="123" s="1"/>
  <c r="I65" i="125"/>
  <c r="Q65" i="125"/>
  <c r="D66" i="125"/>
  <c r="L66" i="125"/>
  <c r="T66" i="125"/>
  <c r="G67" i="125"/>
  <c r="O67" i="125"/>
  <c r="W67" i="125"/>
  <c r="J68" i="125"/>
  <c r="J68" i="123" s="1"/>
  <c r="R68" i="125"/>
  <c r="E69" i="125"/>
  <c r="M69" i="125"/>
  <c r="U69" i="125"/>
  <c r="U69" i="123" s="1"/>
  <c r="H70" i="125"/>
  <c r="P70" i="125"/>
  <c r="X70" i="125"/>
  <c r="K71" i="125"/>
  <c r="S71" i="125"/>
  <c r="F72" i="125"/>
  <c r="F72" i="123" s="1"/>
  <c r="N72" i="125"/>
  <c r="V72" i="125"/>
  <c r="D52" i="203"/>
  <c r="G33" i="202"/>
  <c r="G26" i="202" s="1"/>
  <c r="I5" i="124"/>
  <c r="Q5" i="124"/>
  <c r="D6" i="124"/>
  <c r="L6" i="124"/>
  <c r="T6" i="124"/>
  <c r="T6" i="123" s="1"/>
  <c r="G7" i="124"/>
  <c r="G7" i="123" s="1"/>
  <c r="O7" i="124"/>
  <c r="W7" i="124"/>
  <c r="W7" i="123" s="1"/>
  <c r="H9" i="124"/>
  <c r="P9" i="124"/>
  <c r="X9" i="124"/>
  <c r="K10" i="124"/>
  <c r="K10" i="123" s="1"/>
  <c r="S10" i="124"/>
  <c r="S10" i="123" s="1"/>
  <c r="D12" i="124"/>
  <c r="D11" i="201"/>
  <c r="D3" i="201" s="1"/>
  <c r="L12" i="124"/>
  <c r="L11" i="201"/>
  <c r="L3" i="201" s="1"/>
  <c r="T12" i="124"/>
  <c r="T11" i="201"/>
  <c r="T3" i="201" s="1"/>
  <c r="O11" i="201"/>
  <c r="O13" i="124"/>
  <c r="W11" i="201"/>
  <c r="W13" i="124"/>
  <c r="J14" i="124"/>
  <c r="J11" i="201"/>
  <c r="R14" i="124"/>
  <c r="R11" i="201"/>
  <c r="E15" i="124"/>
  <c r="E11" i="201"/>
  <c r="M15" i="124"/>
  <c r="M11" i="201"/>
  <c r="U15" i="124"/>
  <c r="U11" i="201"/>
  <c r="D23" i="124"/>
  <c r="L23" i="124"/>
  <c r="T23" i="124"/>
  <c r="G24" i="124"/>
  <c r="G24" i="123" s="1"/>
  <c r="O24" i="124"/>
  <c r="O24" i="123" s="1"/>
  <c r="W24" i="124"/>
  <c r="J25" i="124"/>
  <c r="J25" i="123" s="1"/>
  <c r="R25" i="124"/>
  <c r="R25" i="123" s="1"/>
  <c r="T32" i="123"/>
  <c r="E34" i="124"/>
  <c r="M34" i="124"/>
  <c r="U34" i="124"/>
  <c r="H35" i="124"/>
  <c r="P35" i="124"/>
  <c r="P35" i="123" s="1"/>
  <c r="X35" i="124"/>
  <c r="X35" i="123" s="1"/>
  <c r="K36" i="124"/>
  <c r="S36" i="124"/>
  <c r="S36" i="123" s="1"/>
  <c r="F37" i="124"/>
  <c r="N37" i="124"/>
  <c r="V37" i="124"/>
  <c r="V37" i="123" s="1"/>
  <c r="I38" i="124"/>
  <c r="Q38" i="124"/>
  <c r="Q38" i="123" s="1"/>
  <c r="D39" i="124"/>
  <c r="D39" i="123" s="1"/>
  <c r="L39" i="124"/>
  <c r="T39" i="124"/>
  <c r="T39" i="123" s="1"/>
  <c r="G40" i="124"/>
  <c r="G40" i="123" s="1"/>
  <c r="O40" i="124"/>
  <c r="W40" i="124"/>
  <c r="W40" i="123" s="1"/>
  <c r="J41" i="124"/>
  <c r="R41" i="124"/>
  <c r="E42" i="124"/>
  <c r="E42" i="123" s="1"/>
  <c r="M42" i="124"/>
  <c r="U42" i="124"/>
  <c r="H43" i="124"/>
  <c r="H43" i="123" s="1"/>
  <c r="P43" i="124"/>
  <c r="X43" i="124"/>
  <c r="X43" i="123" s="1"/>
  <c r="K44" i="124"/>
  <c r="S44" i="124"/>
  <c r="S44" i="123" s="1"/>
  <c r="F45" i="124"/>
  <c r="F45" i="123" s="1"/>
  <c r="N45" i="124"/>
  <c r="V45" i="124"/>
  <c r="V45" i="123" s="1"/>
  <c r="I46" i="124"/>
  <c r="I46" i="123" s="1"/>
  <c r="F61" i="201"/>
  <c r="N61" i="201"/>
  <c r="V61" i="201"/>
  <c r="H62" i="124"/>
  <c r="M11" i="16"/>
  <c r="N22" i="16"/>
  <c r="J5" i="125"/>
  <c r="R5" i="125"/>
  <c r="E6" i="125"/>
  <c r="E6" i="123" s="1"/>
  <c r="M6" i="125"/>
  <c r="M6" i="123" s="1"/>
  <c r="U6" i="125"/>
  <c r="U6" i="123" s="1"/>
  <c r="H7" i="125"/>
  <c r="P7" i="125"/>
  <c r="X7" i="125"/>
  <c r="X7" i="123" s="1"/>
  <c r="E12" i="125"/>
  <c r="E11" i="171"/>
  <c r="M12" i="125"/>
  <c r="M11" i="171"/>
  <c r="M3" i="171" s="1"/>
  <c r="U12" i="125"/>
  <c r="U11" i="171"/>
  <c r="H11" i="171"/>
  <c r="H13" i="125"/>
  <c r="H13" i="123" s="1"/>
  <c r="P11" i="171"/>
  <c r="P13" i="125"/>
  <c r="P13" i="123" s="1"/>
  <c r="X11" i="171"/>
  <c r="X13" i="125"/>
  <c r="S14" i="125"/>
  <c r="S14" i="123" s="1"/>
  <c r="S11" i="171"/>
  <c r="F15" i="125"/>
  <c r="F15" i="123" s="1"/>
  <c r="F11" i="171"/>
  <c r="N15" i="125"/>
  <c r="N11" i="171"/>
  <c r="V15" i="125"/>
  <c r="V11" i="171"/>
  <c r="I16" i="125"/>
  <c r="I16" i="123" s="1"/>
  <c r="I11" i="171"/>
  <c r="Q16" i="125"/>
  <c r="Q11" i="125" s="1"/>
  <c r="Q11" i="171"/>
  <c r="D22" i="125"/>
  <c r="G34" i="125"/>
  <c r="G34" i="123" s="1"/>
  <c r="G33" i="171"/>
  <c r="O34" i="125"/>
  <c r="O34" i="123" s="1"/>
  <c r="O33" i="171"/>
  <c r="W34" i="125"/>
  <c r="W33" i="171"/>
  <c r="W26" i="171" s="1"/>
  <c r="J33" i="171"/>
  <c r="J35" i="125"/>
  <c r="J35" i="123" s="1"/>
  <c r="R33" i="171"/>
  <c r="R35" i="125"/>
  <c r="M36" i="125"/>
  <c r="M33" i="171"/>
  <c r="U36" i="125"/>
  <c r="U36" i="123" s="1"/>
  <c r="U33" i="171"/>
  <c r="H37" i="125"/>
  <c r="H33" i="171"/>
  <c r="P37" i="125"/>
  <c r="P37" i="123" s="1"/>
  <c r="P33" i="171"/>
  <c r="X37" i="125"/>
  <c r="X37" i="123" s="1"/>
  <c r="X33" i="171"/>
  <c r="K38" i="125"/>
  <c r="K38" i="123" s="1"/>
  <c r="K33" i="171"/>
  <c r="S38" i="125"/>
  <c r="S33" i="171"/>
  <c r="N39" i="125"/>
  <c r="N33" i="171"/>
  <c r="V39" i="125"/>
  <c r="V33" i="171"/>
  <c r="I40" i="125"/>
  <c r="I33" i="171"/>
  <c r="Q40" i="125"/>
  <c r="Q33" i="171"/>
  <c r="I62" i="125"/>
  <c r="I61" i="171"/>
  <c r="Q62" i="125"/>
  <c r="Q61" i="171"/>
  <c r="D61" i="171"/>
  <c r="D63" i="125"/>
  <c r="L61" i="171"/>
  <c r="L63" i="125"/>
  <c r="T61" i="171"/>
  <c r="T63" i="125"/>
  <c r="O64" i="125"/>
  <c r="O61" i="171"/>
  <c r="W64" i="125"/>
  <c r="W61" i="171"/>
  <c r="J65" i="125"/>
  <c r="J61" i="171"/>
  <c r="R65" i="125"/>
  <c r="R61" i="171"/>
  <c r="E66" i="125"/>
  <c r="E61" i="171"/>
  <c r="M66" i="125"/>
  <c r="M61" i="171"/>
  <c r="U66" i="125"/>
  <c r="U61" i="171"/>
  <c r="P67" i="125"/>
  <c r="P61" i="171"/>
  <c r="X67" i="125"/>
  <c r="X61" i="171"/>
  <c r="K68" i="125"/>
  <c r="K61" i="171"/>
  <c r="S68" i="125"/>
  <c r="S61" i="171"/>
  <c r="I3" i="204"/>
  <c r="L3" i="204"/>
  <c r="V26" i="204"/>
  <c r="D26" i="204"/>
  <c r="G26" i="204"/>
  <c r="O26" i="204"/>
  <c r="S26" i="203"/>
  <c r="D61" i="202"/>
  <c r="J18" i="123"/>
  <c r="K21" i="123"/>
  <c r="E23" i="124"/>
  <c r="E22" i="201"/>
  <c r="M23" i="124"/>
  <c r="M22" i="201"/>
  <c r="U23" i="124"/>
  <c r="U22" i="201"/>
  <c r="P22" i="201"/>
  <c r="P24" i="124"/>
  <c r="X22" i="201"/>
  <c r="X24" i="124"/>
  <c r="X24" i="123" s="1"/>
  <c r="G30" i="123"/>
  <c r="O30" i="123"/>
  <c r="U32" i="123"/>
  <c r="F34" i="124"/>
  <c r="F33" i="201"/>
  <c r="F26" i="201" s="1"/>
  <c r="N34" i="124"/>
  <c r="N33" i="201"/>
  <c r="V34" i="124"/>
  <c r="V33" i="201"/>
  <c r="I33" i="201"/>
  <c r="I26" i="201" s="1"/>
  <c r="I35" i="124"/>
  <c r="Q33" i="201"/>
  <c r="Q26" i="201" s="1"/>
  <c r="Q35" i="124"/>
  <c r="T36" i="124"/>
  <c r="T33" i="201"/>
  <c r="G37" i="124"/>
  <c r="G33" i="201"/>
  <c r="O37" i="124"/>
  <c r="O33" i="201"/>
  <c r="W37" i="124"/>
  <c r="W33" i="201"/>
  <c r="S63" i="124"/>
  <c r="J5" i="120"/>
  <c r="R5" i="120"/>
  <c r="E6" i="120"/>
  <c r="M6" i="120"/>
  <c r="U6" i="120"/>
  <c r="H7" i="120"/>
  <c r="P7" i="120"/>
  <c r="P7" i="116" s="1"/>
  <c r="X7" i="120"/>
  <c r="E11" i="16"/>
  <c r="V22" i="16"/>
  <c r="P64" i="16"/>
  <c r="P61" i="16" s="1"/>
  <c r="I67" i="16"/>
  <c r="I61" i="16" s="1"/>
  <c r="T68" i="16"/>
  <c r="T61" i="16" s="1"/>
  <c r="K4" i="124"/>
  <c r="J9" i="123"/>
  <c r="R9" i="123"/>
  <c r="F12" i="123"/>
  <c r="F22" i="124"/>
  <c r="N22" i="124"/>
  <c r="V22" i="124"/>
  <c r="W42" i="123"/>
  <c r="E44" i="123"/>
  <c r="M44" i="123"/>
  <c r="H45" i="123"/>
  <c r="X45" i="123"/>
  <c r="P61" i="201"/>
  <c r="P62" i="124"/>
  <c r="X62" i="124"/>
  <c r="X61" i="201"/>
  <c r="K63" i="124"/>
  <c r="K61" i="201"/>
  <c r="Q61" i="201"/>
  <c r="Q65" i="124"/>
  <c r="I10" i="123"/>
  <c r="N25" i="123"/>
  <c r="I65" i="124"/>
  <c r="L8" i="16"/>
  <c r="U27" i="16"/>
  <c r="F27" i="16"/>
  <c r="H64" i="16"/>
  <c r="H61" i="16" s="1"/>
  <c r="V66" i="16"/>
  <c r="Q67" i="16"/>
  <c r="Q61" i="16" s="1"/>
  <c r="L68" i="16"/>
  <c r="L61" i="16" s="1"/>
  <c r="M3" i="183"/>
  <c r="C9" i="123"/>
  <c r="C32" i="123"/>
  <c r="C66" i="123"/>
  <c r="J4" i="16"/>
  <c r="R4" i="16"/>
  <c r="F8" i="16"/>
  <c r="N8" i="16"/>
  <c r="V8" i="16"/>
  <c r="G11" i="16"/>
  <c r="O11" i="16"/>
  <c r="W11" i="16"/>
  <c r="Q17" i="16"/>
  <c r="H22" i="16"/>
  <c r="P22" i="16"/>
  <c r="X22" i="16"/>
  <c r="G27" i="16"/>
  <c r="O27" i="16"/>
  <c r="W27" i="16"/>
  <c r="I33" i="16"/>
  <c r="Q33" i="16"/>
  <c r="I3" i="183"/>
  <c r="D61" i="183"/>
  <c r="G3" i="173"/>
  <c r="E11" i="173"/>
  <c r="D33" i="173"/>
  <c r="D26" i="173" s="1"/>
  <c r="M3" i="172"/>
  <c r="U3" i="172"/>
  <c r="Q26" i="172"/>
  <c r="F33" i="172"/>
  <c r="F26" i="172" s="1"/>
  <c r="G12" i="125"/>
  <c r="O12" i="125"/>
  <c r="W12" i="125"/>
  <c r="J13" i="125"/>
  <c r="R13" i="125"/>
  <c r="R13" i="123" s="1"/>
  <c r="E14" i="125"/>
  <c r="M14" i="125"/>
  <c r="M14" i="123" s="1"/>
  <c r="U14" i="125"/>
  <c r="H15" i="125"/>
  <c r="H15" i="123" s="1"/>
  <c r="P15" i="125"/>
  <c r="P15" i="123" s="1"/>
  <c r="X15" i="125"/>
  <c r="K16" i="125"/>
  <c r="S16" i="125"/>
  <c r="S16" i="123" s="1"/>
  <c r="F18" i="125"/>
  <c r="N18" i="125"/>
  <c r="V18" i="125"/>
  <c r="V17" i="125" s="1"/>
  <c r="I19" i="125"/>
  <c r="Q19" i="125"/>
  <c r="D20" i="125"/>
  <c r="L20" i="125"/>
  <c r="T20" i="125"/>
  <c r="G21" i="125"/>
  <c r="O21" i="125"/>
  <c r="W21" i="125"/>
  <c r="F23" i="125"/>
  <c r="F22" i="171"/>
  <c r="N23" i="125"/>
  <c r="N22" i="171"/>
  <c r="V23" i="125"/>
  <c r="V22" i="171"/>
  <c r="I22" i="171"/>
  <c r="I24" i="125"/>
  <c r="Q22" i="171"/>
  <c r="Q24" i="125"/>
  <c r="Q24" i="123" s="1"/>
  <c r="E28" i="125"/>
  <c r="E27" i="171"/>
  <c r="M28" i="125"/>
  <c r="M27" i="171"/>
  <c r="U28" i="125"/>
  <c r="U27" i="171"/>
  <c r="H27" i="171"/>
  <c r="H29" i="125"/>
  <c r="H29" i="123" s="1"/>
  <c r="P27" i="171"/>
  <c r="P29" i="125"/>
  <c r="P29" i="123" s="1"/>
  <c r="X27" i="171"/>
  <c r="X29" i="125"/>
  <c r="X29" i="123" s="1"/>
  <c r="K30" i="125"/>
  <c r="K27" i="171"/>
  <c r="S30" i="125"/>
  <c r="S27" i="171"/>
  <c r="F31" i="125"/>
  <c r="F27" i="171"/>
  <c r="N31" i="125"/>
  <c r="N27" i="171"/>
  <c r="V31" i="125"/>
  <c r="V31" i="123" s="1"/>
  <c r="V27" i="171"/>
  <c r="I32" i="125"/>
  <c r="I27" i="171"/>
  <c r="Q32" i="125"/>
  <c r="Q32" i="123" s="1"/>
  <c r="Q27" i="171"/>
  <c r="D33" i="171"/>
  <c r="I34" i="125"/>
  <c r="Q34" i="125"/>
  <c r="D35" i="125"/>
  <c r="L35" i="125"/>
  <c r="L35" i="123" s="1"/>
  <c r="T35" i="125"/>
  <c r="G36" i="125"/>
  <c r="G36" i="123" s="1"/>
  <c r="O36" i="125"/>
  <c r="W36" i="125"/>
  <c r="W36" i="123" s="1"/>
  <c r="J37" i="125"/>
  <c r="J37" i="123" s="1"/>
  <c r="R37" i="125"/>
  <c r="E38" i="125"/>
  <c r="M38" i="125"/>
  <c r="U38" i="125"/>
  <c r="H39" i="125"/>
  <c r="H39" i="123" s="1"/>
  <c r="P39" i="125"/>
  <c r="X39" i="125"/>
  <c r="X39" i="123" s="1"/>
  <c r="K40" i="125"/>
  <c r="K40" i="123" s="1"/>
  <c r="S40" i="125"/>
  <c r="F41" i="125"/>
  <c r="N41" i="125"/>
  <c r="V41" i="125"/>
  <c r="I42" i="125"/>
  <c r="I42" i="123" s="1"/>
  <c r="Q42" i="125"/>
  <c r="Q42" i="123" s="1"/>
  <c r="D43" i="125"/>
  <c r="L43" i="125"/>
  <c r="T43" i="125"/>
  <c r="G44" i="125"/>
  <c r="O44" i="125"/>
  <c r="O44" i="123" s="1"/>
  <c r="W44" i="125"/>
  <c r="J45" i="125"/>
  <c r="J45" i="123" s="1"/>
  <c r="R45" i="125"/>
  <c r="R45" i="123" s="1"/>
  <c r="E46" i="125"/>
  <c r="E46" i="123" s="1"/>
  <c r="M46" i="125"/>
  <c r="M46" i="123" s="1"/>
  <c r="U46" i="125"/>
  <c r="H47" i="125"/>
  <c r="P47" i="125"/>
  <c r="X47" i="125"/>
  <c r="K48" i="125"/>
  <c r="S48" i="125"/>
  <c r="F49" i="125"/>
  <c r="N49" i="125"/>
  <c r="V49" i="125"/>
  <c r="I50" i="125"/>
  <c r="Q50" i="125"/>
  <c r="D51" i="125"/>
  <c r="L51" i="125"/>
  <c r="T51" i="125"/>
  <c r="H53" i="125"/>
  <c r="H52" i="171"/>
  <c r="P53" i="125"/>
  <c r="P52" i="171"/>
  <c r="X53" i="125"/>
  <c r="X52" i="171"/>
  <c r="K52" i="171"/>
  <c r="K54" i="125"/>
  <c r="K52" i="125" s="1"/>
  <c r="S52" i="171"/>
  <c r="S54" i="125"/>
  <c r="S52" i="125" s="1"/>
  <c r="V61" i="171"/>
  <c r="K62" i="125"/>
  <c r="S62" i="125"/>
  <c r="F63" i="125"/>
  <c r="N63" i="125"/>
  <c r="V63" i="125"/>
  <c r="I64" i="125"/>
  <c r="Q64" i="125"/>
  <c r="D65" i="125"/>
  <c r="L65" i="125"/>
  <c r="T65" i="125"/>
  <c r="G66" i="125"/>
  <c r="O66" i="125"/>
  <c r="W66" i="125"/>
  <c r="J67" i="125"/>
  <c r="R67" i="125"/>
  <c r="E68" i="125"/>
  <c r="M68" i="125"/>
  <c r="U68" i="125"/>
  <c r="H69" i="125"/>
  <c r="P69" i="125"/>
  <c r="X69" i="125"/>
  <c r="K70" i="125"/>
  <c r="S70" i="125"/>
  <c r="F71" i="125"/>
  <c r="N71" i="125"/>
  <c r="V71" i="125"/>
  <c r="I72" i="125"/>
  <c r="Q72" i="125"/>
  <c r="G22" i="204"/>
  <c r="E61" i="204"/>
  <c r="F17" i="203"/>
  <c r="G33" i="203"/>
  <c r="G26" i="203" s="1"/>
  <c r="D11" i="202"/>
  <c r="D5" i="124"/>
  <c r="L5" i="124"/>
  <c r="T5" i="124"/>
  <c r="G6" i="124"/>
  <c r="O6" i="124"/>
  <c r="O6" i="123" s="1"/>
  <c r="W6" i="124"/>
  <c r="W6" i="123" s="1"/>
  <c r="J7" i="124"/>
  <c r="J7" i="123" s="1"/>
  <c r="R7" i="124"/>
  <c r="K9" i="124"/>
  <c r="K8" i="201"/>
  <c r="S9" i="124"/>
  <c r="S8" i="201"/>
  <c r="F8" i="201"/>
  <c r="F10" i="124"/>
  <c r="N8" i="201"/>
  <c r="N3" i="201" s="1"/>
  <c r="N10" i="124"/>
  <c r="V8" i="201"/>
  <c r="V10" i="124"/>
  <c r="G11" i="201"/>
  <c r="D18" i="123"/>
  <c r="T18" i="123"/>
  <c r="O23" i="124"/>
  <c r="W23" i="124"/>
  <c r="J24" i="124"/>
  <c r="R24" i="124"/>
  <c r="R24" i="123" s="1"/>
  <c r="E25" i="124"/>
  <c r="E25" i="123" s="1"/>
  <c r="M25" i="124"/>
  <c r="M25" i="123" s="1"/>
  <c r="U25" i="124"/>
  <c r="K28" i="124"/>
  <c r="S28" i="124"/>
  <c r="F29" i="124"/>
  <c r="N29" i="124"/>
  <c r="N29" i="123" s="1"/>
  <c r="V29" i="124"/>
  <c r="V29" i="123" s="1"/>
  <c r="I30" i="124"/>
  <c r="I30" i="123" s="1"/>
  <c r="Q30" i="124"/>
  <c r="D31" i="124"/>
  <c r="L31" i="124"/>
  <c r="L31" i="123" s="1"/>
  <c r="T31" i="124"/>
  <c r="G32" i="124"/>
  <c r="O32" i="124"/>
  <c r="O32" i="123" s="1"/>
  <c r="W32" i="124"/>
  <c r="W32" i="123" s="1"/>
  <c r="H34" i="124"/>
  <c r="P34" i="124"/>
  <c r="X34" i="124"/>
  <c r="K35" i="124"/>
  <c r="K35" i="123" s="1"/>
  <c r="S35" i="124"/>
  <c r="F36" i="124"/>
  <c r="N36" i="124"/>
  <c r="V36" i="124"/>
  <c r="I37" i="124"/>
  <c r="I37" i="123" s="1"/>
  <c r="Q37" i="124"/>
  <c r="D38" i="124"/>
  <c r="D38" i="123" s="1"/>
  <c r="L38" i="124"/>
  <c r="L38" i="123" s="1"/>
  <c r="T38" i="124"/>
  <c r="G39" i="124"/>
  <c r="O39" i="124"/>
  <c r="W39" i="124"/>
  <c r="J40" i="124"/>
  <c r="J40" i="123" s="1"/>
  <c r="R40" i="124"/>
  <c r="E41" i="124"/>
  <c r="M41" i="124"/>
  <c r="M41" i="123" s="1"/>
  <c r="U41" i="124"/>
  <c r="H42" i="124"/>
  <c r="P42" i="124"/>
  <c r="P42" i="123" s="1"/>
  <c r="X42" i="124"/>
  <c r="K43" i="124"/>
  <c r="S43" i="124"/>
  <c r="F44" i="124"/>
  <c r="F44" i="123" s="1"/>
  <c r="N44" i="124"/>
  <c r="N44" i="123" s="1"/>
  <c r="V44" i="124"/>
  <c r="I45" i="124"/>
  <c r="Q45" i="124"/>
  <c r="Q45" i="123" s="1"/>
  <c r="D46" i="124"/>
  <c r="L46" i="124"/>
  <c r="L46" i="123" s="1"/>
  <c r="T46" i="124"/>
  <c r="G47" i="124"/>
  <c r="O47" i="124"/>
  <c r="O47" i="123" s="1"/>
  <c r="W47" i="124"/>
  <c r="J48" i="124"/>
  <c r="R48" i="124"/>
  <c r="R48" i="123" s="1"/>
  <c r="E49" i="124"/>
  <c r="M49" i="124"/>
  <c r="M49" i="123" s="1"/>
  <c r="U49" i="124"/>
  <c r="H50" i="124"/>
  <c r="P50" i="124"/>
  <c r="P50" i="123" s="1"/>
  <c r="X50" i="124"/>
  <c r="K51" i="124"/>
  <c r="S51" i="124"/>
  <c r="E61" i="201"/>
  <c r="X4" i="16"/>
  <c r="W17" i="16"/>
  <c r="I4" i="16"/>
  <c r="S65" i="16"/>
  <c r="S61" i="16" s="1"/>
  <c r="G8" i="16"/>
  <c r="J33" i="16"/>
  <c r="Q53" i="16"/>
  <c r="L26" i="174"/>
  <c r="O26" i="174"/>
  <c r="W26" i="174"/>
  <c r="U26" i="174"/>
  <c r="R26" i="172"/>
  <c r="U26" i="172"/>
  <c r="H26" i="172"/>
  <c r="K26" i="172"/>
  <c r="N26" i="172"/>
  <c r="G33" i="172"/>
  <c r="G26" i="172" s="1"/>
  <c r="H52" i="172"/>
  <c r="I8" i="125"/>
  <c r="G18" i="125"/>
  <c r="G18" i="123" s="1"/>
  <c r="G17" i="171"/>
  <c r="O18" i="125"/>
  <c r="O17" i="171"/>
  <c r="W18" i="125"/>
  <c r="W17" i="171"/>
  <c r="J17" i="171"/>
  <c r="J19" i="125"/>
  <c r="R17" i="171"/>
  <c r="R19" i="125"/>
  <c r="M20" i="125"/>
  <c r="M17" i="171"/>
  <c r="U20" i="125"/>
  <c r="U17" i="171"/>
  <c r="H21" i="125"/>
  <c r="H17" i="171"/>
  <c r="P21" i="125"/>
  <c r="P21" i="123" s="1"/>
  <c r="P17" i="171"/>
  <c r="X21" i="125"/>
  <c r="X21" i="123" s="1"/>
  <c r="X17" i="171"/>
  <c r="P6" i="123"/>
  <c r="K7" i="123"/>
  <c r="X12" i="123"/>
  <c r="Q15" i="123"/>
  <c r="H19" i="123"/>
  <c r="X19" i="123"/>
  <c r="D28" i="124"/>
  <c r="D27" i="201"/>
  <c r="L28" i="124"/>
  <c r="L27" i="201"/>
  <c r="T28" i="124"/>
  <c r="T27" i="201"/>
  <c r="G27" i="201"/>
  <c r="G29" i="124"/>
  <c r="G29" i="123" s="1"/>
  <c r="O27" i="201"/>
  <c r="O29" i="124"/>
  <c r="O29" i="123" s="1"/>
  <c r="W27" i="201"/>
  <c r="W29" i="124"/>
  <c r="W29" i="123" s="1"/>
  <c r="J30" i="124"/>
  <c r="J30" i="123" s="1"/>
  <c r="J27" i="201"/>
  <c r="R30" i="124"/>
  <c r="R27" i="201"/>
  <c r="E31" i="124"/>
  <c r="E27" i="201"/>
  <c r="M31" i="124"/>
  <c r="M31" i="123" s="1"/>
  <c r="M27" i="201"/>
  <c r="U31" i="124"/>
  <c r="U31" i="123" s="1"/>
  <c r="U27" i="201"/>
  <c r="H32" i="123"/>
  <c r="O52" i="201"/>
  <c r="O53" i="124"/>
  <c r="W53" i="124"/>
  <c r="W52" i="201"/>
  <c r="J54" i="124"/>
  <c r="J52" i="201"/>
  <c r="H64" i="123"/>
  <c r="K65" i="123"/>
  <c r="I67" i="123"/>
  <c r="Q67" i="123"/>
  <c r="J70" i="123"/>
  <c r="K61" i="166"/>
  <c r="K62" i="118"/>
  <c r="S62" i="118"/>
  <c r="S61" i="166"/>
  <c r="F61" i="166"/>
  <c r="F63" i="118"/>
  <c r="N61" i="166"/>
  <c r="N63" i="118"/>
  <c r="V61" i="166"/>
  <c r="V63" i="118"/>
  <c r="H69" i="118"/>
  <c r="H61" i="166"/>
  <c r="P69" i="118"/>
  <c r="P61" i="166"/>
  <c r="O17" i="16"/>
  <c r="E8" i="16"/>
  <c r="F11" i="16"/>
  <c r="P17" i="16"/>
  <c r="X33" i="16"/>
  <c r="U63" i="16"/>
  <c r="F66" i="16"/>
  <c r="F61" i="16" s="1"/>
  <c r="S4" i="16"/>
  <c r="X11" i="16"/>
  <c r="L54" i="16"/>
  <c r="L52" i="16" s="1"/>
  <c r="C48" i="123"/>
  <c r="D4" i="16"/>
  <c r="L4" i="16"/>
  <c r="T4" i="16"/>
  <c r="H8" i="16"/>
  <c r="P8" i="16"/>
  <c r="X8" i="16"/>
  <c r="Q11" i="16"/>
  <c r="K17" i="16"/>
  <c r="S17" i="16"/>
  <c r="J22" i="16"/>
  <c r="R22" i="16"/>
  <c r="Q27" i="16"/>
  <c r="K33" i="16"/>
  <c r="S33" i="16"/>
  <c r="D3" i="183"/>
  <c r="F61" i="183"/>
  <c r="E27" i="174"/>
  <c r="D17" i="173"/>
  <c r="E52" i="173"/>
  <c r="E61" i="172"/>
  <c r="X22" i="125"/>
  <c r="G28" i="125"/>
  <c r="O28" i="125"/>
  <c r="W28" i="125"/>
  <c r="J29" i="125"/>
  <c r="J29" i="123" s="1"/>
  <c r="R29" i="125"/>
  <c r="E30" i="125"/>
  <c r="M30" i="125"/>
  <c r="M30" i="123" s="1"/>
  <c r="U30" i="125"/>
  <c r="U30" i="123" s="1"/>
  <c r="H31" i="125"/>
  <c r="H31" i="123" s="1"/>
  <c r="P31" i="125"/>
  <c r="P31" i="123" s="1"/>
  <c r="X31" i="125"/>
  <c r="K32" i="125"/>
  <c r="S32" i="125"/>
  <c r="T33" i="171"/>
  <c r="T26" i="171" s="1"/>
  <c r="J53" i="125"/>
  <c r="R53" i="125"/>
  <c r="R52" i="125" s="1"/>
  <c r="E54" i="125"/>
  <c r="M54" i="125"/>
  <c r="U54" i="125"/>
  <c r="H26" i="202"/>
  <c r="D33" i="202"/>
  <c r="F5" i="124"/>
  <c r="N5" i="124"/>
  <c r="V5" i="124"/>
  <c r="I6" i="124"/>
  <c r="Q6" i="124"/>
  <c r="Q6" i="123" s="1"/>
  <c r="D7" i="124"/>
  <c r="L7" i="124"/>
  <c r="L7" i="123" s="1"/>
  <c r="T7" i="124"/>
  <c r="U9" i="123"/>
  <c r="U8" i="124"/>
  <c r="P10" i="123"/>
  <c r="O14" i="123"/>
  <c r="R15" i="123"/>
  <c r="M16" i="123"/>
  <c r="F18" i="124"/>
  <c r="F17" i="201"/>
  <c r="N18" i="124"/>
  <c r="N17" i="201"/>
  <c r="V18" i="124"/>
  <c r="V17" i="201"/>
  <c r="I17" i="201"/>
  <c r="I19" i="124"/>
  <c r="Q17" i="201"/>
  <c r="Q19" i="124"/>
  <c r="L20" i="124"/>
  <c r="L17" i="201"/>
  <c r="T20" i="124"/>
  <c r="T17" i="201"/>
  <c r="G21" i="124"/>
  <c r="G17" i="201"/>
  <c r="O21" i="124"/>
  <c r="O17" i="201"/>
  <c r="W21" i="124"/>
  <c r="W17" i="201"/>
  <c r="G25" i="123"/>
  <c r="M35" i="123"/>
  <c r="K37" i="123"/>
  <c r="F38" i="123"/>
  <c r="N38" i="123"/>
  <c r="J42" i="123"/>
  <c r="M43" i="123"/>
  <c r="P44" i="123"/>
  <c r="S45" i="123"/>
  <c r="N46" i="123"/>
  <c r="D34" i="120"/>
  <c r="D33" i="158"/>
  <c r="L34" i="120"/>
  <c r="L33" i="158"/>
  <c r="T34" i="120"/>
  <c r="T33" i="158"/>
  <c r="G33" i="158"/>
  <c r="G35" i="120"/>
  <c r="O33" i="158"/>
  <c r="O26" i="158" s="1"/>
  <c r="O35" i="120"/>
  <c r="W33" i="158"/>
  <c r="W26" i="158" s="1"/>
  <c r="W35" i="120"/>
  <c r="I41" i="120"/>
  <c r="I33" i="158"/>
  <c r="Q41" i="120"/>
  <c r="Q33" i="158"/>
  <c r="E53" i="120"/>
  <c r="E52" i="158"/>
  <c r="M53" i="120"/>
  <c r="M52" i="158"/>
  <c r="U53" i="120"/>
  <c r="U52" i="158"/>
  <c r="H52" i="158"/>
  <c r="H54" i="120"/>
  <c r="H52" i="120" s="1"/>
  <c r="P52" i="158"/>
  <c r="P54" i="120"/>
  <c r="P52" i="120" s="1"/>
  <c r="X52" i="158"/>
  <c r="X54" i="120"/>
  <c r="P52" i="16"/>
  <c r="X52" i="16"/>
  <c r="D52" i="171"/>
  <c r="H23" i="125"/>
  <c r="K4" i="201"/>
  <c r="S4" i="201"/>
  <c r="G8" i="201"/>
  <c r="O8" i="201"/>
  <c r="W8" i="201"/>
  <c r="H11" i="201"/>
  <c r="P11" i="201"/>
  <c r="X11" i="201"/>
  <c r="J17" i="201"/>
  <c r="R17" i="201"/>
  <c r="I22" i="201"/>
  <c r="Q22" i="201"/>
  <c r="H27" i="201"/>
  <c r="P27" i="201"/>
  <c r="P26" i="201" s="1"/>
  <c r="X27" i="201"/>
  <c r="J33" i="201"/>
  <c r="R33" i="201"/>
  <c r="Q46" i="124"/>
  <c r="D47" i="124"/>
  <c r="D47" i="123" s="1"/>
  <c r="L47" i="124"/>
  <c r="T47" i="124"/>
  <c r="G48" i="124"/>
  <c r="O48" i="124"/>
  <c r="W48" i="124"/>
  <c r="W48" i="123" s="1"/>
  <c r="J49" i="124"/>
  <c r="J49" i="123" s="1"/>
  <c r="R49" i="124"/>
  <c r="E50" i="124"/>
  <c r="E50" i="123" s="1"/>
  <c r="M50" i="124"/>
  <c r="U50" i="124"/>
  <c r="U50" i="123" s="1"/>
  <c r="H51" i="124"/>
  <c r="P51" i="124"/>
  <c r="X51" i="124"/>
  <c r="X51" i="123" s="1"/>
  <c r="F53" i="124"/>
  <c r="N53" i="124"/>
  <c r="V53" i="124"/>
  <c r="I54" i="124"/>
  <c r="I54" i="123" s="1"/>
  <c r="Q54" i="124"/>
  <c r="Q54" i="123" s="1"/>
  <c r="G62" i="124"/>
  <c r="O62" i="124"/>
  <c r="W62" i="124"/>
  <c r="J63" i="124"/>
  <c r="R63" i="124"/>
  <c r="R63" i="123" s="1"/>
  <c r="E64" i="124"/>
  <c r="M64" i="124"/>
  <c r="U64" i="124"/>
  <c r="H65" i="124"/>
  <c r="P65" i="124"/>
  <c r="X65" i="124"/>
  <c r="K66" i="124"/>
  <c r="K66" i="123" s="1"/>
  <c r="S66" i="124"/>
  <c r="F67" i="124"/>
  <c r="N67" i="124"/>
  <c r="V67" i="124"/>
  <c r="I68" i="124"/>
  <c r="Q68" i="124"/>
  <c r="Q68" i="123" s="1"/>
  <c r="D69" i="124"/>
  <c r="L69" i="124"/>
  <c r="L69" i="123" s="1"/>
  <c r="T69" i="124"/>
  <c r="T69" i="123" s="1"/>
  <c r="G70" i="124"/>
  <c r="O70" i="124"/>
  <c r="W70" i="124"/>
  <c r="J71" i="124"/>
  <c r="J71" i="123" s="1"/>
  <c r="R71" i="124"/>
  <c r="R71" i="123" s="1"/>
  <c r="E72" i="124"/>
  <c r="M72" i="124"/>
  <c r="M72" i="123" s="1"/>
  <c r="U72" i="124"/>
  <c r="U72" i="123" s="1"/>
  <c r="E9" i="124"/>
  <c r="G23" i="124"/>
  <c r="K23" i="120"/>
  <c r="K22" i="120" s="1"/>
  <c r="K22" i="158"/>
  <c r="S23" i="120"/>
  <c r="S22" i="120" s="1"/>
  <c r="S22" i="158"/>
  <c r="F22" i="158"/>
  <c r="F24" i="120"/>
  <c r="N22" i="158"/>
  <c r="N24" i="120"/>
  <c r="V22" i="158"/>
  <c r="V24" i="120"/>
  <c r="E28" i="119"/>
  <c r="E27" i="155"/>
  <c r="M28" i="119"/>
  <c r="M27" i="155"/>
  <c r="U28" i="119"/>
  <c r="U27" i="155"/>
  <c r="H27" i="155"/>
  <c r="H29" i="119"/>
  <c r="H29" i="116" s="1"/>
  <c r="P27" i="155"/>
  <c r="P29" i="119"/>
  <c r="X27" i="155"/>
  <c r="X29" i="119"/>
  <c r="S30" i="119"/>
  <c r="S30" i="116" s="1"/>
  <c r="S27" i="155"/>
  <c r="F31" i="119"/>
  <c r="F27" i="155"/>
  <c r="N31" i="119"/>
  <c r="N27" i="155"/>
  <c r="V31" i="119"/>
  <c r="V31" i="116" s="1"/>
  <c r="V27" i="155"/>
  <c r="I32" i="119"/>
  <c r="I27" i="155"/>
  <c r="Q32" i="119"/>
  <c r="Q27" i="155"/>
  <c r="J52" i="16"/>
  <c r="R52" i="16"/>
  <c r="K11" i="171"/>
  <c r="E17" i="171"/>
  <c r="D22" i="171"/>
  <c r="E33" i="171"/>
  <c r="G61" i="171"/>
  <c r="D17" i="201"/>
  <c r="D33" i="201"/>
  <c r="L33" i="201"/>
  <c r="S46" i="124"/>
  <c r="F47" i="124"/>
  <c r="N47" i="124"/>
  <c r="V47" i="124"/>
  <c r="V47" i="123" s="1"/>
  <c r="I48" i="124"/>
  <c r="Q48" i="124"/>
  <c r="Q48" i="123" s="1"/>
  <c r="D49" i="124"/>
  <c r="D49" i="123" s="1"/>
  <c r="L49" i="124"/>
  <c r="T49" i="124"/>
  <c r="G50" i="124"/>
  <c r="G50" i="123" s="1"/>
  <c r="O50" i="124"/>
  <c r="O50" i="123" s="1"/>
  <c r="W50" i="124"/>
  <c r="W50" i="123" s="1"/>
  <c r="J51" i="124"/>
  <c r="R51" i="124"/>
  <c r="R51" i="123" s="1"/>
  <c r="H53" i="124"/>
  <c r="P53" i="124"/>
  <c r="X53" i="124"/>
  <c r="K54" i="124"/>
  <c r="S54" i="124"/>
  <c r="I62" i="124"/>
  <c r="Q62" i="124"/>
  <c r="D63" i="124"/>
  <c r="L63" i="124"/>
  <c r="T63" i="124"/>
  <c r="G64" i="124"/>
  <c r="O64" i="124"/>
  <c r="W64" i="124"/>
  <c r="J65" i="124"/>
  <c r="R65" i="124"/>
  <c r="E66" i="124"/>
  <c r="M66" i="124"/>
  <c r="U66" i="124"/>
  <c r="H67" i="124"/>
  <c r="H67" i="123" s="1"/>
  <c r="P67" i="124"/>
  <c r="X67" i="124"/>
  <c r="K68" i="124"/>
  <c r="S68" i="124"/>
  <c r="F69" i="124"/>
  <c r="F69" i="123" s="1"/>
  <c r="N69" i="124"/>
  <c r="V69" i="124"/>
  <c r="V69" i="123" s="1"/>
  <c r="I70" i="124"/>
  <c r="Q70" i="124"/>
  <c r="D71" i="124"/>
  <c r="D71" i="123" s="1"/>
  <c r="L71" i="124"/>
  <c r="T71" i="124"/>
  <c r="T71" i="123" s="1"/>
  <c r="G72" i="124"/>
  <c r="O72" i="124"/>
  <c r="W72" i="124"/>
  <c r="W72" i="123" s="1"/>
  <c r="N6" i="124"/>
  <c r="V6" i="124"/>
  <c r="V6" i="123" s="1"/>
  <c r="I7" i="124"/>
  <c r="Q7" i="124"/>
  <c r="J10" i="124"/>
  <c r="R10" i="124"/>
  <c r="R10" i="123" s="1"/>
  <c r="K13" i="124"/>
  <c r="S13" i="124"/>
  <c r="S13" i="123" s="1"/>
  <c r="F14" i="124"/>
  <c r="N14" i="124"/>
  <c r="V14" i="124"/>
  <c r="V14" i="123" s="1"/>
  <c r="M19" i="124"/>
  <c r="M19" i="123" s="1"/>
  <c r="U19" i="124"/>
  <c r="H20" i="124"/>
  <c r="P20" i="124"/>
  <c r="P20" i="123" s="1"/>
  <c r="X20" i="124"/>
  <c r="X20" i="123" s="1"/>
  <c r="D24" i="124"/>
  <c r="L24" i="124"/>
  <c r="L24" i="123" s="1"/>
  <c r="T24" i="124"/>
  <c r="T24" i="123" s="1"/>
  <c r="K29" i="124"/>
  <c r="K29" i="123" s="1"/>
  <c r="S29" i="124"/>
  <c r="S29" i="123" s="1"/>
  <c r="F30" i="124"/>
  <c r="F30" i="123" s="1"/>
  <c r="N30" i="124"/>
  <c r="N30" i="123" s="1"/>
  <c r="V30" i="124"/>
  <c r="V30" i="123" s="1"/>
  <c r="U35" i="124"/>
  <c r="H36" i="124"/>
  <c r="H36" i="123" s="1"/>
  <c r="P36" i="124"/>
  <c r="P36" i="123" s="1"/>
  <c r="X36" i="124"/>
  <c r="X36" i="123" s="1"/>
  <c r="V3" i="121"/>
  <c r="W3" i="159"/>
  <c r="K11" i="159"/>
  <c r="S11" i="159"/>
  <c r="G17" i="159"/>
  <c r="O17" i="159"/>
  <c r="W17" i="159"/>
  <c r="J17" i="159"/>
  <c r="R17" i="159"/>
  <c r="L26" i="159"/>
  <c r="J12" i="120"/>
  <c r="J11" i="158"/>
  <c r="J3" i="158" s="1"/>
  <c r="R12" i="120"/>
  <c r="R11" i="158"/>
  <c r="E11" i="158"/>
  <c r="E13" i="120"/>
  <c r="M11" i="158"/>
  <c r="M13" i="120"/>
  <c r="U11" i="158"/>
  <c r="U13" i="120"/>
  <c r="E22" i="120"/>
  <c r="K27" i="158"/>
  <c r="S27" i="158"/>
  <c r="K61" i="158"/>
  <c r="J61" i="158"/>
  <c r="S62" i="120"/>
  <c r="K52" i="16"/>
  <c r="S52" i="16"/>
  <c r="D61" i="16"/>
  <c r="G4" i="171"/>
  <c r="O4" i="171"/>
  <c r="K8" i="171"/>
  <c r="D11" i="171"/>
  <c r="F17" i="171"/>
  <c r="N17" i="171"/>
  <c r="E22" i="171"/>
  <c r="D27" i="171"/>
  <c r="F33" i="171"/>
  <c r="H61" i="171"/>
  <c r="F4" i="201"/>
  <c r="E17" i="201"/>
  <c r="E33" i="201"/>
  <c r="M33" i="201"/>
  <c r="F52" i="201"/>
  <c r="N52" i="201"/>
  <c r="V52" i="201"/>
  <c r="G61" i="201"/>
  <c r="O61" i="201"/>
  <c r="W61" i="201"/>
  <c r="J27" i="121"/>
  <c r="J26" i="121" s="1"/>
  <c r="R27" i="121"/>
  <c r="R26" i="121" s="1"/>
  <c r="M27" i="121"/>
  <c r="M26" i="121" s="1"/>
  <c r="U27" i="121"/>
  <c r="P27" i="121"/>
  <c r="P26" i="121" s="1"/>
  <c r="X27" i="121"/>
  <c r="G33" i="159"/>
  <c r="G26" i="159" s="1"/>
  <c r="O33" i="159"/>
  <c r="O26" i="159" s="1"/>
  <c r="W33" i="159"/>
  <c r="W26" i="159" s="1"/>
  <c r="J33" i="159"/>
  <c r="J26" i="159" s="1"/>
  <c r="R33" i="159"/>
  <c r="F61" i="159"/>
  <c r="F63" i="120"/>
  <c r="N63" i="120"/>
  <c r="N61" i="159"/>
  <c r="K62" i="120"/>
  <c r="I64" i="120"/>
  <c r="Q64" i="120"/>
  <c r="T65" i="120"/>
  <c r="T65" i="116" s="1"/>
  <c r="O66" i="120"/>
  <c r="J67" i="120"/>
  <c r="R67" i="120"/>
  <c r="R67" i="116" s="1"/>
  <c r="U68" i="120"/>
  <c r="P69" i="120"/>
  <c r="K70" i="120"/>
  <c r="S70" i="120"/>
  <c r="V71" i="120"/>
  <c r="Q72" i="120"/>
  <c r="V63" i="120"/>
  <c r="E12" i="119"/>
  <c r="E11" i="155"/>
  <c r="M12" i="119"/>
  <c r="M11" i="155"/>
  <c r="U12" i="119"/>
  <c r="U11" i="155"/>
  <c r="U3" i="155" s="1"/>
  <c r="P11" i="155"/>
  <c r="P13" i="119"/>
  <c r="X11" i="155"/>
  <c r="X13" i="119"/>
  <c r="K14" i="119"/>
  <c r="K11" i="155"/>
  <c r="S14" i="119"/>
  <c r="S11" i="155"/>
  <c r="F15" i="119"/>
  <c r="F11" i="155"/>
  <c r="N15" i="119"/>
  <c r="N11" i="155"/>
  <c r="V15" i="119"/>
  <c r="V11" i="155"/>
  <c r="Q16" i="119"/>
  <c r="Q11" i="155"/>
  <c r="Q3" i="155" s="1"/>
  <c r="F23" i="119"/>
  <c r="F22" i="155"/>
  <c r="N23" i="119"/>
  <c r="N22" i="155"/>
  <c r="V23" i="119"/>
  <c r="V22" i="155"/>
  <c r="I22" i="155"/>
  <c r="I24" i="119"/>
  <c r="Q22" i="155"/>
  <c r="Q24" i="119"/>
  <c r="D52" i="16"/>
  <c r="E61" i="16"/>
  <c r="H47" i="124"/>
  <c r="P47" i="124"/>
  <c r="X47" i="124"/>
  <c r="K48" i="124"/>
  <c r="S48" i="124"/>
  <c r="F49" i="124"/>
  <c r="N49" i="124"/>
  <c r="V49" i="124"/>
  <c r="I50" i="124"/>
  <c r="Q50" i="124"/>
  <c r="D51" i="124"/>
  <c r="L51" i="124"/>
  <c r="T51" i="124"/>
  <c r="J53" i="124"/>
  <c r="R53" i="124"/>
  <c r="E54" i="124"/>
  <c r="M54" i="124"/>
  <c r="U54" i="124"/>
  <c r="K62" i="124"/>
  <c r="S62" i="124"/>
  <c r="F63" i="124"/>
  <c r="N63" i="124"/>
  <c r="V63" i="124"/>
  <c r="I64" i="124"/>
  <c r="Q64" i="124"/>
  <c r="D65" i="124"/>
  <c r="L65" i="124"/>
  <c r="T65" i="124"/>
  <c r="G66" i="124"/>
  <c r="O66" i="124"/>
  <c r="W66" i="124"/>
  <c r="J67" i="124"/>
  <c r="R67" i="124"/>
  <c r="E68" i="124"/>
  <c r="M68" i="124"/>
  <c r="U68" i="124"/>
  <c r="H69" i="124"/>
  <c r="P69" i="124"/>
  <c r="X69" i="124"/>
  <c r="K70" i="124"/>
  <c r="S70" i="124"/>
  <c r="F71" i="124"/>
  <c r="N71" i="124"/>
  <c r="V71" i="124"/>
  <c r="I72" i="124"/>
  <c r="Q72" i="124"/>
  <c r="E4" i="121"/>
  <c r="M4" i="121"/>
  <c r="U4" i="121"/>
  <c r="X3" i="121"/>
  <c r="S3" i="121"/>
  <c r="D17" i="121"/>
  <c r="L17" i="121"/>
  <c r="T17" i="121"/>
  <c r="G17" i="121"/>
  <c r="O17" i="121"/>
  <c r="W17" i="121"/>
  <c r="H33" i="121"/>
  <c r="D61" i="121"/>
  <c r="L61" i="121"/>
  <c r="T61" i="121"/>
  <c r="O61" i="121"/>
  <c r="W61" i="121"/>
  <c r="J61" i="121"/>
  <c r="R61" i="121"/>
  <c r="E11" i="159"/>
  <c r="M11" i="159"/>
  <c r="U11" i="159"/>
  <c r="H11" i="159"/>
  <c r="P11" i="159"/>
  <c r="X11" i="159"/>
  <c r="E5" i="120"/>
  <c r="E4" i="158"/>
  <c r="M5" i="120"/>
  <c r="M4" i="158"/>
  <c r="U5" i="120"/>
  <c r="U4" i="158"/>
  <c r="H4" i="158"/>
  <c r="H6" i="120"/>
  <c r="P4" i="158"/>
  <c r="P6" i="120"/>
  <c r="X4" i="158"/>
  <c r="X6" i="120"/>
  <c r="I9" i="120"/>
  <c r="I8" i="120" s="1"/>
  <c r="I8" i="158"/>
  <c r="Q9" i="120"/>
  <c r="Q8" i="158"/>
  <c r="Q3" i="158" s="1"/>
  <c r="D8" i="158"/>
  <c r="D3" i="158" s="1"/>
  <c r="D10" i="120"/>
  <c r="L8" i="158"/>
  <c r="L10" i="120"/>
  <c r="L8" i="120" s="1"/>
  <c r="T8" i="158"/>
  <c r="T10" i="120"/>
  <c r="I18" i="120"/>
  <c r="Q18" i="120"/>
  <c r="D19" i="120"/>
  <c r="L19" i="120"/>
  <c r="T19" i="120"/>
  <c r="G20" i="120"/>
  <c r="O20" i="120"/>
  <c r="W20" i="120"/>
  <c r="J21" i="120"/>
  <c r="R21" i="120"/>
  <c r="J28" i="120"/>
  <c r="J27" i="158"/>
  <c r="R28" i="120"/>
  <c r="R27" i="158"/>
  <c r="E27" i="158"/>
  <c r="E29" i="120"/>
  <c r="M27" i="158"/>
  <c r="M29" i="120"/>
  <c r="U27" i="158"/>
  <c r="U29" i="120"/>
  <c r="L61" i="158"/>
  <c r="T61" i="158"/>
  <c r="G61" i="158"/>
  <c r="O61" i="158"/>
  <c r="W61" i="158"/>
  <c r="Q3" i="167"/>
  <c r="E52" i="16"/>
  <c r="M52" i="16"/>
  <c r="U52" i="16"/>
  <c r="E8" i="171"/>
  <c r="G22" i="171"/>
  <c r="V46" i="124"/>
  <c r="I47" i="124"/>
  <c r="Q47" i="124"/>
  <c r="Q47" i="123" s="1"/>
  <c r="D48" i="124"/>
  <c r="L48" i="124"/>
  <c r="T48" i="124"/>
  <c r="T48" i="123" s="1"/>
  <c r="G49" i="124"/>
  <c r="G49" i="123" s="1"/>
  <c r="O49" i="124"/>
  <c r="O49" i="123" s="1"/>
  <c r="W49" i="124"/>
  <c r="J50" i="124"/>
  <c r="R50" i="124"/>
  <c r="E51" i="124"/>
  <c r="M51" i="124"/>
  <c r="M51" i="123" s="1"/>
  <c r="U51" i="124"/>
  <c r="U51" i="123" s="1"/>
  <c r="K53" i="124"/>
  <c r="S53" i="124"/>
  <c r="F54" i="124"/>
  <c r="F54" i="123" s="1"/>
  <c r="N54" i="124"/>
  <c r="V54" i="124"/>
  <c r="D62" i="124"/>
  <c r="L62" i="124"/>
  <c r="T62" i="124"/>
  <c r="G63" i="124"/>
  <c r="O63" i="124"/>
  <c r="O63" i="123" s="1"/>
  <c r="W63" i="124"/>
  <c r="J64" i="124"/>
  <c r="J64" i="123" s="1"/>
  <c r="R64" i="124"/>
  <c r="E65" i="124"/>
  <c r="E65" i="123" s="1"/>
  <c r="M65" i="124"/>
  <c r="U65" i="124"/>
  <c r="U65" i="123" s="1"/>
  <c r="H66" i="124"/>
  <c r="H66" i="123" s="1"/>
  <c r="P66" i="124"/>
  <c r="P66" i="123" s="1"/>
  <c r="X66" i="124"/>
  <c r="K67" i="124"/>
  <c r="K67" i="123" s="1"/>
  <c r="S67" i="124"/>
  <c r="S67" i="123" s="1"/>
  <c r="F68" i="124"/>
  <c r="N68" i="124"/>
  <c r="V68" i="124"/>
  <c r="V68" i="123" s="1"/>
  <c r="I69" i="124"/>
  <c r="I69" i="123" s="1"/>
  <c r="Q69" i="124"/>
  <c r="Q69" i="123" s="1"/>
  <c r="D70" i="124"/>
  <c r="L70" i="124"/>
  <c r="T70" i="124"/>
  <c r="T70" i="123" s="1"/>
  <c r="G71" i="124"/>
  <c r="O71" i="124"/>
  <c r="W71" i="124"/>
  <c r="W71" i="123" s="1"/>
  <c r="J72" i="124"/>
  <c r="J72" i="123" s="1"/>
  <c r="R72" i="124"/>
  <c r="R72" i="123" s="1"/>
  <c r="M26" i="159"/>
  <c r="H33" i="158"/>
  <c r="P33" i="158"/>
  <c r="X33" i="158"/>
  <c r="K33" i="158"/>
  <c r="S33" i="158"/>
  <c r="F33" i="158"/>
  <c r="F26" i="158" s="1"/>
  <c r="N33" i="158"/>
  <c r="N26" i="158" s="1"/>
  <c r="V33" i="158"/>
  <c r="V26" i="158" s="1"/>
  <c r="W54" i="118"/>
  <c r="W52" i="118" s="1"/>
  <c r="F52" i="16"/>
  <c r="N52" i="16"/>
  <c r="G61" i="16"/>
  <c r="J47" i="124"/>
  <c r="R47" i="124"/>
  <c r="R47" i="123" s="1"/>
  <c r="E48" i="124"/>
  <c r="M48" i="124"/>
  <c r="M48" i="123" s="1"/>
  <c r="U48" i="124"/>
  <c r="H49" i="124"/>
  <c r="P49" i="124"/>
  <c r="X49" i="124"/>
  <c r="X49" i="123" s="1"/>
  <c r="K50" i="124"/>
  <c r="S50" i="124"/>
  <c r="S50" i="123" s="1"/>
  <c r="F51" i="124"/>
  <c r="N51" i="124"/>
  <c r="N51" i="123" s="1"/>
  <c r="V51" i="124"/>
  <c r="D53" i="124"/>
  <c r="L53" i="124"/>
  <c r="T53" i="124"/>
  <c r="G54" i="124"/>
  <c r="O54" i="124"/>
  <c r="O54" i="123" s="1"/>
  <c r="W54" i="124"/>
  <c r="W54" i="123" s="1"/>
  <c r="J61" i="201"/>
  <c r="R61" i="201"/>
  <c r="E62" i="124"/>
  <c r="M62" i="124"/>
  <c r="U62" i="124"/>
  <c r="H63" i="124"/>
  <c r="H63" i="123" s="1"/>
  <c r="P63" i="124"/>
  <c r="P63" i="123" s="1"/>
  <c r="X63" i="124"/>
  <c r="X63" i="123" s="1"/>
  <c r="K64" i="124"/>
  <c r="S64" i="124"/>
  <c r="F65" i="124"/>
  <c r="N65" i="124"/>
  <c r="V65" i="124"/>
  <c r="I66" i="124"/>
  <c r="Q66" i="124"/>
  <c r="Q66" i="123" s="1"/>
  <c r="D67" i="124"/>
  <c r="L67" i="124"/>
  <c r="L67" i="123" s="1"/>
  <c r="T67" i="124"/>
  <c r="G68" i="124"/>
  <c r="O68" i="124"/>
  <c r="W68" i="124"/>
  <c r="J69" i="124"/>
  <c r="J69" i="123" s="1"/>
  <c r="R69" i="124"/>
  <c r="R69" i="123" s="1"/>
  <c r="E70" i="124"/>
  <c r="E70" i="123" s="1"/>
  <c r="M70" i="124"/>
  <c r="M70" i="123" s="1"/>
  <c r="U70" i="124"/>
  <c r="H71" i="124"/>
  <c r="H71" i="123" s="1"/>
  <c r="P71" i="124"/>
  <c r="X71" i="124"/>
  <c r="K72" i="124"/>
  <c r="S72" i="124"/>
  <c r="E27" i="121"/>
  <c r="E26" i="121" s="1"/>
  <c r="F61" i="121"/>
  <c r="I34" i="120"/>
  <c r="Q34" i="120"/>
  <c r="D35" i="120"/>
  <c r="L35" i="120"/>
  <c r="T35" i="120"/>
  <c r="G36" i="120"/>
  <c r="O36" i="120"/>
  <c r="W36" i="120"/>
  <c r="W36" i="116" s="1"/>
  <c r="J37" i="120"/>
  <c r="R37" i="120"/>
  <c r="E38" i="120"/>
  <c r="M38" i="120"/>
  <c r="U38" i="120"/>
  <c r="H39" i="120"/>
  <c r="P39" i="120"/>
  <c r="X39" i="120"/>
  <c r="K40" i="120"/>
  <c r="S40" i="120"/>
  <c r="F41" i="120"/>
  <c r="N41" i="120"/>
  <c r="V41" i="120"/>
  <c r="I42" i="120"/>
  <c r="Q42" i="120"/>
  <c r="D43" i="120"/>
  <c r="L43" i="120"/>
  <c r="T43" i="120"/>
  <c r="G44" i="120"/>
  <c r="O44" i="120"/>
  <c r="W44" i="120"/>
  <c r="J45" i="120"/>
  <c r="J45" i="116" s="1"/>
  <c r="R45" i="120"/>
  <c r="E46" i="120"/>
  <c r="M46" i="120"/>
  <c r="U46" i="120"/>
  <c r="H47" i="120"/>
  <c r="P47" i="120"/>
  <c r="X47" i="120"/>
  <c r="K48" i="120"/>
  <c r="S48" i="120"/>
  <c r="F49" i="120"/>
  <c r="N49" i="120"/>
  <c r="V49" i="120"/>
  <c r="I50" i="120"/>
  <c r="Q50" i="120"/>
  <c r="Q50" i="116" s="1"/>
  <c r="D51" i="120"/>
  <c r="L51" i="120"/>
  <c r="T51" i="120"/>
  <c r="J53" i="120"/>
  <c r="J52" i="120" s="1"/>
  <c r="R53" i="120"/>
  <c r="E54" i="120"/>
  <c r="M54" i="120"/>
  <c r="U54" i="120"/>
  <c r="F62" i="120"/>
  <c r="F61" i="158"/>
  <c r="N62" i="120"/>
  <c r="N61" i="158"/>
  <c r="V61" i="158"/>
  <c r="V62" i="120"/>
  <c r="I63" i="120"/>
  <c r="I61" i="158"/>
  <c r="Q63" i="120"/>
  <c r="Q61" i="158"/>
  <c r="H53" i="119"/>
  <c r="H52" i="155"/>
  <c r="P53" i="119"/>
  <c r="P52" i="155"/>
  <c r="X53" i="119"/>
  <c r="X52" i="155"/>
  <c r="K52" i="155"/>
  <c r="K54" i="119"/>
  <c r="K52" i="119" s="1"/>
  <c r="S52" i="155"/>
  <c r="S54" i="119"/>
  <c r="S52" i="119" s="1"/>
  <c r="G52" i="16"/>
  <c r="O52" i="16"/>
  <c r="W52" i="16"/>
  <c r="X46" i="124"/>
  <c r="K47" i="124"/>
  <c r="S47" i="124"/>
  <c r="F48" i="124"/>
  <c r="N48" i="124"/>
  <c r="V48" i="124"/>
  <c r="I49" i="124"/>
  <c r="Q49" i="124"/>
  <c r="D50" i="124"/>
  <c r="L50" i="124"/>
  <c r="T50" i="124"/>
  <c r="G51" i="124"/>
  <c r="O51" i="124"/>
  <c r="W51" i="124"/>
  <c r="E53" i="124"/>
  <c r="M53" i="124"/>
  <c r="U53" i="124"/>
  <c r="H54" i="124"/>
  <c r="P54" i="124"/>
  <c r="X54" i="124"/>
  <c r="F62" i="124"/>
  <c r="N62" i="124"/>
  <c r="V62" i="124"/>
  <c r="I63" i="124"/>
  <c r="Q63" i="124"/>
  <c r="D64" i="124"/>
  <c r="L64" i="124"/>
  <c r="T64" i="124"/>
  <c r="G65" i="124"/>
  <c r="O65" i="124"/>
  <c r="W65" i="124"/>
  <c r="J66" i="124"/>
  <c r="R66" i="124"/>
  <c r="E67" i="124"/>
  <c r="M67" i="124"/>
  <c r="U67" i="124"/>
  <c r="H68" i="124"/>
  <c r="P68" i="124"/>
  <c r="X68" i="124"/>
  <c r="K69" i="124"/>
  <c r="S69" i="124"/>
  <c r="F70" i="124"/>
  <c r="N70" i="124"/>
  <c r="V70" i="124"/>
  <c r="I71" i="124"/>
  <c r="Q71" i="124"/>
  <c r="D72" i="124"/>
  <c r="L72" i="124"/>
  <c r="T72" i="124"/>
  <c r="H4" i="159"/>
  <c r="P4" i="159"/>
  <c r="X4" i="159"/>
  <c r="G61" i="159"/>
  <c r="O61" i="159"/>
  <c r="W61" i="159"/>
  <c r="J61" i="159"/>
  <c r="R61" i="159"/>
  <c r="M61" i="159"/>
  <c r="G12" i="120"/>
  <c r="O12" i="120"/>
  <c r="O11" i="120" s="1"/>
  <c r="W12" i="120"/>
  <c r="J13" i="120"/>
  <c r="R13" i="120"/>
  <c r="E14" i="120"/>
  <c r="M14" i="120"/>
  <c r="U14" i="120"/>
  <c r="H15" i="120"/>
  <c r="P15" i="120"/>
  <c r="X15" i="120"/>
  <c r="K16" i="120"/>
  <c r="K16" i="116" s="1"/>
  <c r="D18" i="120"/>
  <c r="D17" i="158"/>
  <c r="L18" i="120"/>
  <c r="L17" i="158"/>
  <c r="T18" i="120"/>
  <c r="T17" i="158"/>
  <c r="G17" i="158"/>
  <c r="G19" i="120"/>
  <c r="O17" i="158"/>
  <c r="O19" i="120"/>
  <c r="W17" i="158"/>
  <c r="W19" i="120"/>
  <c r="E33" i="158"/>
  <c r="M33" i="158"/>
  <c r="U33" i="158"/>
  <c r="S52" i="120"/>
  <c r="I18" i="118"/>
  <c r="I17" i="166"/>
  <c r="Q18" i="118"/>
  <c r="Q17" i="166"/>
  <c r="D17" i="166"/>
  <c r="D19" i="118"/>
  <c r="L17" i="166"/>
  <c r="L19" i="118"/>
  <c r="T17" i="166"/>
  <c r="T19" i="118"/>
  <c r="H22" i="165"/>
  <c r="H23" i="117"/>
  <c r="P22" i="165"/>
  <c r="P23" i="117"/>
  <c r="X22" i="165"/>
  <c r="X23" i="117"/>
  <c r="N25" i="116"/>
  <c r="Q61" i="159"/>
  <c r="K4" i="158"/>
  <c r="S4" i="158"/>
  <c r="S3" i="158" s="1"/>
  <c r="G8" i="158"/>
  <c r="G3" i="158" s="1"/>
  <c r="O8" i="158"/>
  <c r="W8" i="158"/>
  <c r="W3" i="158" s="1"/>
  <c r="H11" i="158"/>
  <c r="P11" i="158"/>
  <c r="X11" i="158"/>
  <c r="J17" i="158"/>
  <c r="R17" i="158"/>
  <c r="I22" i="158"/>
  <c r="Q22" i="158"/>
  <c r="H27" i="158"/>
  <c r="P27" i="158"/>
  <c r="X27" i="158"/>
  <c r="J33" i="158"/>
  <c r="R33" i="158"/>
  <c r="K52" i="158"/>
  <c r="S52" i="158"/>
  <c r="D61" i="158"/>
  <c r="J63" i="120"/>
  <c r="R63" i="120"/>
  <c r="E64" i="120"/>
  <c r="M64" i="120"/>
  <c r="U64" i="120"/>
  <c r="H65" i="120"/>
  <c r="P65" i="120"/>
  <c r="X65" i="120"/>
  <c r="K66" i="120"/>
  <c r="S66" i="120"/>
  <c r="F67" i="120"/>
  <c r="N67" i="120"/>
  <c r="V67" i="120"/>
  <c r="I68" i="120"/>
  <c r="Q68" i="120"/>
  <c r="D69" i="120"/>
  <c r="L69" i="120"/>
  <c r="T69" i="120"/>
  <c r="G70" i="120"/>
  <c r="O70" i="120"/>
  <c r="W70" i="120"/>
  <c r="J71" i="120"/>
  <c r="R71" i="120"/>
  <c r="E72" i="120"/>
  <c r="M72" i="120"/>
  <c r="U72" i="120"/>
  <c r="I5" i="120"/>
  <c r="I4" i="120" s="1"/>
  <c r="Q5" i="120"/>
  <c r="D6" i="120"/>
  <c r="D4" i="120" s="1"/>
  <c r="L6" i="120"/>
  <c r="T6" i="120"/>
  <c r="G7" i="120"/>
  <c r="O7" i="120"/>
  <c r="W7" i="120"/>
  <c r="E9" i="120"/>
  <c r="M9" i="120"/>
  <c r="M8" i="120" s="1"/>
  <c r="U9" i="120"/>
  <c r="U8" i="120" s="1"/>
  <c r="H10" i="120"/>
  <c r="P10" i="120"/>
  <c r="P8" i="120" s="1"/>
  <c r="X10" i="120"/>
  <c r="X8" i="120" s="1"/>
  <c r="F12" i="120"/>
  <c r="N12" i="120"/>
  <c r="V12" i="120"/>
  <c r="I13" i="120"/>
  <c r="Q13" i="120"/>
  <c r="D14" i="120"/>
  <c r="L14" i="120"/>
  <c r="T14" i="120"/>
  <c r="H18" i="120"/>
  <c r="P18" i="120"/>
  <c r="X18" i="120"/>
  <c r="K19" i="120"/>
  <c r="K17" i="120" s="1"/>
  <c r="S19" i="120"/>
  <c r="S17" i="120" s="1"/>
  <c r="F20" i="120"/>
  <c r="N20" i="120"/>
  <c r="V20" i="120"/>
  <c r="V17" i="120" s="1"/>
  <c r="G23" i="120"/>
  <c r="O23" i="120"/>
  <c r="O22" i="120" s="1"/>
  <c r="W23" i="120"/>
  <c r="W22" i="120" s="1"/>
  <c r="J24" i="120"/>
  <c r="J22" i="120" s="1"/>
  <c r="R24" i="120"/>
  <c r="R22" i="120" s="1"/>
  <c r="F28" i="120"/>
  <c r="N28" i="120"/>
  <c r="V28" i="120"/>
  <c r="I29" i="120"/>
  <c r="Q29" i="120"/>
  <c r="D30" i="120"/>
  <c r="L30" i="120"/>
  <c r="T30" i="120"/>
  <c r="H34" i="120"/>
  <c r="P34" i="120"/>
  <c r="X34" i="120"/>
  <c r="K35" i="120"/>
  <c r="S35" i="120"/>
  <c r="F36" i="120"/>
  <c r="N36" i="120"/>
  <c r="V36" i="120"/>
  <c r="I53" i="120"/>
  <c r="I52" i="120" s="1"/>
  <c r="Q53" i="120"/>
  <c r="Q52" i="120" s="1"/>
  <c r="D54" i="120"/>
  <c r="L54" i="120"/>
  <c r="L52" i="120" s="1"/>
  <c r="T54" i="120"/>
  <c r="J62" i="120"/>
  <c r="F22" i="156"/>
  <c r="H8" i="119"/>
  <c r="L33" i="155"/>
  <c r="L26" i="155" s="1"/>
  <c r="D61" i="155"/>
  <c r="U3" i="170"/>
  <c r="I4" i="170"/>
  <c r="E61" i="170"/>
  <c r="N3" i="169"/>
  <c r="S26" i="169"/>
  <c r="H62" i="118"/>
  <c r="H61" i="167"/>
  <c r="G5" i="118"/>
  <c r="O5" i="118"/>
  <c r="W5" i="118"/>
  <c r="J6" i="118"/>
  <c r="R6" i="118"/>
  <c r="E7" i="118"/>
  <c r="M7" i="118"/>
  <c r="U7" i="118"/>
  <c r="K9" i="118"/>
  <c r="S9" i="118"/>
  <c r="F10" i="118"/>
  <c r="F12" i="118"/>
  <c r="N12" i="118"/>
  <c r="V12" i="118"/>
  <c r="I13" i="118"/>
  <c r="Q13" i="118"/>
  <c r="D14" i="118"/>
  <c r="L14" i="118"/>
  <c r="T14" i="118"/>
  <c r="G15" i="118"/>
  <c r="O15" i="118"/>
  <c r="W15" i="118"/>
  <c r="J16" i="118"/>
  <c r="R16" i="118"/>
  <c r="H23" i="118"/>
  <c r="H22" i="166"/>
  <c r="P23" i="118"/>
  <c r="P22" i="166"/>
  <c r="X23" i="118"/>
  <c r="X22" i="166"/>
  <c r="K22" i="166"/>
  <c r="K24" i="118"/>
  <c r="S22" i="166"/>
  <c r="S24" i="118"/>
  <c r="D28" i="118"/>
  <c r="L28" i="118"/>
  <c r="T28" i="118"/>
  <c r="G29" i="118"/>
  <c r="O29" i="118"/>
  <c r="W29" i="118"/>
  <c r="J30" i="118"/>
  <c r="R30" i="118"/>
  <c r="E31" i="118"/>
  <c r="M31" i="118"/>
  <c r="U31" i="118"/>
  <c r="H34" i="118"/>
  <c r="P34" i="118"/>
  <c r="X34" i="118"/>
  <c r="K35" i="118"/>
  <c r="S35" i="118"/>
  <c r="F36" i="118"/>
  <c r="N36" i="118"/>
  <c r="V36" i="118"/>
  <c r="Q37" i="118"/>
  <c r="L38" i="118"/>
  <c r="T38" i="118"/>
  <c r="G39" i="118"/>
  <c r="O39" i="118"/>
  <c r="W39" i="118"/>
  <c r="R40" i="118"/>
  <c r="M41" i="118"/>
  <c r="U41" i="118"/>
  <c r="H42" i="118"/>
  <c r="P42" i="118"/>
  <c r="P42" i="116" s="1"/>
  <c r="X42" i="118"/>
  <c r="X42" i="116" s="1"/>
  <c r="S43" i="118"/>
  <c r="N44" i="118"/>
  <c r="N44" i="116" s="1"/>
  <c r="V44" i="118"/>
  <c r="I45" i="118"/>
  <c r="Q45" i="118"/>
  <c r="D46" i="118"/>
  <c r="T46" i="118"/>
  <c r="O47" i="118"/>
  <c r="W47" i="118"/>
  <c r="J48" i="118"/>
  <c r="E49" i="118"/>
  <c r="H50" i="118"/>
  <c r="S51" i="118"/>
  <c r="I53" i="118"/>
  <c r="Q53" i="118"/>
  <c r="T54" i="118"/>
  <c r="L61" i="166"/>
  <c r="T61" i="166"/>
  <c r="X35" i="118"/>
  <c r="J17" i="163"/>
  <c r="J18" i="117"/>
  <c r="R17" i="163"/>
  <c r="R18" i="117"/>
  <c r="E17" i="163"/>
  <c r="E19" i="117"/>
  <c r="M17" i="163"/>
  <c r="M19" i="117"/>
  <c r="U17" i="163"/>
  <c r="U19" i="117"/>
  <c r="Q4" i="159"/>
  <c r="M8" i="159"/>
  <c r="U8" i="159"/>
  <c r="F11" i="159"/>
  <c r="F3" i="159" s="1"/>
  <c r="N11" i="159"/>
  <c r="V11" i="159"/>
  <c r="V3" i="159" s="1"/>
  <c r="H17" i="159"/>
  <c r="P17" i="159"/>
  <c r="X17" i="159"/>
  <c r="O22" i="159"/>
  <c r="W22" i="159"/>
  <c r="N27" i="159"/>
  <c r="N26" i="159" s="1"/>
  <c r="V27" i="159"/>
  <c r="V26" i="159" s="1"/>
  <c r="H33" i="159"/>
  <c r="P33" i="159"/>
  <c r="P26" i="159" s="1"/>
  <c r="X33" i="159"/>
  <c r="X26" i="159" s="1"/>
  <c r="I52" i="159"/>
  <c r="Q52" i="159"/>
  <c r="E61" i="158"/>
  <c r="M61" i="158"/>
  <c r="U61" i="158"/>
  <c r="P62" i="120"/>
  <c r="X62" i="120"/>
  <c r="K63" i="120"/>
  <c r="S63" i="120"/>
  <c r="F64" i="120"/>
  <c r="N64" i="120"/>
  <c r="V64" i="120"/>
  <c r="I65" i="120"/>
  <c r="Q65" i="120"/>
  <c r="D66" i="120"/>
  <c r="L66" i="120"/>
  <c r="T66" i="120"/>
  <c r="G67" i="120"/>
  <c r="O67" i="120"/>
  <c r="W67" i="120"/>
  <c r="J68" i="120"/>
  <c r="R68" i="120"/>
  <c r="E69" i="120"/>
  <c r="M69" i="120"/>
  <c r="U69" i="120"/>
  <c r="H70" i="120"/>
  <c r="P70" i="120"/>
  <c r="X70" i="120"/>
  <c r="K71" i="120"/>
  <c r="S71" i="120"/>
  <c r="F72" i="120"/>
  <c r="N72" i="120"/>
  <c r="V72" i="120"/>
  <c r="F27" i="156"/>
  <c r="I9" i="119"/>
  <c r="Q9" i="119"/>
  <c r="Q8" i="119" s="1"/>
  <c r="D10" i="119"/>
  <c r="L10" i="119"/>
  <c r="T10" i="119"/>
  <c r="O11" i="119"/>
  <c r="G18" i="119"/>
  <c r="G17" i="155"/>
  <c r="O18" i="119"/>
  <c r="O17" i="155"/>
  <c r="W18" i="119"/>
  <c r="W17" i="155"/>
  <c r="J17" i="155"/>
  <c r="J19" i="119"/>
  <c r="R17" i="155"/>
  <c r="R19" i="119"/>
  <c r="U20" i="119"/>
  <c r="U17" i="155"/>
  <c r="H21" i="119"/>
  <c r="H17" i="155"/>
  <c r="P21" i="119"/>
  <c r="P17" i="155"/>
  <c r="X21" i="119"/>
  <c r="X17" i="155"/>
  <c r="T33" i="155"/>
  <c r="T26" i="155" s="1"/>
  <c r="O3" i="170"/>
  <c r="J3" i="169"/>
  <c r="F33" i="169"/>
  <c r="F26" i="169" s="1"/>
  <c r="H33" i="167"/>
  <c r="P33" i="167"/>
  <c r="X33" i="167"/>
  <c r="X26" i="167" s="1"/>
  <c r="D38" i="118"/>
  <c r="D38" i="116" s="1"/>
  <c r="E41" i="118"/>
  <c r="E41" i="116" s="1"/>
  <c r="F44" i="118"/>
  <c r="G47" i="118"/>
  <c r="R48" i="118"/>
  <c r="U49" i="118"/>
  <c r="P50" i="118"/>
  <c r="K51" i="118"/>
  <c r="G12" i="118"/>
  <c r="G11" i="166"/>
  <c r="O12" i="118"/>
  <c r="O11" i="166"/>
  <c r="W12" i="118"/>
  <c r="W11" i="166"/>
  <c r="J11" i="166"/>
  <c r="J13" i="118"/>
  <c r="R11" i="166"/>
  <c r="R13" i="118"/>
  <c r="I34" i="118"/>
  <c r="I33" i="166"/>
  <c r="I26" i="166" s="1"/>
  <c r="Q34" i="118"/>
  <c r="Q33" i="166"/>
  <c r="D33" i="166"/>
  <c r="D26" i="166" s="1"/>
  <c r="D35" i="118"/>
  <c r="L33" i="166"/>
  <c r="L26" i="166" s="1"/>
  <c r="L35" i="118"/>
  <c r="T33" i="166"/>
  <c r="T26" i="166" s="1"/>
  <c r="T35" i="118"/>
  <c r="R53" i="118"/>
  <c r="R52" i="166"/>
  <c r="E52" i="166"/>
  <c r="E54" i="118"/>
  <c r="M52" i="166"/>
  <c r="M54" i="118"/>
  <c r="U52" i="166"/>
  <c r="U54" i="118"/>
  <c r="E62" i="118"/>
  <c r="M61" i="166"/>
  <c r="U61" i="166"/>
  <c r="H63" i="118"/>
  <c r="P63" i="118"/>
  <c r="K64" i="118"/>
  <c r="F65" i="118"/>
  <c r="N65" i="118"/>
  <c r="V65" i="118"/>
  <c r="I66" i="118"/>
  <c r="Q66" i="118"/>
  <c r="L67" i="118"/>
  <c r="G68" i="118"/>
  <c r="O68" i="118"/>
  <c r="W68" i="118"/>
  <c r="J69" i="118"/>
  <c r="R69" i="118"/>
  <c r="M70" i="118"/>
  <c r="H71" i="118"/>
  <c r="P71" i="118"/>
  <c r="X71" i="118"/>
  <c r="K72" i="118"/>
  <c r="S72" i="118"/>
  <c r="G27" i="165"/>
  <c r="G28" i="117"/>
  <c r="O27" i="165"/>
  <c r="O28" i="117"/>
  <c r="W27" i="165"/>
  <c r="W28" i="117"/>
  <c r="D63" i="120"/>
  <c r="L63" i="120"/>
  <c r="T63" i="120"/>
  <c r="G64" i="120"/>
  <c r="O64" i="120"/>
  <c r="W64" i="120"/>
  <c r="J65" i="120"/>
  <c r="R65" i="120"/>
  <c r="E66" i="120"/>
  <c r="M66" i="120"/>
  <c r="U66" i="120"/>
  <c r="H67" i="120"/>
  <c r="P67" i="120"/>
  <c r="X67" i="120"/>
  <c r="K68" i="120"/>
  <c r="S68" i="120"/>
  <c r="F69" i="120"/>
  <c r="N69" i="120"/>
  <c r="V69" i="120"/>
  <c r="I70" i="120"/>
  <c r="Q70" i="120"/>
  <c r="D71" i="120"/>
  <c r="L71" i="120"/>
  <c r="T71" i="120"/>
  <c r="G72" i="120"/>
  <c r="O72" i="120"/>
  <c r="W72" i="120"/>
  <c r="F6" i="120"/>
  <c r="N6" i="120"/>
  <c r="N4" i="120" s="1"/>
  <c r="V6" i="120"/>
  <c r="J10" i="120"/>
  <c r="R10" i="120"/>
  <c r="K13" i="120"/>
  <c r="S13" i="120"/>
  <c r="E19" i="120"/>
  <c r="M19" i="120"/>
  <c r="U19" i="120"/>
  <c r="D24" i="120"/>
  <c r="L24" i="120"/>
  <c r="T24" i="120"/>
  <c r="K29" i="120"/>
  <c r="S29" i="120"/>
  <c r="E35" i="120"/>
  <c r="M35" i="120"/>
  <c r="U35" i="120"/>
  <c r="F54" i="120"/>
  <c r="N54" i="120"/>
  <c r="V54" i="120"/>
  <c r="E5" i="119"/>
  <c r="E4" i="119" s="1"/>
  <c r="M5" i="119"/>
  <c r="U5" i="119"/>
  <c r="U4" i="119" s="1"/>
  <c r="H6" i="119"/>
  <c r="P6" i="119"/>
  <c r="X6" i="119"/>
  <c r="K7" i="119"/>
  <c r="S7" i="119"/>
  <c r="H11" i="155"/>
  <c r="D34" i="119"/>
  <c r="L34" i="119"/>
  <c r="T34" i="119"/>
  <c r="G35" i="119"/>
  <c r="O35" i="119"/>
  <c r="W35" i="119"/>
  <c r="J36" i="119"/>
  <c r="R36" i="119"/>
  <c r="E37" i="119"/>
  <c r="M37" i="119"/>
  <c r="U37" i="119"/>
  <c r="H38" i="119"/>
  <c r="P38" i="119"/>
  <c r="X38" i="119"/>
  <c r="K39" i="119"/>
  <c r="S39" i="119"/>
  <c r="F40" i="119"/>
  <c r="N40" i="119"/>
  <c r="V40" i="119"/>
  <c r="I41" i="119"/>
  <c r="Q41" i="119"/>
  <c r="D42" i="119"/>
  <c r="L42" i="119"/>
  <c r="T42" i="119"/>
  <c r="G43" i="119"/>
  <c r="O43" i="119"/>
  <c r="W43" i="119"/>
  <c r="J44" i="119"/>
  <c r="R44" i="119"/>
  <c r="E45" i="119"/>
  <c r="M45" i="119"/>
  <c r="U45" i="119"/>
  <c r="H46" i="119"/>
  <c r="P46" i="119"/>
  <c r="X46" i="119"/>
  <c r="K47" i="119"/>
  <c r="S47" i="119"/>
  <c r="F48" i="119"/>
  <c r="N48" i="119"/>
  <c r="V48" i="119"/>
  <c r="I49" i="119"/>
  <c r="Q49" i="119"/>
  <c r="D50" i="119"/>
  <c r="L50" i="119"/>
  <c r="T50" i="119"/>
  <c r="G51" i="119"/>
  <c r="O51" i="119"/>
  <c r="W51" i="119"/>
  <c r="F62" i="119"/>
  <c r="N62" i="119"/>
  <c r="V62" i="119"/>
  <c r="I63" i="119"/>
  <c r="Q63" i="119"/>
  <c r="E8" i="170"/>
  <c r="D33" i="170"/>
  <c r="G33" i="169"/>
  <c r="K61" i="168"/>
  <c r="G53" i="118"/>
  <c r="G52" i="167"/>
  <c r="J61" i="167"/>
  <c r="R61" i="167"/>
  <c r="E63" i="118"/>
  <c r="M63" i="118"/>
  <c r="P64" i="118"/>
  <c r="X64" i="118"/>
  <c r="S65" i="118"/>
  <c r="F66" i="118"/>
  <c r="N66" i="118"/>
  <c r="Q67" i="118"/>
  <c r="D68" i="118"/>
  <c r="T68" i="118"/>
  <c r="G69" i="118"/>
  <c r="O69" i="118"/>
  <c r="R70" i="118"/>
  <c r="E71" i="118"/>
  <c r="U71" i="118"/>
  <c r="H72" i="118"/>
  <c r="P72" i="118"/>
  <c r="X72" i="118"/>
  <c r="I5" i="118"/>
  <c r="Q5" i="118"/>
  <c r="D6" i="118"/>
  <c r="L6" i="118"/>
  <c r="T6" i="118"/>
  <c r="G7" i="118"/>
  <c r="O7" i="118"/>
  <c r="W7" i="118"/>
  <c r="E9" i="118"/>
  <c r="M9" i="118"/>
  <c r="U9" i="118"/>
  <c r="H10" i="118"/>
  <c r="P10" i="118"/>
  <c r="X10" i="118"/>
  <c r="E24" i="118"/>
  <c r="M24" i="118"/>
  <c r="U24" i="118"/>
  <c r="H25" i="118"/>
  <c r="P25" i="118"/>
  <c r="X25" i="118"/>
  <c r="F28" i="118"/>
  <c r="N28" i="118"/>
  <c r="V28" i="118"/>
  <c r="I29" i="118"/>
  <c r="Q29" i="118"/>
  <c r="D30" i="118"/>
  <c r="L30" i="118"/>
  <c r="T30" i="118"/>
  <c r="G31" i="118"/>
  <c r="O31" i="118"/>
  <c r="O31" i="116" s="1"/>
  <c r="W31" i="118"/>
  <c r="J32" i="118"/>
  <c r="R32" i="118"/>
  <c r="N33" i="166"/>
  <c r="J40" i="118"/>
  <c r="H64" i="120"/>
  <c r="P64" i="120"/>
  <c r="X64" i="120"/>
  <c r="K65" i="120"/>
  <c r="S65" i="120"/>
  <c r="F66" i="120"/>
  <c r="N66" i="120"/>
  <c r="V66" i="120"/>
  <c r="I67" i="120"/>
  <c r="Q67" i="120"/>
  <c r="D68" i="120"/>
  <c r="L68" i="120"/>
  <c r="T68" i="120"/>
  <c r="G69" i="120"/>
  <c r="O69" i="120"/>
  <c r="W69" i="120"/>
  <c r="J70" i="120"/>
  <c r="J70" i="116" s="1"/>
  <c r="R70" i="120"/>
  <c r="E71" i="120"/>
  <c r="M71" i="120"/>
  <c r="U71" i="120"/>
  <c r="H72" i="120"/>
  <c r="P72" i="120"/>
  <c r="X72" i="120"/>
  <c r="D53" i="120"/>
  <c r="E62" i="120"/>
  <c r="H27" i="156"/>
  <c r="H26" i="156" s="1"/>
  <c r="D26" i="169"/>
  <c r="D33" i="168"/>
  <c r="D26" i="168" s="1"/>
  <c r="J5" i="118"/>
  <c r="J4" i="166"/>
  <c r="R5" i="118"/>
  <c r="R4" i="166"/>
  <c r="E4" i="166"/>
  <c r="E6" i="118"/>
  <c r="M4" i="166"/>
  <c r="M6" i="118"/>
  <c r="U4" i="166"/>
  <c r="U6" i="118"/>
  <c r="F9" i="118"/>
  <c r="F8" i="166"/>
  <c r="N9" i="118"/>
  <c r="N8" i="166"/>
  <c r="V9" i="118"/>
  <c r="V8" i="118" s="1"/>
  <c r="V8" i="166"/>
  <c r="I8" i="166"/>
  <c r="I3" i="166" s="1"/>
  <c r="I10" i="118"/>
  <c r="Q8" i="166"/>
  <c r="Q3" i="166" s="1"/>
  <c r="Q10" i="118"/>
  <c r="Q8" i="118" s="1"/>
  <c r="D13" i="118"/>
  <c r="L13" i="118"/>
  <c r="T13" i="118"/>
  <c r="G14" i="118"/>
  <c r="O14" i="118"/>
  <c r="W14" i="118"/>
  <c r="J15" i="118"/>
  <c r="R15" i="118"/>
  <c r="E16" i="118"/>
  <c r="M16" i="118"/>
  <c r="U16" i="118"/>
  <c r="E18" i="118"/>
  <c r="M18" i="118"/>
  <c r="U18" i="118"/>
  <c r="H19" i="118"/>
  <c r="P19" i="118"/>
  <c r="X19" i="118"/>
  <c r="K20" i="118"/>
  <c r="S20" i="118"/>
  <c r="F21" i="118"/>
  <c r="N21" i="118"/>
  <c r="V21" i="118"/>
  <c r="G28" i="118"/>
  <c r="G27" i="166"/>
  <c r="O28" i="118"/>
  <c r="O27" i="166"/>
  <c r="W28" i="118"/>
  <c r="W27" i="166"/>
  <c r="J27" i="166"/>
  <c r="J29" i="118"/>
  <c r="R27" i="166"/>
  <c r="R29" i="118"/>
  <c r="V33" i="166"/>
  <c r="K33" i="166"/>
  <c r="S33" i="166"/>
  <c r="F35" i="118"/>
  <c r="N35" i="118"/>
  <c r="V35" i="118"/>
  <c r="I36" i="118"/>
  <c r="Q36" i="118"/>
  <c r="D37" i="118"/>
  <c r="L37" i="118"/>
  <c r="T37" i="118"/>
  <c r="G38" i="118"/>
  <c r="W38" i="118"/>
  <c r="J39" i="118"/>
  <c r="R39" i="118"/>
  <c r="E40" i="118"/>
  <c r="M40" i="118"/>
  <c r="U40" i="118"/>
  <c r="H41" i="118"/>
  <c r="X41" i="118"/>
  <c r="K42" i="118"/>
  <c r="S42" i="118"/>
  <c r="F43" i="118"/>
  <c r="N43" i="118"/>
  <c r="V43" i="118"/>
  <c r="I44" i="118"/>
  <c r="D45" i="118"/>
  <c r="L45" i="118"/>
  <c r="T45" i="118"/>
  <c r="G46" i="118"/>
  <c r="O46" i="118"/>
  <c r="W46" i="118"/>
  <c r="J47" i="118"/>
  <c r="E48" i="118"/>
  <c r="M48" i="118"/>
  <c r="U48" i="118"/>
  <c r="H49" i="118"/>
  <c r="P49" i="118"/>
  <c r="X49" i="118"/>
  <c r="K50" i="118"/>
  <c r="S50" i="118"/>
  <c r="F51" i="118"/>
  <c r="N51" i="118"/>
  <c r="D53" i="118"/>
  <c r="G54" i="118"/>
  <c r="O54" i="118"/>
  <c r="G61" i="166"/>
  <c r="O61" i="166"/>
  <c r="W61" i="166"/>
  <c r="I37" i="118"/>
  <c r="I67" i="118"/>
  <c r="T4" i="159"/>
  <c r="T3" i="159" s="1"/>
  <c r="I11" i="159"/>
  <c r="Q11" i="159"/>
  <c r="K17" i="159"/>
  <c r="S17" i="159"/>
  <c r="I27" i="159"/>
  <c r="Q27" i="159"/>
  <c r="Q26" i="159" s="1"/>
  <c r="K33" i="159"/>
  <c r="S33" i="159"/>
  <c r="S26" i="159" s="1"/>
  <c r="H61" i="158"/>
  <c r="P61" i="158"/>
  <c r="X61" i="158"/>
  <c r="E17" i="156"/>
  <c r="Q26" i="156"/>
  <c r="F33" i="156"/>
  <c r="D9" i="119"/>
  <c r="D8" i="155"/>
  <c r="L9" i="119"/>
  <c r="L8" i="155"/>
  <c r="T9" i="119"/>
  <c r="T8" i="155"/>
  <c r="O8" i="155"/>
  <c r="O3" i="155" s="1"/>
  <c r="O10" i="119"/>
  <c r="O8" i="119" s="1"/>
  <c r="W8" i="155"/>
  <c r="W3" i="155" s="1"/>
  <c r="W10" i="119"/>
  <c r="K23" i="119"/>
  <c r="K22" i="119" s="1"/>
  <c r="S23" i="119"/>
  <c r="S22" i="119" s="1"/>
  <c r="F24" i="119"/>
  <c r="N24" i="119"/>
  <c r="V24" i="119"/>
  <c r="I25" i="119"/>
  <c r="I25" i="116" s="1"/>
  <c r="Q25" i="119"/>
  <c r="J28" i="119"/>
  <c r="R28" i="119"/>
  <c r="E29" i="119"/>
  <c r="M29" i="119"/>
  <c r="U29" i="119"/>
  <c r="H30" i="119"/>
  <c r="P30" i="119"/>
  <c r="X30" i="119"/>
  <c r="K31" i="119"/>
  <c r="S31" i="119"/>
  <c r="F32" i="119"/>
  <c r="N32" i="119"/>
  <c r="N32" i="116" s="1"/>
  <c r="V32" i="119"/>
  <c r="E53" i="119"/>
  <c r="E52" i="119" s="1"/>
  <c r="M53" i="119"/>
  <c r="U53" i="119"/>
  <c r="U52" i="119" s="1"/>
  <c r="H54" i="119"/>
  <c r="P54" i="119"/>
  <c r="X54" i="119"/>
  <c r="F33" i="170"/>
  <c r="F26" i="170" s="1"/>
  <c r="D3" i="169"/>
  <c r="W3" i="169"/>
  <c r="J26" i="168"/>
  <c r="M26" i="168"/>
  <c r="E33" i="168"/>
  <c r="E26" i="168" s="1"/>
  <c r="E2" i="168" s="1"/>
  <c r="V51" i="118"/>
  <c r="D54" i="118"/>
  <c r="L54" i="118"/>
  <c r="D61" i="167"/>
  <c r="F18" i="118"/>
  <c r="N18" i="118"/>
  <c r="V18" i="118"/>
  <c r="I19" i="118"/>
  <c r="Q19" i="118"/>
  <c r="D20" i="118"/>
  <c r="L20" i="118"/>
  <c r="T20" i="118"/>
  <c r="G21" i="118"/>
  <c r="O21" i="118"/>
  <c r="W21" i="118"/>
  <c r="D23" i="118"/>
  <c r="L23" i="118"/>
  <c r="L22" i="118" s="1"/>
  <c r="T23" i="118"/>
  <c r="G24" i="118"/>
  <c r="O24" i="118"/>
  <c r="W24" i="118"/>
  <c r="J25" i="118"/>
  <c r="J25" i="116" s="1"/>
  <c r="R25" i="118"/>
  <c r="R25" i="116" s="1"/>
  <c r="P62" i="118"/>
  <c r="K63" i="118"/>
  <c r="S63" i="118"/>
  <c r="F64" i="118"/>
  <c r="N64" i="118"/>
  <c r="V64" i="118"/>
  <c r="Q65" i="118"/>
  <c r="L66" i="118"/>
  <c r="T66" i="118"/>
  <c r="G67" i="118"/>
  <c r="O67" i="118"/>
  <c r="W67" i="118"/>
  <c r="R68" i="118"/>
  <c r="M69" i="118"/>
  <c r="U69" i="118"/>
  <c r="H70" i="118"/>
  <c r="P70" i="118"/>
  <c r="X70" i="118"/>
  <c r="S71" i="118"/>
  <c r="N72" i="118"/>
  <c r="X62" i="118"/>
  <c r="W11" i="165"/>
  <c r="W12" i="117"/>
  <c r="L62" i="120"/>
  <c r="T62" i="120"/>
  <c r="G63" i="120"/>
  <c r="O63" i="120"/>
  <c r="W63" i="120"/>
  <c r="J64" i="120"/>
  <c r="R64" i="120"/>
  <c r="R64" i="116" s="1"/>
  <c r="E65" i="120"/>
  <c r="M65" i="120"/>
  <c r="U65" i="120"/>
  <c r="H66" i="120"/>
  <c r="P66" i="120"/>
  <c r="X66" i="120"/>
  <c r="K67" i="120"/>
  <c r="S67" i="120"/>
  <c r="F68" i="120"/>
  <c r="N68" i="120"/>
  <c r="V68" i="120"/>
  <c r="I69" i="120"/>
  <c r="Q69" i="120"/>
  <c r="Q69" i="116" s="1"/>
  <c r="D70" i="120"/>
  <c r="L70" i="120"/>
  <c r="T70" i="120"/>
  <c r="G71" i="120"/>
  <c r="O71" i="120"/>
  <c r="W71" i="120"/>
  <c r="J72" i="120"/>
  <c r="R72" i="120"/>
  <c r="J9" i="120"/>
  <c r="R9" i="120"/>
  <c r="K12" i="120"/>
  <c r="S12" i="120"/>
  <c r="E18" i="120"/>
  <c r="M18" i="120"/>
  <c r="U18" i="120"/>
  <c r="D23" i="120"/>
  <c r="L23" i="120"/>
  <c r="T23" i="120"/>
  <c r="K28" i="120"/>
  <c r="S28" i="120"/>
  <c r="E34" i="120"/>
  <c r="M34" i="120"/>
  <c r="U34" i="120"/>
  <c r="F53" i="120"/>
  <c r="N53" i="120"/>
  <c r="V53" i="120"/>
  <c r="G62" i="120"/>
  <c r="H5" i="119"/>
  <c r="H4" i="155"/>
  <c r="P5" i="119"/>
  <c r="P4" i="155"/>
  <c r="X5" i="119"/>
  <c r="X4" i="155"/>
  <c r="K4" i="155"/>
  <c r="K6" i="119"/>
  <c r="S4" i="155"/>
  <c r="S6" i="119"/>
  <c r="F7" i="119"/>
  <c r="F4" i="155"/>
  <c r="N7" i="119"/>
  <c r="N4" i="155"/>
  <c r="V7" i="119"/>
  <c r="V4" i="155"/>
  <c r="S17" i="119"/>
  <c r="G34" i="119"/>
  <c r="G33" i="155"/>
  <c r="O34" i="119"/>
  <c r="O33" i="155"/>
  <c r="O26" i="155" s="1"/>
  <c r="W34" i="119"/>
  <c r="W33" i="155"/>
  <c r="W26" i="155" s="1"/>
  <c r="J33" i="155"/>
  <c r="J35" i="119"/>
  <c r="R33" i="155"/>
  <c r="R26" i="155" s="1"/>
  <c r="R35" i="119"/>
  <c r="M36" i="119"/>
  <c r="M33" i="155"/>
  <c r="U36" i="119"/>
  <c r="U36" i="116" s="1"/>
  <c r="U33" i="155"/>
  <c r="H37" i="119"/>
  <c r="H33" i="155"/>
  <c r="P37" i="119"/>
  <c r="P33" i="155"/>
  <c r="X37" i="119"/>
  <c r="X33" i="155"/>
  <c r="K38" i="119"/>
  <c r="K33" i="155"/>
  <c r="S38" i="119"/>
  <c r="S33" i="155"/>
  <c r="F39" i="119"/>
  <c r="F33" i="155"/>
  <c r="N39" i="119"/>
  <c r="N33" i="155"/>
  <c r="V39" i="119"/>
  <c r="V39" i="116" s="1"/>
  <c r="V33" i="155"/>
  <c r="I40" i="119"/>
  <c r="I33" i="155"/>
  <c r="Q40" i="119"/>
  <c r="Q33" i="155"/>
  <c r="I62" i="119"/>
  <c r="I61" i="155"/>
  <c r="Q62" i="119"/>
  <c r="Q61" i="155"/>
  <c r="L61" i="155"/>
  <c r="L63" i="119"/>
  <c r="T61" i="155"/>
  <c r="T63" i="119"/>
  <c r="G64" i="119"/>
  <c r="G61" i="155"/>
  <c r="O64" i="119"/>
  <c r="O61" i="155"/>
  <c r="W64" i="119"/>
  <c r="W61" i="155"/>
  <c r="J65" i="119"/>
  <c r="J61" i="155"/>
  <c r="R65" i="119"/>
  <c r="R61" i="155"/>
  <c r="M66" i="119"/>
  <c r="M61" i="155"/>
  <c r="U66" i="119"/>
  <c r="U61" i="155"/>
  <c r="H67" i="119"/>
  <c r="H61" i="155"/>
  <c r="P67" i="119"/>
  <c r="P61" i="155"/>
  <c r="X67" i="119"/>
  <c r="X61" i="155"/>
  <c r="K68" i="119"/>
  <c r="K61" i="155"/>
  <c r="S68" i="119"/>
  <c r="S61" i="155"/>
  <c r="G33" i="170"/>
  <c r="G26" i="170" s="1"/>
  <c r="O26" i="169"/>
  <c r="D61" i="169"/>
  <c r="F61" i="168"/>
  <c r="D33" i="167"/>
  <c r="D26" i="167" s="1"/>
  <c r="L33" i="167"/>
  <c r="L26" i="167" s="1"/>
  <c r="T33" i="167"/>
  <c r="G33" i="167"/>
  <c r="G26" i="167" s="1"/>
  <c r="O33" i="167"/>
  <c r="O26" i="167" s="1"/>
  <c r="W33" i="167"/>
  <c r="J33" i="167"/>
  <c r="J26" i="167" s="1"/>
  <c r="R33" i="167"/>
  <c r="E33" i="167"/>
  <c r="E26" i="167" s="1"/>
  <c r="M33" i="167"/>
  <c r="M26" i="167" s="1"/>
  <c r="U33" i="167"/>
  <c r="U26" i="167" s="1"/>
  <c r="X63" i="118"/>
  <c r="D67" i="118"/>
  <c r="E70" i="118"/>
  <c r="G6" i="118"/>
  <c r="O6" i="118"/>
  <c r="W6" i="118"/>
  <c r="J7" i="118"/>
  <c r="R7" i="118"/>
  <c r="K10" i="118"/>
  <c r="S10" i="118"/>
  <c r="K12" i="118"/>
  <c r="S12" i="118"/>
  <c r="F13" i="118"/>
  <c r="F13" i="116" s="1"/>
  <c r="N13" i="118"/>
  <c r="V13" i="118"/>
  <c r="I14" i="118"/>
  <c r="Q14" i="118"/>
  <c r="D15" i="118"/>
  <c r="L15" i="118"/>
  <c r="T15" i="118"/>
  <c r="G16" i="118"/>
  <c r="O16" i="118"/>
  <c r="W16" i="118"/>
  <c r="E23" i="118"/>
  <c r="M23" i="118"/>
  <c r="U23" i="118"/>
  <c r="H24" i="118"/>
  <c r="P24" i="118"/>
  <c r="X24" i="118"/>
  <c r="K25" i="118"/>
  <c r="S25" i="118"/>
  <c r="D29" i="118"/>
  <c r="L29" i="118"/>
  <c r="T29" i="118"/>
  <c r="G30" i="118"/>
  <c r="O30" i="118"/>
  <c r="W30" i="118"/>
  <c r="J31" i="118"/>
  <c r="R31" i="118"/>
  <c r="E32" i="118"/>
  <c r="M32" i="118"/>
  <c r="U32" i="118"/>
  <c r="E34" i="118"/>
  <c r="M34" i="118"/>
  <c r="U34" i="118"/>
  <c r="H35" i="118"/>
  <c r="P35" i="118"/>
  <c r="K36" i="118"/>
  <c r="S36" i="118"/>
  <c r="S36" i="116" s="1"/>
  <c r="F37" i="118"/>
  <c r="N37" i="118"/>
  <c r="V37" i="118"/>
  <c r="I38" i="118"/>
  <c r="Q38" i="118"/>
  <c r="L39" i="118"/>
  <c r="T39" i="118"/>
  <c r="G40" i="118"/>
  <c r="O40" i="118"/>
  <c r="W40" i="118"/>
  <c r="W40" i="116" s="1"/>
  <c r="J41" i="118"/>
  <c r="R41" i="118"/>
  <c r="M42" i="118"/>
  <c r="H43" i="118"/>
  <c r="P43" i="118"/>
  <c r="X43" i="118"/>
  <c r="K44" i="118"/>
  <c r="S44" i="118"/>
  <c r="N45" i="118"/>
  <c r="I46" i="118"/>
  <c r="Q46" i="118"/>
  <c r="D47" i="118"/>
  <c r="L47" i="118"/>
  <c r="T47" i="118"/>
  <c r="O48" i="118"/>
  <c r="J49" i="118"/>
  <c r="R49" i="118"/>
  <c r="E50" i="118"/>
  <c r="H51" i="118"/>
  <c r="I61" i="166"/>
  <c r="Q61" i="166"/>
  <c r="J61" i="166"/>
  <c r="R61" i="166"/>
  <c r="R61" i="158"/>
  <c r="U62" i="120"/>
  <c r="H63" i="120"/>
  <c r="P63" i="120"/>
  <c r="X63" i="120"/>
  <c r="K64" i="120"/>
  <c r="S64" i="120"/>
  <c r="F65" i="120"/>
  <c r="N65" i="120"/>
  <c r="V65" i="120"/>
  <c r="I66" i="120"/>
  <c r="Q66" i="120"/>
  <c r="D67" i="120"/>
  <c r="L67" i="120"/>
  <c r="T67" i="120"/>
  <c r="G68" i="120"/>
  <c r="O68" i="120"/>
  <c r="W68" i="120"/>
  <c r="J69" i="120"/>
  <c r="R69" i="120"/>
  <c r="E70" i="120"/>
  <c r="M70" i="120"/>
  <c r="U70" i="120"/>
  <c r="H71" i="120"/>
  <c r="P71" i="120"/>
  <c r="X71" i="120"/>
  <c r="K72" i="120"/>
  <c r="S72" i="120"/>
  <c r="I4" i="119"/>
  <c r="Q4" i="119"/>
  <c r="D18" i="119"/>
  <c r="L18" i="119"/>
  <c r="T18" i="119"/>
  <c r="G19" i="119"/>
  <c r="O19" i="119"/>
  <c r="W19" i="119"/>
  <c r="J20" i="119"/>
  <c r="R20" i="119"/>
  <c r="E21" i="119"/>
  <c r="M21" i="119"/>
  <c r="U21" i="119"/>
  <c r="U22" i="119"/>
  <c r="G52" i="119"/>
  <c r="N61" i="155"/>
  <c r="F17" i="170"/>
  <c r="X26" i="170"/>
  <c r="S26" i="170"/>
  <c r="I26" i="170"/>
  <c r="O26" i="170"/>
  <c r="E61" i="169"/>
  <c r="G61" i="168"/>
  <c r="E4" i="167"/>
  <c r="M4" i="167"/>
  <c r="U4" i="167"/>
  <c r="S3" i="167"/>
  <c r="J11" i="167"/>
  <c r="J3" i="167" s="1"/>
  <c r="R11" i="167"/>
  <c r="E11" i="167"/>
  <c r="M11" i="167"/>
  <c r="U11" i="167"/>
  <c r="H11" i="167"/>
  <c r="P11" i="167"/>
  <c r="X11" i="167"/>
  <c r="X3" i="167" s="1"/>
  <c r="U42" i="118"/>
  <c r="V45" i="118"/>
  <c r="W48" i="118"/>
  <c r="U50" i="118"/>
  <c r="F61" i="167"/>
  <c r="N61" i="167"/>
  <c r="V61" i="167"/>
  <c r="I61" i="167"/>
  <c r="Q61" i="167"/>
  <c r="L61" i="167"/>
  <c r="T61" i="167"/>
  <c r="G61" i="167"/>
  <c r="O61" i="167"/>
  <c r="W61" i="167"/>
  <c r="D12" i="118"/>
  <c r="L12" i="118"/>
  <c r="T12" i="118"/>
  <c r="G13" i="118"/>
  <c r="O13" i="118"/>
  <c r="O13" i="116" s="1"/>
  <c r="W13" i="118"/>
  <c r="J14" i="118"/>
  <c r="R14" i="118"/>
  <c r="E15" i="118"/>
  <c r="M15" i="118"/>
  <c r="U15" i="118"/>
  <c r="H16" i="118"/>
  <c r="P16" i="118"/>
  <c r="X16" i="118"/>
  <c r="H18" i="118"/>
  <c r="P18" i="118"/>
  <c r="X18" i="118"/>
  <c r="K19" i="118"/>
  <c r="S19" i="118"/>
  <c r="F20" i="118"/>
  <c r="N20" i="118"/>
  <c r="V20" i="118"/>
  <c r="I21" i="118"/>
  <c r="Q21" i="118"/>
  <c r="F34" i="118"/>
  <c r="N34" i="118"/>
  <c r="N34" i="116" s="1"/>
  <c r="V34" i="118"/>
  <c r="V34" i="116" s="1"/>
  <c r="I35" i="118"/>
  <c r="I35" i="116" s="1"/>
  <c r="Q35" i="118"/>
  <c r="D36" i="118"/>
  <c r="T36" i="118"/>
  <c r="G37" i="118"/>
  <c r="O37" i="118"/>
  <c r="W37" i="118"/>
  <c r="J38" i="118"/>
  <c r="R38" i="118"/>
  <c r="E39" i="118"/>
  <c r="U39" i="118"/>
  <c r="U39" i="116" s="1"/>
  <c r="H40" i="118"/>
  <c r="P40" i="118"/>
  <c r="X40" i="118"/>
  <c r="K41" i="118"/>
  <c r="S41" i="118"/>
  <c r="F42" i="118"/>
  <c r="V42" i="118"/>
  <c r="Q43" i="118"/>
  <c r="D44" i="118"/>
  <c r="D44" i="116" s="1"/>
  <c r="L44" i="118"/>
  <c r="T44" i="118"/>
  <c r="G45" i="118"/>
  <c r="G45" i="116" s="1"/>
  <c r="W45" i="118"/>
  <c r="W45" i="116" s="1"/>
  <c r="R46" i="118"/>
  <c r="R46" i="116" s="1"/>
  <c r="E47" i="118"/>
  <c r="M47" i="118"/>
  <c r="U47" i="118"/>
  <c r="U47" i="116" s="1"/>
  <c r="H48" i="118"/>
  <c r="X48" i="118"/>
  <c r="X48" i="116" s="1"/>
  <c r="S49" i="118"/>
  <c r="F50" i="118"/>
  <c r="N50" i="118"/>
  <c r="V50" i="118"/>
  <c r="V50" i="116" s="1"/>
  <c r="I51" i="118"/>
  <c r="Q51" i="118"/>
  <c r="O53" i="118"/>
  <c r="J54" i="118"/>
  <c r="R54" i="118"/>
  <c r="J62" i="118"/>
  <c r="R62" i="118"/>
  <c r="U63" i="118"/>
  <c r="K65" i="118"/>
  <c r="V66" i="118"/>
  <c r="L68" i="118"/>
  <c r="W69" i="118"/>
  <c r="M71" i="118"/>
  <c r="O38" i="118"/>
  <c r="J53" i="118"/>
  <c r="H64" i="118"/>
  <c r="O11" i="165"/>
  <c r="O3" i="165" s="1"/>
  <c r="G12" i="117"/>
  <c r="D4" i="155"/>
  <c r="L4" i="155"/>
  <c r="H8" i="155"/>
  <c r="I11" i="155"/>
  <c r="K17" i="155"/>
  <c r="S17" i="155"/>
  <c r="J22" i="155"/>
  <c r="R22" i="155"/>
  <c r="D52" i="155"/>
  <c r="E61" i="155"/>
  <c r="F9" i="119"/>
  <c r="F8" i="119" s="1"/>
  <c r="H23" i="119"/>
  <c r="H22" i="119" s="1"/>
  <c r="F4" i="166"/>
  <c r="N4" i="166"/>
  <c r="V4" i="166"/>
  <c r="J8" i="166"/>
  <c r="R8" i="166"/>
  <c r="K11" i="166"/>
  <c r="S11" i="166"/>
  <c r="E17" i="166"/>
  <c r="M17" i="166"/>
  <c r="U17" i="166"/>
  <c r="D22" i="166"/>
  <c r="L22" i="166"/>
  <c r="T22" i="166"/>
  <c r="K27" i="166"/>
  <c r="S27" i="166"/>
  <c r="E33" i="166"/>
  <c r="M33" i="166"/>
  <c r="U33" i="166"/>
  <c r="D5" i="118"/>
  <c r="L5" i="118"/>
  <c r="T5" i="118"/>
  <c r="H9" i="118"/>
  <c r="P9" i="118"/>
  <c r="X9" i="118"/>
  <c r="I12" i="118"/>
  <c r="Q12" i="118"/>
  <c r="K18" i="118"/>
  <c r="S18" i="118"/>
  <c r="J23" i="118"/>
  <c r="R23" i="118"/>
  <c r="R22" i="118" s="1"/>
  <c r="I28" i="118"/>
  <c r="Q28" i="118"/>
  <c r="K34" i="118"/>
  <c r="S34" i="118"/>
  <c r="H37" i="118"/>
  <c r="T53" i="118"/>
  <c r="U62" i="118"/>
  <c r="R4" i="165"/>
  <c r="H33" i="165"/>
  <c r="D41" i="116"/>
  <c r="L41" i="116"/>
  <c r="T41" i="116"/>
  <c r="O42" i="116"/>
  <c r="J43" i="116"/>
  <c r="U44" i="116"/>
  <c r="X45" i="116"/>
  <c r="G5" i="117"/>
  <c r="O5" i="117"/>
  <c r="W5" i="117"/>
  <c r="J6" i="117"/>
  <c r="R6" i="117"/>
  <c r="E7" i="117"/>
  <c r="M7" i="117"/>
  <c r="U7" i="117"/>
  <c r="G22" i="117"/>
  <c r="W22" i="117"/>
  <c r="N29" i="116"/>
  <c r="W32" i="116"/>
  <c r="D61" i="163"/>
  <c r="D62" i="117"/>
  <c r="L61" i="163"/>
  <c r="L62" i="117"/>
  <c r="T61" i="163"/>
  <c r="T62" i="117"/>
  <c r="G61" i="163"/>
  <c r="G63" i="117"/>
  <c r="O61" i="163"/>
  <c r="O63" i="117"/>
  <c r="W61" i="163"/>
  <c r="W63" i="117"/>
  <c r="E26" i="113"/>
  <c r="E3" i="110"/>
  <c r="E17" i="155"/>
  <c r="M17" i="155"/>
  <c r="K27" i="155"/>
  <c r="E33" i="155"/>
  <c r="F19" i="119"/>
  <c r="F17" i="119" s="1"/>
  <c r="E24" i="119"/>
  <c r="E22" i="119" s="1"/>
  <c r="M24" i="119"/>
  <c r="H4" i="166"/>
  <c r="P4" i="166"/>
  <c r="X4" i="166"/>
  <c r="D8" i="166"/>
  <c r="L8" i="166"/>
  <c r="L3" i="166" s="1"/>
  <c r="T8" i="166"/>
  <c r="E11" i="166"/>
  <c r="M11" i="166"/>
  <c r="U11" i="166"/>
  <c r="G17" i="166"/>
  <c r="O17" i="166"/>
  <c r="W17" i="166"/>
  <c r="F22" i="166"/>
  <c r="N22" i="166"/>
  <c r="V22" i="166"/>
  <c r="E27" i="166"/>
  <c r="M27" i="166"/>
  <c r="U27" i="166"/>
  <c r="G33" i="166"/>
  <c r="O33" i="166"/>
  <c r="W33" i="166"/>
  <c r="K53" i="118"/>
  <c r="L62" i="118"/>
  <c r="K17" i="163"/>
  <c r="S17" i="163"/>
  <c r="I22" i="163"/>
  <c r="I23" i="117"/>
  <c r="Q22" i="163"/>
  <c r="Q23" i="117"/>
  <c r="D22" i="163"/>
  <c r="D24" i="117"/>
  <c r="L22" i="163"/>
  <c r="L24" i="117"/>
  <c r="T22" i="163"/>
  <c r="T24" i="117"/>
  <c r="O25" i="116"/>
  <c r="X39" i="117"/>
  <c r="D61" i="113"/>
  <c r="L61" i="113"/>
  <c r="E33" i="109"/>
  <c r="E26" i="109" s="1"/>
  <c r="U33" i="109"/>
  <c r="U26" i="109" s="1"/>
  <c r="D27" i="155"/>
  <c r="F11" i="166"/>
  <c r="N11" i="166"/>
  <c r="V11" i="166"/>
  <c r="H17" i="166"/>
  <c r="P17" i="166"/>
  <c r="X17" i="166"/>
  <c r="F27" i="166"/>
  <c r="F26" i="166" s="1"/>
  <c r="N27" i="166"/>
  <c r="V27" i="166"/>
  <c r="P33" i="166"/>
  <c r="X33" i="166"/>
  <c r="L53" i="118"/>
  <c r="M62" i="118"/>
  <c r="N26" i="165"/>
  <c r="D2" i="164"/>
  <c r="L2" i="164"/>
  <c r="T2" i="164"/>
  <c r="U8" i="117"/>
  <c r="H11" i="163"/>
  <c r="H3" i="163" s="1"/>
  <c r="H12" i="117"/>
  <c r="P11" i="163"/>
  <c r="P3" i="163" s="1"/>
  <c r="P12" i="117"/>
  <c r="X11" i="163"/>
  <c r="X3" i="163" s="1"/>
  <c r="X12" i="117"/>
  <c r="K11" i="163"/>
  <c r="K13" i="117"/>
  <c r="S11" i="163"/>
  <c r="S13" i="117"/>
  <c r="S11" i="117" s="1"/>
  <c r="D16" i="116"/>
  <c r="H25" i="117"/>
  <c r="P25" i="117"/>
  <c r="X25" i="117"/>
  <c r="N27" i="117"/>
  <c r="J33" i="163"/>
  <c r="J34" i="117"/>
  <c r="R33" i="163"/>
  <c r="R26" i="163" s="1"/>
  <c r="R34" i="117"/>
  <c r="E33" i="163"/>
  <c r="E26" i="163" s="1"/>
  <c r="E35" i="117"/>
  <c r="M33" i="163"/>
  <c r="M35" i="117"/>
  <c r="U33" i="163"/>
  <c r="U26" i="163" s="1"/>
  <c r="U35" i="117"/>
  <c r="H36" i="116"/>
  <c r="L40" i="116"/>
  <c r="U43" i="116"/>
  <c r="K52" i="163"/>
  <c r="K53" i="117"/>
  <c r="S52" i="163"/>
  <c r="S53" i="117"/>
  <c r="F52" i="163"/>
  <c r="F54" i="117"/>
  <c r="N52" i="163"/>
  <c r="N54" i="117"/>
  <c r="V52" i="163"/>
  <c r="V54" i="117"/>
  <c r="P2" i="162"/>
  <c r="V9" i="117"/>
  <c r="I34" i="117"/>
  <c r="P26" i="113"/>
  <c r="G26" i="108"/>
  <c r="F52" i="198"/>
  <c r="F53" i="111"/>
  <c r="N52" i="198"/>
  <c r="N53" i="111"/>
  <c r="N52" i="111" s="1"/>
  <c r="V52" i="198"/>
  <c r="V53" i="111"/>
  <c r="V52" i="111" s="1"/>
  <c r="I52" i="198"/>
  <c r="I54" i="111"/>
  <c r="Q52" i="198"/>
  <c r="Q54" i="111"/>
  <c r="W35" i="118"/>
  <c r="J36" i="118"/>
  <c r="R36" i="118"/>
  <c r="E37" i="118"/>
  <c r="M37" i="118"/>
  <c r="U37" i="118"/>
  <c r="H38" i="118"/>
  <c r="P38" i="118"/>
  <c r="X38" i="118"/>
  <c r="K39" i="118"/>
  <c r="S39" i="118"/>
  <c r="F40" i="118"/>
  <c r="N40" i="118"/>
  <c r="V40" i="118"/>
  <c r="I41" i="118"/>
  <c r="Q41" i="118"/>
  <c r="D42" i="118"/>
  <c r="L42" i="118"/>
  <c r="T42" i="118"/>
  <c r="G43" i="118"/>
  <c r="O43" i="118"/>
  <c r="W43" i="118"/>
  <c r="J44" i="118"/>
  <c r="R44" i="118"/>
  <c r="E45" i="118"/>
  <c r="M45" i="118"/>
  <c r="U45" i="118"/>
  <c r="H46" i="118"/>
  <c r="P46" i="118"/>
  <c r="X46" i="118"/>
  <c r="K47" i="118"/>
  <c r="S47" i="118"/>
  <c r="F48" i="118"/>
  <c r="N48" i="118"/>
  <c r="V48" i="118"/>
  <c r="I49" i="118"/>
  <c r="Q49" i="118"/>
  <c r="D50" i="118"/>
  <c r="L50" i="118"/>
  <c r="T50" i="118"/>
  <c r="G51" i="118"/>
  <c r="O51" i="118"/>
  <c r="W51" i="118"/>
  <c r="E53" i="118"/>
  <c r="M53" i="118"/>
  <c r="U53" i="118"/>
  <c r="H54" i="118"/>
  <c r="P54" i="118"/>
  <c r="X54" i="118"/>
  <c r="F62" i="118"/>
  <c r="N62" i="118"/>
  <c r="V62" i="118"/>
  <c r="I63" i="118"/>
  <c r="Q63" i="118"/>
  <c r="D64" i="118"/>
  <c r="L64" i="118"/>
  <c r="L64" i="116" s="1"/>
  <c r="T64" i="118"/>
  <c r="G65" i="118"/>
  <c r="O65" i="118"/>
  <c r="W65" i="118"/>
  <c r="J66" i="118"/>
  <c r="R66" i="118"/>
  <c r="E67" i="118"/>
  <c r="E67" i="116" s="1"/>
  <c r="M67" i="118"/>
  <c r="M67" i="116" s="1"/>
  <c r="U67" i="118"/>
  <c r="H68" i="118"/>
  <c r="P68" i="118"/>
  <c r="X68" i="118"/>
  <c r="K69" i="118"/>
  <c r="S69" i="118"/>
  <c r="F70" i="118"/>
  <c r="F70" i="116" s="1"/>
  <c r="N70" i="118"/>
  <c r="N70" i="116" s="1"/>
  <c r="V70" i="118"/>
  <c r="V70" i="116" s="1"/>
  <c r="I71" i="118"/>
  <c r="Q71" i="118"/>
  <c r="Q71" i="116" s="1"/>
  <c r="D72" i="118"/>
  <c r="L72" i="118"/>
  <c r="T72" i="118"/>
  <c r="J11" i="165"/>
  <c r="R11" i="165"/>
  <c r="E11" i="165"/>
  <c r="M11" i="165"/>
  <c r="U11" i="165"/>
  <c r="H11" i="165"/>
  <c r="P11" i="165"/>
  <c r="X11" i="165"/>
  <c r="I17" i="165"/>
  <c r="Q17" i="165"/>
  <c r="K22" i="165"/>
  <c r="S22" i="165"/>
  <c r="J27" i="165"/>
  <c r="R27" i="165"/>
  <c r="E27" i="165"/>
  <c r="M27" i="165"/>
  <c r="U27" i="165"/>
  <c r="H27" i="165"/>
  <c r="P27" i="165"/>
  <c r="P26" i="165" s="1"/>
  <c r="X27" i="165"/>
  <c r="X26" i="165" s="1"/>
  <c r="K33" i="165"/>
  <c r="S33" i="165"/>
  <c r="E2" i="164"/>
  <c r="M2" i="164"/>
  <c r="U2" i="164"/>
  <c r="H2" i="164"/>
  <c r="P2" i="164"/>
  <c r="X2" i="164"/>
  <c r="K2" i="164"/>
  <c r="S2" i="164"/>
  <c r="K4" i="163"/>
  <c r="K5" i="117"/>
  <c r="S4" i="163"/>
  <c r="S5" i="117"/>
  <c r="F4" i="163"/>
  <c r="F6" i="117"/>
  <c r="N4" i="163"/>
  <c r="N6" i="117"/>
  <c r="V4" i="163"/>
  <c r="V6" i="117"/>
  <c r="Q7" i="116"/>
  <c r="I11" i="163"/>
  <c r="Q11" i="163"/>
  <c r="D11" i="163"/>
  <c r="D3" i="163" s="1"/>
  <c r="L11" i="163"/>
  <c r="L3" i="163" s="1"/>
  <c r="T11" i="163"/>
  <c r="G14" i="117"/>
  <c r="O14" i="117"/>
  <c r="W14" i="117"/>
  <c r="J15" i="117"/>
  <c r="R15" i="117"/>
  <c r="E16" i="117"/>
  <c r="M16" i="117"/>
  <c r="U16" i="117"/>
  <c r="W33" i="163"/>
  <c r="K33" i="163"/>
  <c r="S33" i="163"/>
  <c r="F33" i="163"/>
  <c r="N33" i="163"/>
  <c r="V33" i="163"/>
  <c r="I36" i="117"/>
  <c r="Q36" i="117"/>
  <c r="D37" i="117"/>
  <c r="L37" i="117"/>
  <c r="T37" i="117"/>
  <c r="G38" i="117"/>
  <c r="O38" i="117"/>
  <c r="W38" i="117"/>
  <c r="J39" i="117"/>
  <c r="R39" i="117"/>
  <c r="E40" i="117"/>
  <c r="M40" i="117"/>
  <c r="U40" i="117"/>
  <c r="H41" i="117"/>
  <c r="P41" i="117"/>
  <c r="P41" i="116" s="1"/>
  <c r="X41" i="117"/>
  <c r="K42" i="117"/>
  <c r="S42" i="117"/>
  <c r="F43" i="117"/>
  <c r="N43" i="117"/>
  <c r="V43" i="117"/>
  <c r="I44" i="117"/>
  <c r="Q44" i="117"/>
  <c r="D45" i="117"/>
  <c r="L45" i="117"/>
  <c r="T45" i="117"/>
  <c r="G46" i="117"/>
  <c r="O46" i="117"/>
  <c r="W46" i="117"/>
  <c r="J47" i="117"/>
  <c r="R47" i="117"/>
  <c r="R47" i="116" s="1"/>
  <c r="E48" i="117"/>
  <c r="M48" i="117"/>
  <c r="U48" i="117"/>
  <c r="H49" i="117"/>
  <c r="P49" i="117"/>
  <c r="X49" i="117"/>
  <c r="K50" i="117"/>
  <c r="S50" i="117"/>
  <c r="F51" i="117"/>
  <c r="N51" i="117"/>
  <c r="V51" i="117"/>
  <c r="K2" i="162"/>
  <c r="S2" i="162"/>
  <c r="F2" i="162"/>
  <c r="N2" i="162"/>
  <c r="V2" i="162"/>
  <c r="Q34" i="117"/>
  <c r="D65" i="116"/>
  <c r="I53" i="106"/>
  <c r="I52" i="194"/>
  <c r="Q53" i="106"/>
  <c r="Q52" i="194"/>
  <c r="D54" i="106"/>
  <c r="D52" i="194"/>
  <c r="L54" i="106"/>
  <c r="L52" i="194"/>
  <c r="T54" i="106"/>
  <c r="T52" i="194"/>
  <c r="E8" i="155"/>
  <c r="K4" i="166"/>
  <c r="S4" i="166"/>
  <c r="G8" i="166"/>
  <c r="O8" i="166"/>
  <c r="W8" i="166"/>
  <c r="H11" i="166"/>
  <c r="P11" i="166"/>
  <c r="X11" i="166"/>
  <c r="J17" i="166"/>
  <c r="R17" i="166"/>
  <c r="I22" i="166"/>
  <c r="Q22" i="166"/>
  <c r="H27" i="166"/>
  <c r="H26" i="166" s="1"/>
  <c r="P27" i="166"/>
  <c r="X27" i="166"/>
  <c r="J33" i="166"/>
  <c r="R33" i="166"/>
  <c r="P51" i="118"/>
  <c r="P51" i="116" s="1"/>
  <c r="X51" i="118"/>
  <c r="F53" i="118"/>
  <c r="N53" i="118"/>
  <c r="N52" i="118" s="1"/>
  <c r="V53" i="118"/>
  <c r="I54" i="118"/>
  <c r="Q54" i="118"/>
  <c r="D61" i="166"/>
  <c r="G62" i="118"/>
  <c r="O62" i="118"/>
  <c r="W62" i="118"/>
  <c r="J63" i="118"/>
  <c r="R63" i="118"/>
  <c r="E64" i="118"/>
  <c r="M64" i="118"/>
  <c r="U64" i="118"/>
  <c r="H65" i="118"/>
  <c r="P65" i="118"/>
  <c r="X65" i="118"/>
  <c r="K66" i="118"/>
  <c r="S66" i="118"/>
  <c r="F67" i="118"/>
  <c r="N67" i="118"/>
  <c r="V67" i="118"/>
  <c r="I68" i="118"/>
  <c r="Q68" i="118"/>
  <c r="D69" i="118"/>
  <c r="L69" i="118"/>
  <c r="T69" i="118"/>
  <c r="G70" i="118"/>
  <c r="O70" i="118"/>
  <c r="W70" i="118"/>
  <c r="J71" i="118"/>
  <c r="R71" i="118"/>
  <c r="E72" i="118"/>
  <c r="M72" i="118"/>
  <c r="U72" i="118"/>
  <c r="E4" i="165"/>
  <c r="M4" i="165"/>
  <c r="U4" i="165"/>
  <c r="H4" i="165"/>
  <c r="P4" i="165"/>
  <c r="X4" i="165"/>
  <c r="K11" i="165"/>
  <c r="S11" i="165"/>
  <c r="K27" i="165"/>
  <c r="S27" i="165"/>
  <c r="D33" i="165"/>
  <c r="L33" i="165"/>
  <c r="T33" i="165"/>
  <c r="T26" i="165" s="1"/>
  <c r="G33" i="165"/>
  <c r="O33" i="165"/>
  <c r="W33" i="165"/>
  <c r="J33" i="165"/>
  <c r="R33" i="165"/>
  <c r="G8" i="163"/>
  <c r="G9" i="117"/>
  <c r="O8" i="163"/>
  <c r="O9" i="117"/>
  <c r="W8" i="163"/>
  <c r="W9" i="117"/>
  <c r="J8" i="163"/>
  <c r="J10" i="117"/>
  <c r="R8" i="163"/>
  <c r="R10" i="117"/>
  <c r="F18" i="117"/>
  <c r="N18" i="117"/>
  <c r="V18" i="117"/>
  <c r="I19" i="117"/>
  <c r="Q19" i="117"/>
  <c r="D20" i="117"/>
  <c r="L20" i="117"/>
  <c r="T20" i="117"/>
  <c r="G21" i="117"/>
  <c r="O21" i="117"/>
  <c r="W21" i="117"/>
  <c r="H27" i="163"/>
  <c r="H28" i="117"/>
  <c r="P27" i="163"/>
  <c r="P28" i="117"/>
  <c r="X27" i="163"/>
  <c r="X28" i="117"/>
  <c r="K27" i="163"/>
  <c r="K29" i="117"/>
  <c r="S27" i="163"/>
  <c r="S29" i="117"/>
  <c r="Q31" i="116"/>
  <c r="J2" i="162"/>
  <c r="R2" i="162"/>
  <c r="N71" i="116"/>
  <c r="I33" i="107"/>
  <c r="F12" i="111"/>
  <c r="F11" i="197"/>
  <c r="N12" i="111"/>
  <c r="N11" i="197"/>
  <c r="V12" i="111"/>
  <c r="V11" i="197"/>
  <c r="I11" i="197"/>
  <c r="I13" i="111"/>
  <c r="Q11" i="197"/>
  <c r="Q13" i="111"/>
  <c r="L14" i="111"/>
  <c r="L11" i="197"/>
  <c r="T14" i="111"/>
  <c r="T11" i="197"/>
  <c r="G15" i="111"/>
  <c r="G11" i="197"/>
  <c r="O15" i="111"/>
  <c r="O11" i="197"/>
  <c r="W15" i="111"/>
  <c r="W11" i="197"/>
  <c r="D52" i="166"/>
  <c r="E61" i="166"/>
  <c r="I8" i="165"/>
  <c r="I3" i="165" s="1"/>
  <c r="Q8" i="165"/>
  <c r="E33" i="165"/>
  <c r="M33" i="165"/>
  <c r="U33" i="165"/>
  <c r="H6" i="117"/>
  <c r="P6" i="117"/>
  <c r="X6" i="117"/>
  <c r="K7" i="117"/>
  <c r="S7" i="117"/>
  <c r="E23" i="117"/>
  <c r="M23" i="117"/>
  <c r="U23" i="117"/>
  <c r="H24" i="117"/>
  <c r="I27" i="163"/>
  <c r="Q27" i="163"/>
  <c r="D27" i="163"/>
  <c r="L27" i="163"/>
  <c r="L26" i="163" s="1"/>
  <c r="T27" i="163"/>
  <c r="T26" i="163" s="1"/>
  <c r="G30" i="117"/>
  <c r="O30" i="117"/>
  <c r="W30" i="117"/>
  <c r="J31" i="117"/>
  <c r="R31" i="117"/>
  <c r="E32" i="117"/>
  <c r="M32" i="117"/>
  <c r="U32" i="117"/>
  <c r="R52" i="117"/>
  <c r="T49" i="118"/>
  <c r="G50" i="118"/>
  <c r="G50" i="116" s="1"/>
  <c r="O50" i="118"/>
  <c r="W50" i="118"/>
  <c r="J51" i="118"/>
  <c r="R51" i="118"/>
  <c r="H53" i="118"/>
  <c r="P53" i="118"/>
  <c r="X53" i="118"/>
  <c r="K54" i="118"/>
  <c r="S54" i="118"/>
  <c r="S52" i="118" s="1"/>
  <c r="I62" i="118"/>
  <c r="Q62" i="118"/>
  <c r="D63" i="118"/>
  <c r="L63" i="118"/>
  <c r="T63" i="118"/>
  <c r="G64" i="118"/>
  <c r="O64" i="118"/>
  <c r="W64" i="118"/>
  <c r="J65" i="118"/>
  <c r="R65" i="118"/>
  <c r="E66" i="118"/>
  <c r="M66" i="118"/>
  <c r="U66" i="118"/>
  <c r="H67" i="118"/>
  <c r="P67" i="118"/>
  <c r="X67" i="118"/>
  <c r="K68" i="118"/>
  <c r="S68" i="118"/>
  <c r="F69" i="118"/>
  <c r="N69" i="118"/>
  <c r="V69" i="118"/>
  <c r="I70" i="118"/>
  <c r="Q70" i="118"/>
  <c r="D71" i="118"/>
  <c r="L71" i="118"/>
  <c r="T71" i="118"/>
  <c r="G72" i="118"/>
  <c r="O72" i="118"/>
  <c r="W72" i="118"/>
  <c r="D17" i="165"/>
  <c r="L17" i="165"/>
  <c r="T17" i="165"/>
  <c r="G17" i="165"/>
  <c r="O17" i="165"/>
  <c r="W17" i="165"/>
  <c r="H52" i="117"/>
  <c r="X52" i="117"/>
  <c r="X17" i="117"/>
  <c r="I72" i="116"/>
  <c r="I4" i="163"/>
  <c r="Q4" i="163"/>
  <c r="E8" i="163"/>
  <c r="M8" i="163"/>
  <c r="U8" i="163"/>
  <c r="U3" i="163" s="1"/>
  <c r="F11" i="163"/>
  <c r="N11" i="163"/>
  <c r="V11" i="163"/>
  <c r="H17" i="163"/>
  <c r="P17" i="163"/>
  <c r="X17" i="163"/>
  <c r="G22" i="163"/>
  <c r="O22" i="163"/>
  <c r="W22" i="163"/>
  <c r="F27" i="163"/>
  <c r="N27" i="163"/>
  <c r="V27" i="163"/>
  <c r="H33" i="163"/>
  <c r="P33" i="163"/>
  <c r="X33" i="163"/>
  <c r="I52" i="163"/>
  <c r="Q52" i="163"/>
  <c r="J61" i="163"/>
  <c r="R61" i="163"/>
  <c r="E8" i="115"/>
  <c r="E3" i="115" s="1"/>
  <c r="M8" i="115"/>
  <c r="K11" i="115"/>
  <c r="K3" i="115" s="1"/>
  <c r="S11" i="115"/>
  <c r="S3" i="115" s="1"/>
  <c r="N11" i="115"/>
  <c r="V11" i="115"/>
  <c r="I11" i="115"/>
  <c r="Q11" i="115"/>
  <c r="T11" i="115"/>
  <c r="T3" i="115" s="1"/>
  <c r="G22" i="115"/>
  <c r="K27" i="115"/>
  <c r="S27" i="115"/>
  <c r="F27" i="115"/>
  <c r="N27" i="115"/>
  <c r="V27" i="115"/>
  <c r="I27" i="115"/>
  <c r="Q27" i="115"/>
  <c r="L27" i="115"/>
  <c r="T27" i="115"/>
  <c r="O26" i="115"/>
  <c r="W26" i="115"/>
  <c r="E33" i="115"/>
  <c r="E26" i="115" s="1"/>
  <c r="M33" i="115"/>
  <c r="M26" i="115" s="1"/>
  <c r="U33" i="115"/>
  <c r="U26" i="115" s="1"/>
  <c r="P33" i="115"/>
  <c r="P26" i="115" s="1"/>
  <c r="X33" i="115"/>
  <c r="X26" i="115" s="1"/>
  <c r="K33" i="115"/>
  <c r="S33" i="115"/>
  <c r="N33" i="115"/>
  <c r="V33" i="115"/>
  <c r="I33" i="115"/>
  <c r="Q33" i="115"/>
  <c r="L33" i="115"/>
  <c r="T33" i="115"/>
  <c r="F52" i="115"/>
  <c r="N52" i="115"/>
  <c r="V52" i="115"/>
  <c r="G61" i="115"/>
  <c r="O61" i="115"/>
  <c r="W61" i="115"/>
  <c r="J61" i="115"/>
  <c r="R61" i="115"/>
  <c r="E61" i="115"/>
  <c r="M61" i="115"/>
  <c r="U61" i="115"/>
  <c r="P61" i="115"/>
  <c r="X61" i="115"/>
  <c r="K61" i="115"/>
  <c r="S61" i="115"/>
  <c r="N61" i="115"/>
  <c r="V61" i="115"/>
  <c r="G27" i="113"/>
  <c r="I33" i="113"/>
  <c r="I26" i="113" s="1"/>
  <c r="G4" i="112"/>
  <c r="O4" i="112"/>
  <c r="W4" i="112"/>
  <c r="J4" i="112"/>
  <c r="R4" i="112"/>
  <c r="K8" i="112"/>
  <c r="S8" i="112"/>
  <c r="S3" i="112" s="1"/>
  <c r="D27" i="112"/>
  <c r="L27" i="112"/>
  <c r="T27" i="112"/>
  <c r="O27" i="112"/>
  <c r="W27" i="112"/>
  <c r="J27" i="112"/>
  <c r="R27" i="112"/>
  <c r="M27" i="112"/>
  <c r="U27" i="112"/>
  <c r="F33" i="112"/>
  <c r="N33" i="112"/>
  <c r="N26" i="112" s="1"/>
  <c r="V33" i="112"/>
  <c r="I33" i="112"/>
  <c r="Q33" i="112"/>
  <c r="Q26" i="112" s="1"/>
  <c r="D33" i="112"/>
  <c r="L33" i="112"/>
  <c r="T33" i="112"/>
  <c r="O33" i="112"/>
  <c r="W33" i="112"/>
  <c r="J33" i="112"/>
  <c r="R33" i="112"/>
  <c r="M33" i="112"/>
  <c r="U33" i="112"/>
  <c r="G61" i="112"/>
  <c r="H4" i="108"/>
  <c r="E17" i="108"/>
  <c r="M17" i="108"/>
  <c r="D8" i="107"/>
  <c r="D3" i="107" s="1"/>
  <c r="L8" i="107"/>
  <c r="T8" i="107"/>
  <c r="E33" i="107"/>
  <c r="D61" i="107"/>
  <c r="H11" i="110"/>
  <c r="H3" i="110" s="1"/>
  <c r="P11" i="110"/>
  <c r="P3" i="110" s="1"/>
  <c r="X11" i="110"/>
  <c r="K11" i="110"/>
  <c r="S11" i="110"/>
  <c r="F11" i="110"/>
  <c r="N11" i="110"/>
  <c r="V11" i="110"/>
  <c r="Q11" i="110"/>
  <c r="I27" i="110"/>
  <c r="Q27" i="110"/>
  <c r="D27" i="110"/>
  <c r="L27" i="110"/>
  <c r="T27" i="110"/>
  <c r="T26" i="110" s="1"/>
  <c r="J33" i="110"/>
  <c r="J26" i="110" s="1"/>
  <c r="R33" i="110"/>
  <c r="R26" i="110" s="1"/>
  <c r="H33" i="110"/>
  <c r="H26" i="110" s="1"/>
  <c r="P33" i="110"/>
  <c r="P26" i="110" s="1"/>
  <c r="X33" i="110"/>
  <c r="J8" i="199"/>
  <c r="R8" i="199"/>
  <c r="G61" i="199"/>
  <c r="O61" i="199"/>
  <c r="W61" i="199"/>
  <c r="J61" i="199"/>
  <c r="R61" i="199"/>
  <c r="H33" i="198"/>
  <c r="H26" i="198" s="1"/>
  <c r="H2" i="198" s="1"/>
  <c r="P33" i="198"/>
  <c r="P26" i="198" s="1"/>
  <c r="X33" i="198"/>
  <c r="X26" i="198" s="1"/>
  <c r="K33" i="198"/>
  <c r="K26" i="198" s="1"/>
  <c r="S33" i="198"/>
  <c r="S26" i="198" s="1"/>
  <c r="L61" i="198"/>
  <c r="I5" i="111"/>
  <c r="I4" i="197"/>
  <c r="Q5" i="111"/>
  <c r="Q4" i="197"/>
  <c r="D4" i="197"/>
  <c r="D6" i="111"/>
  <c r="L4" i="197"/>
  <c r="L6" i="111"/>
  <c r="T4" i="197"/>
  <c r="T6" i="111"/>
  <c r="G7" i="111"/>
  <c r="G4" i="111" s="1"/>
  <c r="G4" i="197"/>
  <c r="O7" i="111"/>
  <c r="O4" i="111" s="1"/>
  <c r="O4" i="197"/>
  <c r="W7" i="111"/>
  <c r="W4" i="111" s="1"/>
  <c r="W4" i="197"/>
  <c r="K8" i="111"/>
  <c r="H33" i="196"/>
  <c r="P33" i="196"/>
  <c r="X33" i="196"/>
  <c r="J4" i="163"/>
  <c r="R4" i="163"/>
  <c r="G11" i="163"/>
  <c r="O11" i="163"/>
  <c r="W11" i="163"/>
  <c r="I17" i="163"/>
  <c r="Q17" i="163"/>
  <c r="G27" i="163"/>
  <c r="G26" i="163" s="1"/>
  <c r="O27" i="163"/>
  <c r="O26" i="163" s="1"/>
  <c r="W27" i="163"/>
  <c r="I33" i="163"/>
  <c r="Q33" i="163"/>
  <c r="K61" i="163"/>
  <c r="S61" i="163"/>
  <c r="D5" i="117"/>
  <c r="L5" i="117"/>
  <c r="T5" i="117"/>
  <c r="G6" i="117"/>
  <c r="O6" i="117"/>
  <c r="W6" i="117"/>
  <c r="H9" i="117"/>
  <c r="P9" i="117"/>
  <c r="X9" i="117"/>
  <c r="K10" i="117"/>
  <c r="S10" i="117"/>
  <c r="I12" i="117"/>
  <c r="Q12" i="117"/>
  <c r="D13" i="117"/>
  <c r="L13" i="117"/>
  <c r="T13" i="117"/>
  <c r="K18" i="117"/>
  <c r="S18" i="117"/>
  <c r="F19" i="117"/>
  <c r="N19" i="117"/>
  <c r="V19" i="117"/>
  <c r="J23" i="117"/>
  <c r="R23" i="117"/>
  <c r="E24" i="117"/>
  <c r="M24" i="117"/>
  <c r="U24" i="117"/>
  <c r="I28" i="117"/>
  <c r="Q28" i="117"/>
  <c r="D29" i="117"/>
  <c r="L29" i="117"/>
  <c r="T29" i="117"/>
  <c r="K34" i="117"/>
  <c r="S34" i="117"/>
  <c r="F35" i="117"/>
  <c r="N35" i="117"/>
  <c r="V35" i="117"/>
  <c r="D53" i="117"/>
  <c r="L53" i="117"/>
  <c r="T53" i="117"/>
  <c r="G54" i="117"/>
  <c r="O54" i="117"/>
  <c r="W54" i="117"/>
  <c r="E62" i="117"/>
  <c r="M62" i="117"/>
  <c r="U62" i="117"/>
  <c r="H63" i="117"/>
  <c r="P63" i="117"/>
  <c r="X63" i="117"/>
  <c r="D11" i="115"/>
  <c r="D3" i="115" s="1"/>
  <c r="L11" i="115"/>
  <c r="D27" i="115"/>
  <c r="D26" i="115" s="1"/>
  <c r="F33" i="115"/>
  <c r="R3" i="109"/>
  <c r="H3" i="112"/>
  <c r="X3" i="112"/>
  <c r="E26" i="112"/>
  <c r="F33" i="107"/>
  <c r="I11" i="110"/>
  <c r="I3" i="110" s="1"/>
  <c r="K33" i="110"/>
  <c r="S33" i="110"/>
  <c r="F33" i="110"/>
  <c r="F26" i="110" s="1"/>
  <c r="N33" i="110"/>
  <c r="N26" i="110" s="1"/>
  <c r="V33" i="110"/>
  <c r="I33" i="110"/>
  <c r="Q33" i="110"/>
  <c r="D33" i="199"/>
  <c r="D26" i="199" s="1"/>
  <c r="L33" i="199"/>
  <c r="L26" i="199" s="1"/>
  <c r="T33" i="199"/>
  <c r="T26" i="199" s="1"/>
  <c r="H61" i="199"/>
  <c r="P61" i="199"/>
  <c r="X61" i="199"/>
  <c r="K61" i="199"/>
  <c r="S61" i="199"/>
  <c r="I33" i="198"/>
  <c r="I26" i="198" s="1"/>
  <c r="Q33" i="198"/>
  <c r="Q26" i="198" s="1"/>
  <c r="D33" i="198"/>
  <c r="L33" i="198"/>
  <c r="L26" i="198" s="1"/>
  <c r="T33" i="198"/>
  <c r="T26" i="198" s="1"/>
  <c r="R4" i="111"/>
  <c r="K13" i="111"/>
  <c r="S13" i="111"/>
  <c r="F14" i="111"/>
  <c r="N14" i="111"/>
  <c r="V14" i="111"/>
  <c r="I15" i="111"/>
  <c r="Q15" i="111"/>
  <c r="D16" i="111"/>
  <c r="L16" i="111"/>
  <c r="T16" i="111"/>
  <c r="G23" i="111"/>
  <c r="G22" i="197"/>
  <c r="O23" i="111"/>
  <c r="O22" i="197"/>
  <c r="W23" i="111"/>
  <c r="W22" i="197"/>
  <c r="J22" i="197"/>
  <c r="J24" i="111"/>
  <c r="J22" i="111" s="1"/>
  <c r="R22" i="197"/>
  <c r="R24" i="111"/>
  <c r="R22" i="111" s="1"/>
  <c r="K28" i="111"/>
  <c r="S28" i="111"/>
  <c r="F29" i="111"/>
  <c r="M26" i="196"/>
  <c r="E5" i="117"/>
  <c r="M5" i="117"/>
  <c r="U5" i="117"/>
  <c r="I9" i="117"/>
  <c r="Q9" i="117"/>
  <c r="J12" i="117"/>
  <c r="R12" i="117"/>
  <c r="D18" i="117"/>
  <c r="L18" i="117"/>
  <c r="T18" i="117"/>
  <c r="K23" i="117"/>
  <c r="S23" i="117"/>
  <c r="J28" i="117"/>
  <c r="R28" i="117"/>
  <c r="D34" i="117"/>
  <c r="L34" i="117"/>
  <c r="T34" i="117"/>
  <c r="E53" i="117"/>
  <c r="M53" i="117"/>
  <c r="U53" i="117"/>
  <c r="F62" i="117"/>
  <c r="N62" i="117"/>
  <c r="V62" i="117"/>
  <c r="S26" i="113"/>
  <c r="J61" i="113"/>
  <c r="R61" i="113"/>
  <c r="M61" i="113"/>
  <c r="U61" i="113"/>
  <c r="H61" i="113"/>
  <c r="P61" i="113"/>
  <c r="X61" i="113"/>
  <c r="K61" i="113"/>
  <c r="S61" i="113"/>
  <c r="F61" i="113"/>
  <c r="N61" i="113"/>
  <c r="V61" i="113"/>
  <c r="I61" i="113"/>
  <c r="Q61" i="113"/>
  <c r="K33" i="109"/>
  <c r="K26" i="109" s="1"/>
  <c r="S33" i="109"/>
  <c r="F33" i="109"/>
  <c r="F26" i="109" s="1"/>
  <c r="N33" i="109"/>
  <c r="N26" i="109" s="1"/>
  <c r="V33" i="109"/>
  <c r="I33" i="109"/>
  <c r="I26" i="109" s="1"/>
  <c r="Q33" i="109"/>
  <c r="Q26" i="109" s="1"/>
  <c r="L33" i="109"/>
  <c r="L26" i="109" s="1"/>
  <c r="T33" i="109"/>
  <c r="T26" i="109" s="1"/>
  <c r="G33" i="109"/>
  <c r="G26" i="109" s="1"/>
  <c r="O33" i="109"/>
  <c r="O26" i="109" s="1"/>
  <c r="W33" i="109"/>
  <c r="W26" i="109" s="1"/>
  <c r="J33" i="109"/>
  <c r="R33" i="109"/>
  <c r="D11" i="112"/>
  <c r="D3" i="112" s="1"/>
  <c r="L11" i="112"/>
  <c r="L3" i="112" s="1"/>
  <c r="T11" i="112"/>
  <c r="T3" i="112" s="1"/>
  <c r="G11" i="112"/>
  <c r="O11" i="112"/>
  <c r="W11" i="112"/>
  <c r="J11" i="112"/>
  <c r="R11" i="112"/>
  <c r="U11" i="112"/>
  <c r="U3" i="112" s="1"/>
  <c r="D8" i="108"/>
  <c r="D3" i="108" s="1"/>
  <c r="L8" i="108"/>
  <c r="L3" i="108" s="1"/>
  <c r="L2" i="108" s="1"/>
  <c r="J11" i="108"/>
  <c r="J3" i="108" s="1"/>
  <c r="R11" i="108"/>
  <c r="M11" i="108"/>
  <c r="U11" i="108"/>
  <c r="H11" i="108"/>
  <c r="P11" i="108"/>
  <c r="X11" i="108"/>
  <c r="S11" i="108"/>
  <c r="S3" i="108" s="1"/>
  <c r="G17" i="108"/>
  <c r="O17" i="108"/>
  <c r="H4" i="107"/>
  <c r="P4" i="107"/>
  <c r="X4" i="107"/>
  <c r="K4" i="107"/>
  <c r="S4" i="107"/>
  <c r="E11" i="107"/>
  <c r="M11" i="107"/>
  <c r="M3" i="107" s="1"/>
  <c r="U11" i="107"/>
  <c r="U3" i="107" s="1"/>
  <c r="H11" i="107"/>
  <c r="P11" i="107"/>
  <c r="X11" i="107"/>
  <c r="K11" i="107"/>
  <c r="S11" i="107"/>
  <c r="E27" i="107"/>
  <c r="M27" i="107"/>
  <c r="U27" i="107"/>
  <c r="H27" i="107"/>
  <c r="P27" i="107"/>
  <c r="X27" i="107"/>
  <c r="K27" i="107"/>
  <c r="S27" i="107"/>
  <c r="N27" i="107"/>
  <c r="V27" i="107"/>
  <c r="Q26" i="107"/>
  <c r="G33" i="107"/>
  <c r="G26" i="107" s="1"/>
  <c r="O33" i="107"/>
  <c r="O26" i="107" s="1"/>
  <c r="W33" i="107"/>
  <c r="J33" i="107"/>
  <c r="J26" i="107" s="1"/>
  <c r="R33" i="107"/>
  <c r="R26" i="107" s="1"/>
  <c r="M33" i="107"/>
  <c r="U33" i="107"/>
  <c r="P33" i="107"/>
  <c r="X33" i="107"/>
  <c r="K33" i="107"/>
  <c r="S33" i="107"/>
  <c r="N33" i="107"/>
  <c r="V33" i="107"/>
  <c r="E33" i="199"/>
  <c r="E26" i="199" s="1"/>
  <c r="M33" i="199"/>
  <c r="M26" i="199" s="1"/>
  <c r="U33" i="199"/>
  <c r="U26" i="199" s="1"/>
  <c r="H33" i="199"/>
  <c r="P33" i="199"/>
  <c r="P26" i="199" s="1"/>
  <c r="X33" i="199"/>
  <c r="X26" i="199" s="1"/>
  <c r="F11" i="198"/>
  <c r="F3" i="198" s="1"/>
  <c r="N11" i="198"/>
  <c r="N3" i="198" s="1"/>
  <c r="V11" i="198"/>
  <c r="V3" i="198" s="1"/>
  <c r="I11" i="198"/>
  <c r="Q11" i="198"/>
  <c r="E9" i="111"/>
  <c r="E8" i="111" s="1"/>
  <c r="E8" i="197"/>
  <c r="M9" i="111"/>
  <c r="M8" i="111" s="1"/>
  <c r="M8" i="197"/>
  <c r="U9" i="111"/>
  <c r="U8" i="111" s="1"/>
  <c r="U8" i="197"/>
  <c r="H8" i="197"/>
  <c r="H10" i="111"/>
  <c r="H8" i="111" s="1"/>
  <c r="P8" i="197"/>
  <c r="P10" i="111"/>
  <c r="P8" i="111" s="1"/>
  <c r="X8" i="197"/>
  <c r="X10" i="111"/>
  <c r="X8" i="111" s="1"/>
  <c r="H22" i="111"/>
  <c r="P22" i="111"/>
  <c r="H34" i="111"/>
  <c r="H33" i="197"/>
  <c r="H26" i="197" s="1"/>
  <c r="P34" i="111"/>
  <c r="P33" i="197"/>
  <c r="P26" i="197" s="1"/>
  <c r="X34" i="111"/>
  <c r="X33" i="197"/>
  <c r="X26" i="197" s="1"/>
  <c r="K33" i="197"/>
  <c r="K26" i="197" s="1"/>
  <c r="K35" i="111"/>
  <c r="S33" i="197"/>
  <c r="S26" i="197" s="1"/>
  <c r="S35" i="111"/>
  <c r="V36" i="111"/>
  <c r="V33" i="197"/>
  <c r="I37" i="111"/>
  <c r="I33" i="197"/>
  <c r="Q37" i="111"/>
  <c r="Q33" i="197"/>
  <c r="D12" i="106"/>
  <c r="L12" i="106"/>
  <c r="T12" i="106"/>
  <c r="F11" i="115"/>
  <c r="H33" i="115"/>
  <c r="H26" i="115" s="1"/>
  <c r="N3" i="113"/>
  <c r="H17" i="113"/>
  <c r="P17" i="113"/>
  <c r="X17" i="113"/>
  <c r="K17" i="113"/>
  <c r="S17" i="113"/>
  <c r="N17" i="113"/>
  <c r="V17" i="113"/>
  <c r="H8" i="109"/>
  <c r="H3" i="109" s="1"/>
  <c r="P8" i="109"/>
  <c r="X8" i="109"/>
  <c r="D33" i="109"/>
  <c r="D52" i="109"/>
  <c r="L52" i="109"/>
  <c r="T52" i="109"/>
  <c r="E61" i="109"/>
  <c r="M61" i="109"/>
  <c r="U61" i="109"/>
  <c r="P61" i="109"/>
  <c r="X61" i="109"/>
  <c r="K61" i="109"/>
  <c r="S61" i="109"/>
  <c r="N61" i="109"/>
  <c r="V61" i="109"/>
  <c r="I61" i="109"/>
  <c r="Q61" i="109"/>
  <c r="D61" i="109"/>
  <c r="L61" i="109"/>
  <c r="T61" i="109"/>
  <c r="E11" i="112"/>
  <c r="E3" i="112" s="1"/>
  <c r="M11" i="112"/>
  <c r="M3" i="112" s="1"/>
  <c r="G27" i="112"/>
  <c r="G26" i="112" s="1"/>
  <c r="K11" i="108"/>
  <c r="K3" i="108" s="1"/>
  <c r="E61" i="108"/>
  <c r="F11" i="107"/>
  <c r="N11" i="107"/>
  <c r="V11" i="107"/>
  <c r="F27" i="107"/>
  <c r="H33" i="107"/>
  <c r="G61" i="107"/>
  <c r="E33" i="110"/>
  <c r="E26" i="110" s="1"/>
  <c r="M33" i="110"/>
  <c r="M26" i="110" s="1"/>
  <c r="U33" i="110"/>
  <c r="U26" i="110" s="1"/>
  <c r="F33" i="199"/>
  <c r="N33" i="199"/>
  <c r="V33" i="199"/>
  <c r="I33" i="199"/>
  <c r="Q33" i="199"/>
  <c r="Q26" i="199" s="1"/>
  <c r="G11" i="198"/>
  <c r="G3" i="198" s="1"/>
  <c r="O11" i="198"/>
  <c r="O3" i="198" s="1"/>
  <c r="W11" i="198"/>
  <c r="W3" i="198" s="1"/>
  <c r="R33" i="198"/>
  <c r="R26" i="198" s="1"/>
  <c r="E33" i="197"/>
  <c r="J62" i="111"/>
  <c r="J61" i="197"/>
  <c r="R62" i="111"/>
  <c r="R61" i="197"/>
  <c r="E61" i="197"/>
  <c r="E63" i="111"/>
  <c r="M61" i="197"/>
  <c r="M63" i="111"/>
  <c r="U61" i="197"/>
  <c r="U63" i="111"/>
  <c r="K65" i="111"/>
  <c r="K61" i="197"/>
  <c r="S65" i="111"/>
  <c r="S61" i="197"/>
  <c r="I67" i="111"/>
  <c r="I61" i="197"/>
  <c r="Q67" i="111"/>
  <c r="Q61" i="197"/>
  <c r="F4" i="115"/>
  <c r="N4" i="115"/>
  <c r="V4" i="115"/>
  <c r="Q4" i="115"/>
  <c r="E17" i="115"/>
  <c r="M17" i="115"/>
  <c r="U17" i="115"/>
  <c r="P17" i="115"/>
  <c r="X17" i="115"/>
  <c r="K17" i="115"/>
  <c r="S17" i="115"/>
  <c r="E8" i="113"/>
  <c r="E3" i="113" s="1"/>
  <c r="M8" i="113"/>
  <c r="U8" i="113"/>
  <c r="U3" i="113" s="1"/>
  <c r="D11" i="113"/>
  <c r="G22" i="113"/>
  <c r="O22" i="113"/>
  <c r="W22" i="113"/>
  <c r="D52" i="113"/>
  <c r="G4" i="109"/>
  <c r="G3" i="109" s="1"/>
  <c r="K17" i="109"/>
  <c r="S17" i="109"/>
  <c r="N17" i="109"/>
  <c r="V17" i="109"/>
  <c r="I17" i="109"/>
  <c r="Q17" i="109"/>
  <c r="D27" i="109"/>
  <c r="F61" i="109"/>
  <c r="D33" i="114"/>
  <c r="D26" i="114" s="1"/>
  <c r="F22" i="108"/>
  <c r="V26" i="108"/>
  <c r="M33" i="108"/>
  <c r="M26" i="108" s="1"/>
  <c r="U33" i="108"/>
  <c r="U26" i="108" s="1"/>
  <c r="H33" i="108"/>
  <c r="P33" i="108"/>
  <c r="P26" i="108" s="1"/>
  <c r="X33" i="108"/>
  <c r="K33" i="108"/>
  <c r="K26" i="108" s="1"/>
  <c r="S33" i="108"/>
  <c r="S26" i="108" s="1"/>
  <c r="E52" i="108"/>
  <c r="M52" i="108"/>
  <c r="U52" i="108"/>
  <c r="F61" i="108"/>
  <c r="N61" i="108"/>
  <c r="V61" i="108"/>
  <c r="I61" i="108"/>
  <c r="Q61" i="108"/>
  <c r="D61" i="108"/>
  <c r="L61" i="108"/>
  <c r="T61" i="108"/>
  <c r="O61" i="108"/>
  <c r="W61" i="108"/>
  <c r="J61" i="108"/>
  <c r="R61" i="108"/>
  <c r="M61" i="108"/>
  <c r="U61" i="108"/>
  <c r="E17" i="107"/>
  <c r="H61" i="107"/>
  <c r="K4" i="110"/>
  <c r="S4" i="110"/>
  <c r="F4" i="110"/>
  <c r="N4" i="110"/>
  <c r="V4" i="110"/>
  <c r="I22" i="110"/>
  <c r="Q22" i="110"/>
  <c r="E61" i="110"/>
  <c r="M61" i="110"/>
  <c r="U61" i="110"/>
  <c r="H61" i="110"/>
  <c r="P61" i="110"/>
  <c r="X61" i="110"/>
  <c r="F4" i="199"/>
  <c r="N4" i="199"/>
  <c r="V4" i="199"/>
  <c r="F11" i="199"/>
  <c r="N11" i="199"/>
  <c r="V11" i="199"/>
  <c r="K27" i="199"/>
  <c r="S27" i="199"/>
  <c r="S26" i="199" s="1"/>
  <c r="F27" i="199"/>
  <c r="N27" i="199"/>
  <c r="V27" i="199"/>
  <c r="I4" i="198"/>
  <c r="Q4" i="198"/>
  <c r="D4" i="198"/>
  <c r="D3" i="198" s="1"/>
  <c r="L4" i="198"/>
  <c r="L3" i="198" s="1"/>
  <c r="T4" i="198"/>
  <c r="E8" i="198"/>
  <c r="E3" i="198" s="1"/>
  <c r="M8" i="198"/>
  <c r="M3" i="198" s="1"/>
  <c r="U8" i="198"/>
  <c r="U3" i="198" s="1"/>
  <c r="G26" i="198"/>
  <c r="O26" i="198"/>
  <c r="W26" i="198"/>
  <c r="J26" i="198"/>
  <c r="U4" i="111"/>
  <c r="J10" i="111"/>
  <c r="R10" i="111"/>
  <c r="R8" i="111" s="1"/>
  <c r="K12" i="111"/>
  <c r="S12" i="111"/>
  <c r="F13" i="111"/>
  <c r="N13" i="111"/>
  <c r="V13" i="111"/>
  <c r="I14" i="111"/>
  <c r="Q14" i="111"/>
  <c r="D15" i="111"/>
  <c r="L15" i="111"/>
  <c r="T15" i="111"/>
  <c r="G16" i="111"/>
  <c r="O16" i="111"/>
  <c r="W16" i="111"/>
  <c r="F28" i="111"/>
  <c r="F27" i="197"/>
  <c r="N28" i="111"/>
  <c r="N27" i="197"/>
  <c r="V28" i="111"/>
  <c r="V27" i="197"/>
  <c r="I27" i="197"/>
  <c r="I29" i="111"/>
  <c r="Q27" i="197"/>
  <c r="Q29" i="111"/>
  <c r="L30" i="111"/>
  <c r="L27" i="197"/>
  <c r="T30" i="111"/>
  <c r="T27" i="197"/>
  <c r="G31" i="111"/>
  <c r="G27" i="197"/>
  <c r="O31" i="111"/>
  <c r="O27" i="197"/>
  <c r="W31" i="111"/>
  <c r="W27" i="197"/>
  <c r="M33" i="197"/>
  <c r="M26" i="197" s="1"/>
  <c r="J33" i="197"/>
  <c r="R33" i="197"/>
  <c r="E35" i="111"/>
  <c r="M35" i="111"/>
  <c r="U35" i="111"/>
  <c r="H36" i="111"/>
  <c r="P36" i="111"/>
  <c r="X36" i="111"/>
  <c r="K37" i="111"/>
  <c r="S37" i="111"/>
  <c r="F38" i="111"/>
  <c r="N38" i="111"/>
  <c r="V38" i="111"/>
  <c r="I39" i="111"/>
  <c r="Q39" i="111"/>
  <c r="D40" i="111"/>
  <c r="L40" i="111"/>
  <c r="T40" i="111"/>
  <c r="G41" i="111"/>
  <c r="O41" i="111"/>
  <c r="W41" i="111"/>
  <c r="J42" i="111"/>
  <c r="R42" i="111"/>
  <c r="E43" i="111"/>
  <c r="M43" i="111"/>
  <c r="U43" i="111"/>
  <c r="H44" i="111"/>
  <c r="P44" i="111"/>
  <c r="X44" i="111"/>
  <c r="K45" i="111"/>
  <c r="S45" i="111"/>
  <c r="F46" i="111"/>
  <c r="N46" i="111"/>
  <c r="V46" i="111"/>
  <c r="I47" i="111"/>
  <c r="Q47" i="111"/>
  <c r="D48" i="111"/>
  <c r="L48" i="111"/>
  <c r="T48" i="111"/>
  <c r="G49" i="111"/>
  <c r="O49" i="111"/>
  <c r="W49" i="111"/>
  <c r="J50" i="111"/>
  <c r="R50" i="111"/>
  <c r="E51" i="111"/>
  <c r="M51" i="111"/>
  <c r="U51" i="111"/>
  <c r="W61" i="197"/>
  <c r="F3" i="196"/>
  <c r="D33" i="196"/>
  <c r="D26" i="196" s="1"/>
  <c r="L33" i="196"/>
  <c r="L26" i="196" s="1"/>
  <c r="T33" i="196"/>
  <c r="T26" i="196" s="1"/>
  <c r="G3" i="115"/>
  <c r="O3" i="115"/>
  <c r="D27" i="113"/>
  <c r="D26" i="113" s="1"/>
  <c r="E61" i="113"/>
  <c r="H4" i="114"/>
  <c r="H3" i="114" s="1"/>
  <c r="P4" i="114"/>
  <c r="P3" i="114" s="1"/>
  <c r="K61" i="114"/>
  <c r="S61" i="114"/>
  <c r="F61" i="114"/>
  <c r="N61" i="114"/>
  <c r="V61" i="114"/>
  <c r="I61" i="114"/>
  <c r="Q61" i="114"/>
  <c r="L61" i="114"/>
  <c r="T61" i="114"/>
  <c r="G61" i="114"/>
  <c r="O61" i="114"/>
  <c r="W61" i="114"/>
  <c r="J61" i="114"/>
  <c r="R61" i="114"/>
  <c r="E4" i="108"/>
  <c r="M4" i="108"/>
  <c r="U4" i="108"/>
  <c r="P4" i="108"/>
  <c r="X4" i="108"/>
  <c r="E11" i="108"/>
  <c r="G3" i="199"/>
  <c r="W26" i="199"/>
  <c r="S3" i="198"/>
  <c r="F33" i="198"/>
  <c r="F26" i="198" s="1"/>
  <c r="F37" i="111"/>
  <c r="N33" i="198"/>
  <c r="N37" i="111"/>
  <c r="V33" i="198"/>
  <c r="V26" i="198" s="1"/>
  <c r="V37" i="111"/>
  <c r="G61" i="198"/>
  <c r="G62" i="111"/>
  <c r="O61" i="198"/>
  <c r="O62" i="111"/>
  <c r="W61" i="198"/>
  <c r="W62" i="111"/>
  <c r="J61" i="198"/>
  <c r="J63" i="111"/>
  <c r="R61" i="198"/>
  <c r="R63" i="111"/>
  <c r="E64" i="111"/>
  <c r="E61" i="198"/>
  <c r="M64" i="111"/>
  <c r="M61" i="198"/>
  <c r="U64" i="111"/>
  <c r="U61" i="198"/>
  <c r="H61" i="198"/>
  <c r="H65" i="111"/>
  <c r="P61" i="198"/>
  <c r="P65" i="111"/>
  <c r="X61" i="198"/>
  <c r="X65" i="111"/>
  <c r="F5" i="111"/>
  <c r="N5" i="111"/>
  <c r="N4" i="111" s="1"/>
  <c r="V5" i="111"/>
  <c r="I6" i="111"/>
  <c r="Q6" i="111"/>
  <c r="D7" i="111"/>
  <c r="L7" i="111"/>
  <c r="T7" i="111"/>
  <c r="H18" i="111"/>
  <c r="H17" i="197"/>
  <c r="P18" i="111"/>
  <c r="P17" i="197"/>
  <c r="X18" i="111"/>
  <c r="X17" i="197"/>
  <c r="K17" i="197"/>
  <c r="K19" i="111"/>
  <c r="S17" i="197"/>
  <c r="S19" i="111"/>
  <c r="F20" i="111"/>
  <c r="F17" i="111" s="1"/>
  <c r="F17" i="197"/>
  <c r="N20" i="111"/>
  <c r="N17" i="197"/>
  <c r="V20" i="111"/>
  <c r="V17" i="197"/>
  <c r="I21" i="111"/>
  <c r="I17" i="197"/>
  <c r="Q21" i="111"/>
  <c r="Q17" i="111" s="1"/>
  <c r="Q17" i="197"/>
  <c r="K22" i="111"/>
  <c r="U33" i="197"/>
  <c r="U26" i="197" s="1"/>
  <c r="I53" i="111"/>
  <c r="I52" i="197"/>
  <c r="Q53" i="111"/>
  <c r="Q52" i="197"/>
  <c r="D52" i="197"/>
  <c r="D54" i="111"/>
  <c r="D52" i="111" s="1"/>
  <c r="L52" i="197"/>
  <c r="L54" i="111"/>
  <c r="L52" i="111" s="1"/>
  <c r="T52" i="197"/>
  <c r="T54" i="111"/>
  <c r="T52" i="111" s="1"/>
  <c r="D61" i="197"/>
  <c r="L61" i="197"/>
  <c r="T61" i="197"/>
  <c r="G63" i="111"/>
  <c r="O63" i="111"/>
  <c r="W63" i="111"/>
  <c r="J64" i="111"/>
  <c r="R64" i="111"/>
  <c r="E65" i="111"/>
  <c r="M65" i="111"/>
  <c r="U65" i="111"/>
  <c r="H66" i="111"/>
  <c r="P66" i="111"/>
  <c r="X66" i="111"/>
  <c r="K67" i="111"/>
  <c r="S67" i="111"/>
  <c r="F68" i="111"/>
  <c r="N68" i="111"/>
  <c r="V68" i="111"/>
  <c r="I69" i="111"/>
  <c r="Q69" i="111"/>
  <c r="D70" i="111"/>
  <c r="L70" i="111"/>
  <c r="T70" i="111"/>
  <c r="G71" i="111"/>
  <c r="O71" i="111"/>
  <c r="W71" i="111"/>
  <c r="J72" i="111"/>
  <c r="R72" i="111"/>
  <c r="E4" i="196"/>
  <c r="M4" i="196"/>
  <c r="U4" i="196"/>
  <c r="H11" i="196"/>
  <c r="P11" i="196"/>
  <c r="X11" i="196"/>
  <c r="X3" i="196" s="1"/>
  <c r="H27" i="196"/>
  <c r="P27" i="196"/>
  <c r="X27" i="196"/>
  <c r="O3" i="113"/>
  <c r="W3" i="113"/>
  <c r="D61" i="114"/>
  <c r="F3" i="108"/>
  <c r="G17" i="107"/>
  <c r="O17" i="107"/>
  <c r="W17" i="107"/>
  <c r="J17" i="107"/>
  <c r="R17" i="107"/>
  <c r="M17" i="107"/>
  <c r="U17" i="107"/>
  <c r="J17" i="110"/>
  <c r="R17" i="110"/>
  <c r="M17" i="110"/>
  <c r="U17" i="110"/>
  <c r="H17" i="110"/>
  <c r="P17" i="110"/>
  <c r="X17" i="110"/>
  <c r="D23" i="111"/>
  <c r="D22" i="111" s="1"/>
  <c r="L23" i="111"/>
  <c r="L22" i="111" s="1"/>
  <c r="T23" i="111"/>
  <c r="G24" i="111"/>
  <c r="O24" i="111"/>
  <c r="W24" i="111"/>
  <c r="J25" i="111"/>
  <c r="R25" i="111"/>
  <c r="K29" i="111"/>
  <c r="S29" i="111"/>
  <c r="F30" i="111"/>
  <c r="N30" i="111"/>
  <c r="V30" i="111"/>
  <c r="I31" i="111"/>
  <c r="Q31" i="111"/>
  <c r="D32" i="111"/>
  <c r="L32" i="111"/>
  <c r="T32" i="111"/>
  <c r="G33" i="197"/>
  <c r="O33" i="197"/>
  <c r="W33" i="197"/>
  <c r="R52" i="111"/>
  <c r="K26" i="196"/>
  <c r="E4" i="197"/>
  <c r="M4" i="197"/>
  <c r="U4" i="197"/>
  <c r="I8" i="197"/>
  <c r="Q8" i="197"/>
  <c r="J11" i="197"/>
  <c r="R11" i="197"/>
  <c r="R3" i="197" s="1"/>
  <c r="D17" i="197"/>
  <c r="L17" i="197"/>
  <c r="T17" i="197"/>
  <c r="K22" i="197"/>
  <c r="S22" i="197"/>
  <c r="J27" i="197"/>
  <c r="R27" i="197"/>
  <c r="D33" i="197"/>
  <c r="L33" i="197"/>
  <c r="T33" i="197"/>
  <c r="E52" i="197"/>
  <c r="M52" i="197"/>
  <c r="U52" i="197"/>
  <c r="F61" i="197"/>
  <c r="N61" i="197"/>
  <c r="V61" i="197"/>
  <c r="K5" i="111"/>
  <c r="S5" i="111"/>
  <c r="G9" i="111"/>
  <c r="O9" i="111"/>
  <c r="W9" i="111"/>
  <c r="H12" i="111"/>
  <c r="P12" i="111"/>
  <c r="P11" i="111" s="1"/>
  <c r="X12" i="111"/>
  <c r="J18" i="111"/>
  <c r="R18" i="111"/>
  <c r="I23" i="111"/>
  <c r="I22" i="111" s="1"/>
  <c r="Q23" i="111"/>
  <c r="Q22" i="111" s="1"/>
  <c r="H28" i="111"/>
  <c r="P28" i="111"/>
  <c r="X28" i="111"/>
  <c r="J34" i="111"/>
  <c r="R34" i="111"/>
  <c r="K53" i="111"/>
  <c r="S53" i="111"/>
  <c r="S52" i="111" s="1"/>
  <c r="D62" i="111"/>
  <c r="L62" i="111"/>
  <c r="T62" i="111"/>
  <c r="F4" i="195"/>
  <c r="N4" i="195"/>
  <c r="V4" i="195"/>
  <c r="M11" i="195"/>
  <c r="M3" i="195" s="1"/>
  <c r="E17" i="195"/>
  <c r="M17" i="195"/>
  <c r="U17" i="195"/>
  <c r="F61" i="195"/>
  <c r="N61" i="195"/>
  <c r="V61" i="195"/>
  <c r="E5" i="106"/>
  <c r="M5" i="106"/>
  <c r="U5" i="106"/>
  <c r="H6" i="106"/>
  <c r="P6" i="106"/>
  <c r="X6" i="106"/>
  <c r="K7" i="106"/>
  <c r="S7" i="106"/>
  <c r="G9" i="106"/>
  <c r="O9" i="106"/>
  <c r="W9" i="106"/>
  <c r="J10" i="106"/>
  <c r="R10" i="106"/>
  <c r="K12" i="106"/>
  <c r="S12" i="106"/>
  <c r="F13" i="106"/>
  <c r="N13" i="106"/>
  <c r="V13" i="106"/>
  <c r="I14" i="106"/>
  <c r="Q14" i="106"/>
  <c r="D15" i="106"/>
  <c r="L15" i="106"/>
  <c r="T15" i="106"/>
  <c r="G16" i="106"/>
  <c r="O16" i="106"/>
  <c r="W16" i="106"/>
  <c r="R23" i="106"/>
  <c r="E24" i="106"/>
  <c r="M24" i="106"/>
  <c r="U24" i="106"/>
  <c r="H25" i="106"/>
  <c r="X25" i="106"/>
  <c r="F28" i="106"/>
  <c r="F27" i="194"/>
  <c r="N28" i="106"/>
  <c r="N27" i="194"/>
  <c r="V28" i="106"/>
  <c r="V27" i="194"/>
  <c r="I29" i="106"/>
  <c r="I27" i="194"/>
  <c r="Q29" i="106"/>
  <c r="Q27" i="194"/>
  <c r="D30" i="106"/>
  <c r="L30" i="106"/>
  <c r="T30" i="106"/>
  <c r="G31" i="106"/>
  <c r="O31" i="106"/>
  <c r="W31" i="106"/>
  <c r="J32" i="106"/>
  <c r="R32" i="106"/>
  <c r="J34" i="106"/>
  <c r="R34" i="106"/>
  <c r="E35" i="106"/>
  <c r="H36" i="106"/>
  <c r="X36" i="106"/>
  <c r="K37" i="106"/>
  <c r="S37" i="106"/>
  <c r="F38" i="106"/>
  <c r="I39" i="106"/>
  <c r="D40" i="106"/>
  <c r="L40" i="106"/>
  <c r="T40" i="106"/>
  <c r="G41" i="106"/>
  <c r="J42" i="106"/>
  <c r="E43" i="106"/>
  <c r="M43" i="106"/>
  <c r="U43" i="106"/>
  <c r="H44" i="106"/>
  <c r="K45" i="106"/>
  <c r="F46" i="106"/>
  <c r="N46" i="106"/>
  <c r="V46" i="106"/>
  <c r="I47" i="106"/>
  <c r="L48" i="106"/>
  <c r="G49" i="106"/>
  <c r="O49" i="106"/>
  <c r="W49" i="106"/>
  <c r="J50" i="106"/>
  <c r="M51" i="106"/>
  <c r="L5" i="106"/>
  <c r="O14" i="106"/>
  <c r="G3" i="193"/>
  <c r="D11" i="197"/>
  <c r="D27" i="197"/>
  <c r="F33" i="197"/>
  <c r="N33" i="197"/>
  <c r="G52" i="197"/>
  <c r="O52" i="197"/>
  <c r="W52" i="197"/>
  <c r="H61" i="197"/>
  <c r="P61" i="197"/>
  <c r="X61" i="197"/>
  <c r="H6" i="111"/>
  <c r="P6" i="111"/>
  <c r="X6" i="111"/>
  <c r="X4" i="111" s="1"/>
  <c r="D10" i="111"/>
  <c r="L10" i="111"/>
  <c r="L8" i="111" s="1"/>
  <c r="T10" i="111"/>
  <c r="E13" i="111"/>
  <c r="M13" i="111"/>
  <c r="U13" i="111"/>
  <c r="G19" i="111"/>
  <c r="O19" i="111"/>
  <c r="W19" i="111"/>
  <c r="F24" i="111"/>
  <c r="N24" i="111"/>
  <c r="V24" i="111"/>
  <c r="E29" i="111"/>
  <c r="M29" i="111"/>
  <c r="U29" i="111"/>
  <c r="G35" i="111"/>
  <c r="O35" i="111"/>
  <c r="W35" i="111"/>
  <c r="G61" i="196"/>
  <c r="Q22" i="195"/>
  <c r="P26" i="195"/>
  <c r="N30" i="106"/>
  <c r="L32" i="106"/>
  <c r="M35" i="106"/>
  <c r="P36" i="106"/>
  <c r="N38" i="106"/>
  <c r="Q39" i="106"/>
  <c r="O41" i="106"/>
  <c r="R42" i="106"/>
  <c r="P44" i="106"/>
  <c r="S45" i="106"/>
  <c r="Q47" i="106"/>
  <c r="T48" i="106"/>
  <c r="R50" i="106"/>
  <c r="U51" i="106"/>
  <c r="G52" i="195"/>
  <c r="G5" i="106"/>
  <c r="O5" i="106"/>
  <c r="W5" i="106"/>
  <c r="E7" i="106"/>
  <c r="M7" i="106"/>
  <c r="U7" i="106"/>
  <c r="I9" i="106"/>
  <c r="Q9" i="106"/>
  <c r="D10" i="106"/>
  <c r="L10" i="106"/>
  <c r="T10" i="106"/>
  <c r="E12" i="106"/>
  <c r="M12" i="106"/>
  <c r="U12" i="106"/>
  <c r="H13" i="106"/>
  <c r="P13" i="106"/>
  <c r="X13" i="106"/>
  <c r="K14" i="106"/>
  <c r="S14" i="106"/>
  <c r="F15" i="106"/>
  <c r="N15" i="106"/>
  <c r="V15" i="106"/>
  <c r="I16" i="106"/>
  <c r="Q16" i="106"/>
  <c r="H28" i="106"/>
  <c r="P28" i="106"/>
  <c r="X28" i="106"/>
  <c r="K29" i="106"/>
  <c r="F30" i="106"/>
  <c r="V30" i="106"/>
  <c r="I31" i="106"/>
  <c r="Q31" i="106"/>
  <c r="D32" i="106"/>
  <c r="J53" i="106"/>
  <c r="R53" i="106"/>
  <c r="E54" i="106"/>
  <c r="M54" i="106"/>
  <c r="M62" i="106"/>
  <c r="H63" i="106"/>
  <c r="P63" i="106"/>
  <c r="X63" i="106"/>
  <c r="K64" i="106"/>
  <c r="N65" i="106"/>
  <c r="I66" i="106"/>
  <c r="Q66" i="106"/>
  <c r="D67" i="106"/>
  <c r="L67" i="106"/>
  <c r="O68" i="106"/>
  <c r="J69" i="106"/>
  <c r="R69" i="106"/>
  <c r="E70" i="106"/>
  <c r="M70" i="106"/>
  <c r="P71" i="106"/>
  <c r="K72" i="106"/>
  <c r="S72" i="106"/>
  <c r="G6" i="106"/>
  <c r="H9" i="106"/>
  <c r="I12" i="106"/>
  <c r="J15" i="106"/>
  <c r="N19" i="106"/>
  <c r="F4" i="193"/>
  <c r="F3" i="193" s="1"/>
  <c r="F5" i="104"/>
  <c r="N4" i="193"/>
  <c r="N3" i="193" s="1"/>
  <c r="N5" i="104"/>
  <c r="V4" i="193"/>
  <c r="V3" i="193" s="1"/>
  <c r="V5" i="104"/>
  <c r="I4" i="193"/>
  <c r="I3" i="193" s="1"/>
  <c r="I6" i="104"/>
  <c r="D4" i="193"/>
  <c r="D3" i="193" s="1"/>
  <c r="D7" i="104"/>
  <c r="L4" i="193"/>
  <c r="L3" i="193" s="1"/>
  <c r="L7" i="104"/>
  <c r="T4" i="193"/>
  <c r="T3" i="193" s="1"/>
  <c r="T7" i="104"/>
  <c r="L29" i="106"/>
  <c r="L27" i="195"/>
  <c r="M32" i="106"/>
  <c r="N35" i="106"/>
  <c r="N33" i="195"/>
  <c r="O38" i="106"/>
  <c r="O33" i="195"/>
  <c r="P41" i="106"/>
  <c r="N43" i="106"/>
  <c r="Q44" i="106"/>
  <c r="O46" i="106"/>
  <c r="R47" i="106"/>
  <c r="P49" i="106"/>
  <c r="S50" i="106"/>
  <c r="H5" i="106"/>
  <c r="P5" i="106"/>
  <c r="X5" i="106"/>
  <c r="K6" i="106"/>
  <c r="S6" i="106"/>
  <c r="F7" i="106"/>
  <c r="N7" i="106"/>
  <c r="V7" i="106"/>
  <c r="J9" i="106"/>
  <c r="R9" i="106"/>
  <c r="E10" i="106"/>
  <c r="M10" i="106"/>
  <c r="U10" i="106"/>
  <c r="F12" i="106"/>
  <c r="F11" i="194"/>
  <c r="N12" i="106"/>
  <c r="N11" i="194"/>
  <c r="N3" i="194" s="1"/>
  <c r="V12" i="106"/>
  <c r="V11" i="194"/>
  <c r="I11" i="194"/>
  <c r="I13" i="106"/>
  <c r="Q11" i="194"/>
  <c r="Q13" i="106"/>
  <c r="D14" i="106"/>
  <c r="L14" i="106"/>
  <c r="T14" i="106"/>
  <c r="G15" i="106"/>
  <c r="O15" i="106"/>
  <c r="W15" i="106"/>
  <c r="J16" i="106"/>
  <c r="R16" i="106"/>
  <c r="H18" i="106"/>
  <c r="H17" i="194"/>
  <c r="P18" i="106"/>
  <c r="P17" i="194"/>
  <c r="X18" i="106"/>
  <c r="X17" i="194"/>
  <c r="K19" i="106"/>
  <c r="K17" i="194"/>
  <c r="S19" i="106"/>
  <c r="S17" i="194"/>
  <c r="F20" i="106"/>
  <c r="N20" i="106"/>
  <c r="V20" i="106"/>
  <c r="I21" i="106"/>
  <c r="Q21" i="106"/>
  <c r="I28" i="106"/>
  <c r="D29" i="106"/>
  <c r="T29" i="106"/>
  <c r="G30" i="106"/>
  <c r="O30" i="106"/>
  <c r="W30" i="106"/>
  <c r="J31" i="106"/>
  <c r="E32" i="106"/>
  <c r="U32" i="106"/>
  <c r="K53" i="106"/>
  <c r="N54" i="106"/>
  <c r="O6" i="106"/>
  <c r="P9" i="106"/>
  <c r="Q12" i="106"/>
  <c r="R15" i="106"/>
  <c r="Q28" i="106"/>
  <c r="D53" i="106"/>
  <c r="K52" i="191"/>
  <c r="K53" i="104"/>
  <c r="S52" i="191"/>
  <c r="S53" i="104"/>
  <c r="F52" i="191"/>
  <c r="F54" i="104"/>
  <c r="N52" i="191"/>
  <c r="N54" i="104"/>
  <c r="V52" i="191"/>
  <c r="V54" i="104"/>
  <c r="J5" i="106"/>
  <c r="R5" i="106"/>
  <c r="E6" i="106"/>
  <c r="M6" i="106"/>
  <c r="U6" i="106"/>
  <c r="H7" i="106"/>
  <c r="P7" i="106"/>
  <c r="P7" i="102" s="1"/>
  <c r="X7" i="106"/>
  <c r="X7" i="102" s="1"/>
  <c r="L19" i="106"/>
  <c r="L24" i="106"/>
  <c r="D33" i="195"/>
  <c r="L33" i="195"/>
  <c r="I5" i="106"/>
  <c r="I4" i="194"/>
  <c r="Q5" i="106"/>
  <c r="Q4" i="194"/>
  <c r="D6" i="106"/>
  <c r="L6" i="106"/>
  <c r="T6" i="106"/>
  <c r="G7" i="106"/>
  <c r="O7" i="106"/>
  <c r="W7" i="106"/>
  <c r="K9" i="106"/>
  <c r="S9" i="106"/>
  <c r="I18" i="106"/>
  <c r="D19" i="106"/>
  <c r="T19" i="106"/>
  <c r="G20" i="106"/>
  <c r="O20" i="106"/>
  <c r="W20" i="106"/>
  <c r="J21" i="106"/>
  <c r="F33" i="194"/>
  <c r="N33" i="194"/>
  <c r="V33" i="194"/>
  <c r="I33" i="194"/>
  <c r="Q33" i="194"/>
  <c r="D33" i="194"/>
  <c r="D26" i="194" s="1"/>
  <c r="L33" i="194"/>
  <c r="L26" i="194" s="1"/>
  <c r="T33" i="194"/>
  <c r="T26" i="194" s="1"/>
  <c r="J33" i="194"/>
  <c r="J26" i="194" s="1"/>
  <c r="R33" i="194"/>
  <c r="R26" i="194" s="1"/>
  <c r="L53" i="106"/>
  <c r="G54" i="106"/>
  <c r="O54" i="106"/>
  <c r="W54" i="106"/>
  <c r="W6" i="106"/>
  <c r="X9" i="106"/>
  <c r="T37" i="106"/>
  <c r="W18" i="111"/>
  <c r="F23" i="111"/>
  <c r="N23" i="111"/>
  <c r="V23" i="111"/>
  <c r="E28" i="111"/>
  <c r="M28" i="111"/>
  <c r="U28" i="111"/>
  <c r="G34" i="111"/>
  <c r="O34" i="111"/>
  <c r="W34" i="111"/>
  <c r="H53" i="111"/>
  <c r="P53" i="111"/>
  <c r="P52" i="111" s="1"/>
  <c r="X53" i="111"/>
  <c r="I62" i="111"/>
  <c r="Q62" i="111"/>
  <c r="F9" i="106"/>
  <c r="N9" i="106"/>
  <c r="V9" i="106"/>
  <c r="I10" i="106"/>
  <c r="Q10" i="106"/>
  <c r="J18" i="106"/>
  <c r="K21" i="106"/>
  <c r="J23" i="106"/>
  <c r="J22" i="195"/>
  <c r="E33" i="195"/>
  <c r="M33" i="195"/>
  <c r="U33" i="195"/>
  <c r="U26" i="195" s="1"/>
  <c r="T61" i="195"/>
  <c r="D9" i="106"/>
  <c r="L9" i="106"/>
  <c r="T9" i="106"/>
  <c r="G10" i="106"/>
  <c r="O10" i="106"/>
  <c r="W10" i="106"/>
  <c r="H12" i="106"/>
  <c r="P12" i="106"/>
  <c r="X12" i="106"/>
  <c r="K13" i="106"/>
  <c r="S13" i="106"/>
  <c r="F14" i="106"/>
  <c r="N14" i="106"/>
  <c r="V14" i="106"/>
  <c r="I15" i="106"/>
  <c r="Q15" i="106"/>
  <c r="D16" i="106"/>
  <c r="L16" i="106"/>
  <c r="T16" i="106"/>
  <c r="R18" i="106"/>
  <c r="E19" i="106"/>
  <c r="M19" i="106"/>
  <c r="U19" i="106"/>
  <c r="H20" i="106"/>
  <c r="X20" i="106"/>
  <c r="S21" i="106"/>
  <c r="G23" i="106"/>
  <c r="G22" i="194"/>
  <c r="O23" i="106"/>
  <c r="O22" i="194"/>
  <c r="W23" i="106"/>
  <c r="W22" i="194"/>
  <c r="J24" i="106"/>
  <c r="J22" i="194"/>
  <c r="R24" i="106"/>
  <c r="R22" i="194"/>
  <c r="E25" i="106"/>
  <c r="M25" i="106"/>
  <c r="U25" i="106"/>
  <c r="H61" i="194"/>
  <c r="P61" i="194"/>
  <c r="X61" i="194"/>
  <c r="K61" i="194"/>
  <c r="S61" i="194"/>
  <c r="F61" i="194"/>
  <c r="N61" i="194"/>
  <c r="V61" i="194"/>
  <c r="D61" i="194"/>
  <c r="L61" i="194"/>
  <c r="T61" i="194"/>
  <c r="J7" i="106"/>
  <c r="K10" i="106"/>
  <c r="L13" i="106"/>
  <c r="K27" i="193"/>
  <c r="K28" i="104"/>
  <c r="S27" i="193"/>
  <c r="S28" i="104"/>
  <c r="F27" i="193"/>
  <c r="F26" i="193" s="1"/>
  <c r="F29" i="104"/>
  <c r="N27" i="193"/>
  <c r="N26" i="193" s="1"/>
  <c r="N29" i="104"/>
  <c r="V27" i="193"/>
  <c r="V29" i="104"/>
  <c r="I27" i="193"/>
  <c r="I30" i="104"/>
  <c r="Q27" i="193"/>
  <c r="Q26" i="193" s="1"/>
  <c r="Q30" i="104"/>
  <c r="G32" i="104"/>
  <c r="G27" i="193"/>
  <c r="O27" i="193"/>
  <c r="O32" i="104"/>
  <c r="W32" i="104"/>
  <c r="W27" i="193"/>
  <c r="H28" i="104"/>
  <c r="H27" i="191"/>
  <c r="P28" i="104"/>
  <c r="P27" i="191"/>
  <c r="X28" i="104"/>
  <c r="X27" i="191"/>
  <c r="K27" i="191"/>
  <c r="K29" i="104"/>
  <c r="S27" i="191"/>
  <c r="S29" i="104"/>
  <c r="F30" i="104"/>
  <c r="F27" i="191"/>
  <c r="N30" i="104"/>
  <c r="N27" i="191"/>
  <c r="V30" i="104"/>
  <c r="V27" i="191"/>
  <c r="L3" i="195"/>
  <c r="T3" i="195"/>
  <c r="W3" i="195"/>
  <c r="R3" i="195"/>
  <c r="D11" i="195"/>
  <c r="D3" i="195" s="1"/>
  <c r="K17" i="195"/>
  <c r="S17" i="195"/>
  <c r="I20" i="106"/>
  <c r="I17" i="195"/>
  <c r="D27" i="195"/>
  <c r="S53" i="106"/>
  <c r="V54" i="106"/>
  <c r="T62" i="106"/>
  <c r="O63" i="106"/>
  <c r="W63" i="106"/>
  <c r="E65" i="106"/>
  <c r="U65" i="106"/>
  <c r="P66" i="106"/>
  <c r="X66" i="106"/>
  <c r="S67" i="106"/>
  <c r="F68" i="106"/>
  <c r="V68" i="106"/>
  <c r="Q69" i="106"/>
  <c r="D70" i="106"/>
  <c r="T70" i="106"/>
  <c r="G71" i="106"/>
  <c r="W71" i="106"/>
  <c r="R72" i="106"/>
  <c r="K5" i="106"/>
  <c r="S5" i="106"/>
  <c r="F6" i="106"/>
  <c r="N6" i="106"/>
  <c r="V6" i="106"/>
  <c r="I7" i="106"/>
  <c r="Q7" i="106"/>
  <c r="E9" i="106"/>
  <c r="E8" i="194"/>
  <c r="M9" i="106"/>
  <c r="M8" i="194"/>
  <c r="U9" i="106"/>
  <c r="U8" i="194"/>
  <c r="H8" i="194"/>
  <c r="H10" i="106"/>
  <c r="P8" i="194"/>
  <c r="P10" i="106"/>
  <c r="X8" i="194"/>
  <c r="X10" i="106"/>
  <c r="K18" i="106"/>
  <c r="S18" i="106"/>
  <c r="F19" i="106"/>
  <c r="V19" i="106"/>
  <c r="Q20" i="106"/>
  <c r="D21" i="106"/>
  <c r="L21" i="106"/>
  <c r="T21" i="106"/>
  <c r="H23" i="106"/>
  <c r="P23" i="106"/>
  <c r="X23" i="106"/>
  <c r="K24" i="106"/>
  <c r="F25" i="106"/>
  <c r="V25" i="106"/>
  <c r="H34" i="106"/>
  <c r="H33" i="194"/>
  <c r="H26" i="194" s="1"/>
  <c r="P34" i="106"/>
  <c r="P33" i="194"/>
  <c r="P26" i="194" s="1"/>
  <c r="X34" i="106"/>
  <c r="X33" i="194"/>
  <c r="X26" i="194" s="1"/>
  <c r="K35" i="106"/>
  <c r="K33" i="194"/>
  <c r="K26" i="194" s="1"/>
  <c r="S35" i="106"/>
  <c r="S33" i="194"/>
  <c r="S26" i="194" s="1"/>
  <c r="F36" i="106"/>
  <c r="N36" i="106"/>
  <c r="V36" i="106"/>
  <c r="I37" i="106"/>
  <c r="Q37" i="106"/>
  <c r="D38" i="106"/>
  <c r="L38" i="106"/>
  <c r="T38" i="106"/>
  <c r="G39" i="106"/>
  <c r="O39" i="106"/>
  <c r="W39" i="106"/>
  <c r="J40" i="106"/>
  <c r="R40" i="106"/>
  <c r="E41" i="106"/>
  <c r="M41" i="106"/>
  <c r="U41" i="106"/>
  <c r="H42" i="106"/>
  <c r="P42" i="106"/>
  <c r="X42" i="106"/>
  <c r="K43" i="106"/>
  <c r="S43" i="106"/>
  <c r="F44" i="106"/>
  <c r="N44" i="106"/>
  <c r="V44" i="106"/>
  <c r="I45" i="106"/>
  <c r="Q45" i="106"/>
  <c r="D46" i="106"/>
  <c r="L46" i="106"/>
  <c r="T46" i="106"/>
  <c r="G47" i="106"/>
  <c r="O47" i="106"/>
  <c r="W47" i="106"/>
  <c r="J48" i="106"/>
  <c r="R48" i="106"/>
  <c r="E49" i="106"/>
  <c r="M49" i="106"/>
  <c r="U49" i="106"/>
  <c r="H50" i="106"/>
  <c r="P50" i="106"/>
  <c r="X50" i="106"/>
  <c r="K51" i="106"/>
  <c r="S51" i="106"/>
  <c r="R7" i="106"/>
  <c r="S10" i="106"/>
  <c r="T13" i="106"/>
  <c r="R31" i="106"/>
  <c r="T53" i="106"/>
  <c r="T52" i="195"/>
  <c r="E61" i="195"/>
  <c r="M61" i="195"/>
  <c r="U62" i="106"/>
  <c r="U61" i="195"/>
  <c r="H61" i="195"/>
  <c r="P61" i="195"/>
  <c r="X61" i="195"/>
  <c r="K61" i="195"/>
  <c r="S64" i="106"/>
  <c r="S61" i="195"/>
  <c r="I61" i="195"/>
  <c r="Q61" i="195"/>
  <c r="J12" i="106"/>
  <c r="R12" i="106"/>
  <c r="E13" i="106"/>
  <c r="M13" i="106"/>
  <c r="U13" i="106"/>
  <c r="H14" i="106"/>
  <c r="P14" i="106"/>
  <c r="X14" i="106"/>
  <c r="K15" i="106"/>
  <c r="S15" i="106"/>
  <c r="F16" i="106"/>
  <c r="N16" i="106"/>
  <c r="V16" i="106"/>
  <c r="I23" i="106"/>
  <c r="D24" i="106"/>
  <c r="T24" i="106"/>
  <c r="G25" i="106"/>
  <c r="O25" i="106"/>
  <c r="W25" i="106"/>
  <c r="I34" i="106"/>
  <c r="D35" i="106"/>
  <c r="L35" i="106"/>
  <c r="T35" i="106"/>
  <c r="G36" i="106"/>
  <c r="J37" i="106"/>
  <c r="E38" i="106"/>
  <c r="M38" i="106"/>
  <c r="U38" i="106"/>
  <c r="H39" i="106"/>
  <c r="K40" i="106"/>
  <c r="F41" i="106"/>
  <c r="N41" i="106"/>
  <c r="V41" i="106"/>
  <c r="I42" i="106"/>
  <c r="L43" i="106"/>
  <c r="G44" i="106"/>
  <c r="O44" i="106"/>
  <c r="W44" i="106"/>
  <c r="J45" i="106"/>
  <c r="M46" i="106"/>
  <c r="H47" i="106"/>
  <c r="P47" i="106"/>
  <c r="J62" i="106"/>
  <c r="J61" i="194"/>
  <c r="R62" i="106"/>
  <c r="R61" i="194"/>
  <c r="E63" i="106"/>
  <c r="E61" i="194"/>
  <c r="M63" i="106"/>
  <c r="M61" i="194"/>
  <c r="U63" i="106"/>
  <c r="U61" i="194"/>
  <c r="H64" i="106"/>
  <c r="P64" i="106"/>
  <c r="X64" i="106"/>
  <c r="K65" i="106"/>
  <c r="S65" i="106"/>
  <c r="F66" i="106"/>
  <c r="N66" i="106"/>
  <c r="V66" i="106"/>
  <c r="I67" i="106"/>
  <c r="Q67" i="106"/>
  <c r="D68" i="106"/>
  <c r="L68" i="106"/>
  <c r="T68" i="106"/>
  <c r="G69" i="106"/>
  <c r="O69" i="106"/>
  <c r="W69" i="106"/>
  <c r="J70" i="106"/>
  <c r="R70" i="106"/>
  <c r="E71" i="106"/>
  <c r="M71" i="106"/>
  <c r="U71" i="106"/>
  <c r="H72" i="106"/>
  <c r="P72" i="106"/>
  <c r="X72" i="106"/>
  <c r="D5" i="106"/>
  <c r="Q6" i="104"/>
  <c r="G11" i="195"/>
  <c r="G3" i="195" s="1"/>
  <c r="E4" i="194"/>
  <c r="M4" i="194"/>
  <c r="U4" i="194"/>
  <c r="J11" i="194"/>
  <c r="R11" i="194"/>
  <c r="G18" i="106"/>
  <c r="O18" i="106"/>
  <c r="W18" i="106"/>
  <c r="J19" i="106"/>
  <c r="R19" i="106"/>
  <c r="E20" i="106"/>
  <c r="M20" i="106"/>
  <c r="U20" i="106"/>
  <c r="H21" i="106"/>
  <c r="H21" i="102" s="1"/>
  <c r="P21" i="106"/>
  <c r="X21" i="106"/>
  <c r="F23" i="106"/>
  <c r="N23" i="106"/>
  <c r="V23" i="106"/>
  <c r="I24" i="106"/>
  <c r="Q24" i="106"/>
  <c r="Q22" i="106" s="1"/>
  <c r="D25" i="106"/>
  <c r="L25" i="106"/>
  <c r="T25" i="106"/>
  <c r="E28" i="106"/>
  <c r="M28" i="106"/>
  <c r="U28" i="106"/>
  <c r="H29" i="106"/>
  <c r="P29" i="106"/>
  <c r="X29" i="106"/>
  <c r="K30" i="106"/>
  <c r="S30" i="106"/>
  <c r="F31" i="106"/>
  <c r="N31" i="106"/>
  <c r="V31" i="106"/>
  <c r="I32" i="106"/>
  <c r="Q32" i="106"/>
  <c r="G34" i="106"/>
  <c r="O34" i="106"/>
  <c r="W34" i="106"/>
  <c r="J35" i="106"/>
  <c r="R35" i="106"/>
  <c r="E36" i="106"/>
  <c r="M36" i="106"/>
  <c r="U36" i="106"/>
  <c r="H37" i="106"/>
  <c r="P37" i="106"/>
  <c r="X37" i="106"/>
  <c r="K38" i="106"/>
  <c r="S38" i="106"/>
  <c r="F39" i="106"/>
  <c r="N39" i="106"/>
  <c r="V39" i="106"/>
  <c r="I40" i="106"/>
  <c r="Q40" i="106"/>
  <c r="D41" i="106"/>
  <c r="L41" i="106"/>
  <c r="T41" i="106"/>
  <c r="G42" i="106"/>
  <c r="O42" i="106"/>
  <c r="W42" i="106"/>
  <c r="J43" i="106"/>
  <c r="R43" i="106"/>
  <c r="E44" i="106"/>
  <c r="M44" i="106"/>
  <c r="U44" i="106"/>
  <c r="H45" i="106"/>
  <c r="P45" i="106"/>
  <c r="X45" i="106"/>
  <c r="K46" i="106"/>
  <c r="S46" i="106"/>
  <c r="F47" i="106"/>
  <c r="N47" i="106"/>
  <c r="V47" i="106"/>
  <c r="I48" i="106"/>
  <c r="Q48" i="106"/>
  <c r="D49" i="106"/>
  <c r="L49" i="106"/>
  <c r="T49" i="106"/>
  <c r="G50" i="106"/>
  <c r="O50" i="106"/>
  <c r="W50" i="106"/>
  <c r="J51" i="106"/>
  <c r="R51" i="106"/>
  <c r="H53" i="106"/>
  <c r="P53" i="106"/>
  <c r="X53" i="106"/>
  <c r="K54" i="106"/>
  <c r="S54" i="106"/>
  <c r="I62" i="106"/>
  <c r="Q62" i="106"/>
  <c r="D63" i="106"/>
  <c r="L63" i="106"/>
  <c r="T63" i="106"/>
  <c r="G64" i="106"/>
  <c r="O64" i="106"/>
  <c r="W64" i="106"/>
  <c r="J65" i="106"/>
  <c r="R65" i="106"/>
  <c r="E66" i="106"/>
  <c r="M66" i="106"/>
  <c r="U66" i="106"/>
  <c r="H67" i="106"/>
  <c r="P67" i="106"/>
  <c r="X67" i="106"/>
  <c r="K68" i="106"/>
  <c r="S68" i="106"/>
  <c r="F69" i="106"/>
  <c r="N69" i="106"/>
  <c r="V69" i="106"/>
  <c r="I70" i="106"/>
  <c r="Q70" i="106"/>
  <c r="D71" i="106"/>
  <c r="L71" i="106"/>
  <c r="T71" i="106"/>
  <c r="G72" i="106"/>
  <c r="O72" i="106"/>
  <c r="W72" i="106"/>
  <c r="E33" i="193"/>
  <c r="E26" i="193" s="1"/>
  <c r="M33" i="193"/>
  <c r="M26" i="193" s="1"/>
  <c r="U33" i="193"/>
  <c r="H33" i="193"/>
  <c r="P33" i="193"/>
  <c r="P26" i="193" s="1"/>
  <c r="P2" i="193" s="1"/>
  <c r="X33" i="193"/>
  <c r="X26" i="193" s="1"/>
  <c r="K33" i="193"/>
  <c r="S33" i="193"/>
  <c r="H61" i="193"/>
  <c r="P61" i="193"/>
  <c r="X61" i="193"/>
  <c r="Q3" i="192"/>
  <c r="D3" i="192"/>
  <c r="H33" i="192"/>
  <c r="H26" i="192" s="1"/>
  <c r="P33" i="192"/>
  <c r="P26" i="192" s="1"/>
  <c r="X33" i="192"/>
  <c r="X26" i="192" s="1"/>
  <c r="K33" i="192"/>
  <c r="S33" i="192"/>
  <c r="S26" i="192" s="1"/>
  <c r="F33" i="192"/>
  <c r="N33" i="192"/>
  <c r="V33" i="192"/>
  <c r="I9" i="104"/>
  <c r="I8" i="104" s="1"/>
  <c r="Q9" i="104"/>
  <c r="D10" i="104"/>
  <c r="L10" i="104"/>
  <c r="T10" i="104"/>
  <c r="D11" i="191"/>
  <c r="K23" i="104"/>
  <c r="S23" i="104"/>
  <c r="S22" i="104" s="1"/>
  <c r="F24" i="104"/>
  <c r="N24" i="104"/>
  <c r="V24" i="104"/>
  <c r="I25" i="104"/>
  <c r="Q25" i="104"/>
  <c r="W33" i="191"/>
  <c r="N33" i="191"/>
  <c r="V33" i="191"/>
  <c r="J9" i="104"/>
  <c r="K12" i="104"/>
  <c r="O24" i="104"/>
  <c r="S36" i="104"/>
  <c r="G4" i="194"/>
  <c r="O4" i="194"/>
  <c r="O3" i="194" s="1"/>
  <c r="W4" i="194"/>
  <c r="W3" i="194" s="1"/>
  <c r="K8" i="194"/>
  <c r="K3" i="194" s="1"/>
  <c r="S8" i="194"/>
  <c r="S3" i="194" s="1"/>
  <c r="D11" i="194"/>
  <c r="L11" i="194"/>
  <c r="T11" i="194"/>
  <c r="D27" i="193"/>
  <c r="D26" i="193" s="1"/>
  <c r="L27" i="193"/>
  <c r="L26" i="193" s="1"/>
  <c r="T27" i="193"/>
  <c r="T26" i="193" s="1"/>
  <c r="U3" i="192"/>
  <c r="F27" i="192"/>
  <c r="N27" i="192"/>
  <c r="V27" i="192"/>
  <c r="I27" i="192"/>
  <c r="Q27" i="192"/>
  <c r="Q26" i="192" s="1"/>
  <c r="D26" i="192"/>
  <c r="J61" i="192"/>
  <c r="R61" i="192"/>
  <c r="M61" i="192"/>
  <c r="U61" i="192"/>
  <c r="H61" i="192"/>
  <c r="P61" i="192"/>
  <c r="X61" i="192"/>
  <c r="K5" i="104"/>
  <c r="K4" i="191"/>
  <c r="S5" i="104"/>
  <c r="S4" i="191"/>
  <c r="F4" i="191"/>
  <c r="F6" i="104"/>
  <c r="N4" i="191"/>
  <c r="N6" i="104"/>
  <c r="V4" i="191"/>
  <c r="V6" i="104"/>
  <c r="I7" i="104"/>
  <c r="I4" i="191"/>
  <c r="Q7" i="104"/>
  <c r="Q4" i="191"/>
  <c r="J18" i="104"/>
  <c r="J17" i="191"/>
  <c r="R18" i="104"/>
  <c r="R17" i="191"/>
  <c r="E17" i="191"/>
  <c r="E19" i="104"/>
  <c r="M17" i="191"/>
  <c r="M19" i="104"/>
  <c r="U17" i="191"/>
  <c r="U19" i="104"/>
  <c r="H20" i="104"/>
  <c r="H17" i="191"/>
  <c r="P20" i="104"/>
  <c r="P17" i="191"/>
  <c r="X20" i="104"/>
  <c r="X17" i="191"/>
  <c r="L27" i="191"/>
  <c r="T27" i="191"/>
  <c r="F13" i="104"/>
  <c r="H19" i="104"/>
  <c r="M34" i="104"/>
  <c r="H4" i="194"/>
  <c r="P4" i="194"/>
  <c r="X4" i="194"/>
  <c r="D8" i="194"/>
  <c r="L8" i="194"/>
  <c r="T8" i="194"/>
  <c r="E11" i="194"/>
  <c r="M11" i="194"/>
  <c r="U11" i="194"/>
  <c r="G17" i="194"/>
  <c r="O17" i="194"/>
  <c r="W17" i="194"/>
  <c r="F22" i="194"/>
  <c r="N22" i="194"/>
  <c r="V22" i="194"/>
  <c r="E27" i="194"/>
  <c r="E26" i="194" s="1"/>
  <c r="M27" i="194"/>
  <c r="M26" i="194" s="1"/>
  <c r="U27" i="194"/>
  <c r="U26" i="194" s="1"/>
  <c r="G33" i="194"/>
  <c r="G26" i="194" s="1"/>
  <c r="O33" i="194"/>
  <c r="O26" i="194" s="1"/>
  <c r="W33" i="194"/>
  <c r="H52" i="194"/>
  <c r="P52" i="194"/>
  <c r="X52" i="194"/>
  <c r="I61" i="194"/>
  <c r="Q61" i="194"/>
  <c r="J3" i="193"/>
  <c r="H4" i="193"/>
  <c r="O11" i="193"/>
  <c r="O3" i="193" s="1"/>
  <c r="K61" i="192"/>
  <c r="S61" i="192"/>
  <c r="D9" i="104"/>
  <c r="L9" i="104"/>
  <c r="T9" i="104"/>
  <c r="G10" i="104"/>
  <c r="O10" i="104"/>
  <c r="W10" i="104"/>
  <c r="F23" i="104"/>
  <c r="N23" i="104"/>
  <c r="V23" i="104"/>
  <c r="I24" i="104"/>
  <c r="Q24" i="104"/>
  <c r="D25" i="104"/>
  <c r="L25" i="104"/>
  <c r="T25" i="104"/>
  <c r="J28" i="104"/>
  <c r="J27" i="104" s="1"/>
  <c r="R28" i="104"/>
  <c r="E29" i="104"/>
  <c r="M29" i="104"/>
  <c r="U29" i="104"/>
  <c r="H30" i="104"/>
  <c r="P30" i="104"/>
  <c r="X30" i="104"/>
  <c r="K31" i="104"/>
  <c r="S31" i="104"/>
  <c r="F32" i="104"/>
  <c r="N32" i="104"/>
  <c r="V32" i="104"/>
  <c r="F33" i="191"/>
  <c r="M10" i="104"/>
  <c r="M8" i="104" s="1"/>
  <c r="N13" i="104"/>
  <c r="P19" i="104"/>
  <c r="U34" i="104"/>
  <c r="D62" i="104"/>
  <c r="J6" i="106"/>
  <c r="R6" i="106"/>
  <c r="F10" i="106"/>
  <c r="N10" i="106"/>
  <c r="V10" i="106"/>
  <c r="G13" i="106"/>
  <c r="O13" i="106"/>
  <c r="W13" i="106"/>
  <c r="H16" i="106"/>
  <c r="P16" i="106"/>
  <c r="X16" i="106"/>
  <c r="E5" i="104"/>
  <c r="E4" i="104" s="1"/>
  <c r="M5" i="104"/>
  <c r="U5" i="104"/>
  <c r="U4" i="104" s="1"/>
  <c r="H6" i="104"/>
  <c r="P6" i="104"/>
  <c r="X6" i="104"/>
  <c r="K7" i="104"/>
  <c r="S7" i="104"/>
  <c r="E8" i="104"/>
  <c r="H12" i="104"/>
  <c r="H11" i="191"/>
  <c r="P12" i="104"/>
  <c r="P11" i="191"/>
  <c r="X12" i="104"/>
  <c r="X11" i="191"/>
  <c r="K11" i="191"/>
  <c r="K13" i="104"/>
  <c r="S11" i="191"/>
  <c r="S13" i="104"/>
  <c r="F14" i="104"/>
  <c r="F11" i="191"/>
  <c r="N14" i="104"/>
  <c r="N11" i="191"/>
  <c r="V14" i="104"/>
  <c r="V11" i="191"/>
  <c r="D18" i="104"/>
  <c r="L18" i="104"/>
  <c r="T18" i="104"/>
  <c r="G19" i="104"/>
  <c r="G17" i="104" s="1"/>
  <c r="O19" i="104"/>
  <c r="W19" i="104"/>
  <c r="J20" i="104"/>
  <c r="R20" i="104"/>
  <c r="E21" i="104"/>
  <c r="M21" i="104"/>
  <c r="U21" i="104"/>
  <c r="G34" i="104"/>
  <c r="O34" i="104"/>
  <c r="W34" i="104"/>
  <c r="J35" i="104"/>
  <c r="R35" i="104"/>
  <c r="E36" i="104"/>
  <c r="M36" i="104"/>
  <c r="U36" i="104"/>
  <c r="H37" i="104"/>
  <c r="P37" i="104"/>
  <c r="X37" i="104"/>
  <c r="K38" i="104"/>
  <c r="S38" i="104"/>
  <c r="F39" i="104"/>
  <c r="N39" i="104"/>
  <c r="V39" i="104"/>
  <c r="I40" i="104"/>
  <c r="Q40" i="104"/>
  <c r="D41" i="104"/>
  <c r="L41" i="104"/>
  <c r="T41" i="104"/>
  <c r="G42" i="104"/>
  <c r="O42" i="104"/>
  <c r="W42" i="104"/>
  <c r="J43" i="104"/>
  <c r="R43" i="104"/>
  <c r="E44" i="104"/>
  <c r="M44" i="104"/>
  <c r="U44" i="104"/>
  <c r="H45" i="104"/>
  <c r="P45" i="104"/>
  <c r="X45" i="104"/>
  <c r="K46" i="104"/>
  <c r="S46" i="104"/>
  <c r="F47" i="104"/>
  <c r="N47" i="104"/>
  <c r="V47" i="104"/>
  <c r="I48" i="104"/>
  <c r="Q48" i="104"/>
  <c r="D49" i="104"/>
  <c r="L49" i="104"/>
  <c r="T49" i="104"/>
  <c r="G50" i="104"/>
  <c r="O50" i="104"/>
  <c r="U10" i="104"/>
  <c r="U8" i="104" s="1"/>
  <c r="V13" i="104"/>
  <c r="W16" i="104"/>
  <c r="X19" i="104"/>
  <c r="D23" i="104"/>
  <c r="H35" i="104"/>
  <c r="K9" i="105"/>
  <c r="K8" i="187"/>
  <c r="K3" i="187" s="1"/>
  <c r="S9" i="105"/>
  <c r="S8" i="187"/>
  <c r="S3" i="187" s="1"/>
  <c r="F8" i="187"/>
  <c r="F10" i="105"/>
  <c r="N8" i="187"/>
  <c r="N3" i="187" s="1"/>
  <c r="N10" i="105"/>
  <c r="N8" i="105" s="1"/>
  <c r="V8" i="187"/>
  <c r="V10" i="105"/>
  <c r="I8" i="103"/>
  <c r="Q8" i="103"/>
  <c r="F23" i="103"/>
  <c r="F22" i="185"/>
  <c r="N23" i="103"/>
  <c r="N22" i="185"/>
  <c r="V23" i="103"/>
  <c r="V22" i="185"/>
  <c r="D18" i="106"/>
  <c r="L18" i="106"/>
  <c r="T18" i="106"/>
  <c r="G19" i="106"/>
  <c r="O19" i="106"/>
  <c r="W19" i="106"/>
  <c r="J20" i="106"/>
  <c r="R20" i="106"/>
  <c r="E21" i="106"/>
  <c r="M21" i="106"/>
  <c r="U21" i="106"/>
  <c r="K23" i="106"/>
  <c r="S23" i="106"/>
  <c r="S22" i="106" s="1"/>
  <c r="F24" i="106"/>
  <c r="N24" i="106"/>
  <c r="V24" i="106"/>
  <c r="I25" i="106"/>
  <c r="Q25" i="106"/>
  <c r="J28" i="106"/>
  <c r="R28" i="106"/>
  <c r="E29" i="106"/>
  <c r="M29" i="106"/>
  <c r="U29" i="106"/>
  <c r="H30" i="106"/>
  <c r="P30" i="106"/>
  <c r="X30" i="106"/>
  <c r="K31" i="106"/>
  <c r="S31" i="106"/>
  <c r="F32" i="106"/>
  <c r="N32" i="106"/>
  <c r="V32" i="106"/>
  <c r="D34" i="106"/>
  <c r="L34" i="106"/>
  <c r="T34" i="106"/>
  <c r="G35" i="106"/>
  <c r="O35" i="106"/>
  <c r="W35" i="106"/>
  <c r="J36" i="106"/>
  <c r="R36" i="106"/>
  <c r="E37" i="106"/>
  <c r="M37" i="106"/>
  <c r="U37" i="106"/>
  <c r="H38" i="106"/>
  <c r="P38" i="106"/>
  <c r="X38" i="106"/>
  <c r="K39" i="106"/>
  <c r="S39" i="106"/>
  <c r="F40" i="106"/>
  <c r="N40" i="106"/>
  <c r="V40" i="106"/>
  <c r="I41" i="106"/>
  <c r="Q41" i="106"/>
  <c r="D42" i="106"/>
  <c r="L42" i="106"/>
  <c r="T42" i="106"/>
  <c r="G43" i="106"/>
  <c r="O43" i="106"/>
  <c r="W43" i="106"/>
  <c r="J44" i="106"/>
  <c r="R44" i="106"/>
  <c r="E45" i="106"/>
  <c r="M45" i="106"/>
  <c r="U45" i="106"/>
  <c r="H46" i="106"/>
  <c r="P46" i="106"/>
  <c r="X46" i="106"/>
  <c r="K47" i="106"/>
  <c r="S47" i="106"/>
  <c r="F48" i="106"/>
  <c r="N48" i="106"/>
  <c r="V48" i="106"/>
  <c r="I49" i="106"/>
  <c r="Q49" i="106"/>
  <c r="D50" i="106"/>
  <c r="L50" i="106"/>
  <c r="T50" i="106"/>
  <c r="G51" i="106"/>
  <c r="O51" i="106"/>
  <c r="W51" i="106"/>
  <c r="E53" i="106"/>
  <c r="M53" i="106"/>
  <c r="U53" i="106"/>
  <c r="H54" i="106"/>
  <c r="P54" i="106"/>
  <c r="X54" i="106"/>
  <c r="F62" i="106"/>
  <c r="N62" i="106"/>
  <c r="V62" i="106"/>
  <c r="I63" i="106"/>
  <c r="Q63" i="106"/>
  <c r="D64" i="106"/>
  <c r="L64" i="106"/>
  <c r="T64" i="106"/>
  <c r="G65" i="106"/>
  <c r="O65" i="106"/>
  <c r="W65" i="106"/>
  <c r="J66" i="106"/>
  <c r="R66" i="106"/>
  <c r="E67" i="106"/>
  <c r="M67" i="106"/>
  <c r="U67" i="106"/>
  <c r="H68" i="106"/>
  <c r="P68" i="106"/>
  <c r="X68" i="106"/>
  <c r="K69" i="106"/>
  <c r="S69" i="106"/>
  <c r="F70" i="106"/>
  <c r="N70" i="106"/>
  <c r="V70" i="106"/>
  <c r="I71" i="106"/>
  <c r="Q71" i="106"/>
  <c r="D72" i="106"/>
  <c r="L72" i="106"/>
  <c r="T72" i="106"/>
  <c r="E17" i="193"/>
  <c r="M17" i="193"/>
  <c r="U17" i="193"/>
  <c r="E61" i="192"/>
  <c r="F8" i="104"/>
  <c r="V8" i="104"/>
  <c r="L11" i="191"/>
  <c r="T11" i="191"/>
  <c r="H22" i="104"/>
  <c r="D27" i="191"/>
  <c r="Q61" i="191"/>
  <c r="I14" i="104"/>
  <c r="K20" i="104"/>
  <c r="L23" i="104"/>
  <c r="P35" i="104"/>
  <c r="E18" i="106"/>
  <c r="M18" i="106"/>
  <c r="U18" i="106"/>
  <c r="H19" i="106"/>
  <c r="P19" i="106"/>
  <c r="X19" i="106"/>
  <c r="K20" i="106"/>
  <c r="S20" i="106"/>
  <c r="F21" i="106"/>
  <c r="N21" i="106"/>
  <c r="V21" i="106"/>
  <c r="D23" i="106"/>
  <c r="L23" i="106"/>
  <c r="T23" i="106"/>
  <c r="G24" i="106"/>
  <c r="O24" i="106"/>
  <c r="W24" i="106"/>
  <c r="J25" i="106"/>
  <c r="R25" i="106"/>
  <c r="K28" i="106"/>
  <c r="S28" i="106"/>
  <c r="F29" i="106"/>
  <c r="N29" i="106"/>
  <c r="V29" i="106"/>
  <c r="I30" i="106"/>
  <c r="Q30" i="106"/>
  <c r="D31" i="106"/>
  <c r="L31" i="106"/>
  <c r="T31" i="106"/>
  <c r="G32" i="106"/>
  <c r="O32" i="106"/>
  <c r="W32" i="106"/>
  <c r="E34" i="106"/>
  <c r="M34" i="106"/>
  <c r="U34" i="106"/>
  <c r="H35" i="106"/>
  <c r="P35" i="106"/>
  <c r="X35" i="106"/>
  <c r="K36" i="106"/>
  <c r="K36" i="102" s="1"/>
  <c r="S36" i="106"/>
  <c r="F37" i="106"/>
  <c r="N37" i="106"/>
  <c r="V37" i="106"/>
  <c r="I38" i="106"/>
  <c r="Q38" i="106"/>
  <c r="D39" i="106"/>
  <c r="L39" i="106"/>
  <c r="T39" i="106"/>
  <c r="G40" i="106"/>
  <c r="O40" i="106"/>
  <c r="O40" i="102" s="1"/>
  <c r="W40" i="106"/>
  <c r="J41" i="106"/>
  <c r="R41" i="106"/>
  <c r="E42" i="106"/>
  <c r="M42" i="106"/>
  <c r="U42" i="106"/>
  <c r="H43" i="106"/>
  <c r="P43" i="106"/>
  <c r="X43" i="106"/>
  <c r="K44" i="106"/>
  <c r="S44" i="106"/>
  <c r="S44" i="102" s="1"/>
  <c r="F45" i="106"/>
  <c r="N45" i="106"/>
  <c r="V45" i="106"/>
  <c r="I46" i="106"/>
  <c r="Q46" i="106"/>
  <c r="D47" i="106"/>
  <c r="L47" i="106"/>
  <c r="T47" i="106"/>
  <c r="T47" i="102" s="1"/>
  <c r="G48" i="106"/>
  <c r="O48" i="106"/>
  <c r="W48" i="106"/>
  <c r="J49" i="106"/>
  <c r="R49" i="106"/>
  <c r="E50" i="106"/>
  <c r="M50" i="106"/>
  <c r="U50" i="106"/>
  <c r="H51" i="106"/>
  <c r="P51" i="106"/>
  <c r="X51" i="106"/>
  <c r="F53" i="106"/>
  <c r="F52" i="106" s="1"/>
  <c r="N53" i="106"/>
  <c r="V53" i="106"/>
  <c r="I54" i="106"/>
  <c r="Q54" i="106"/>
  <c r="G62" i="106"/>
  <c r="O62" i="106"/>
  <c r="W62" i="106"/>
  <c r="J63" i="106"/>
  <c r="R63" i="106"/>
  <c r="E64" i="106"/>
  <c r="M64" i="106"/>
  <c r="U64" i="106"/>
  <c r="H65" i="106"/>
  <c r="P65" i="106"/>
  <c r="X65" i="106"/>
  <c r="K66" i="106"/>
  <c r="S66" i="106"/>
  <c r="F67" i="106"/>
  <c r="N67" i="106"/>
  <c r="V67" i="106"/>
  <c r="I68" i="106"/>
  <c r="Q68" i="106"/>
  <c r="D69" i="106"/>
  <c r="L69" i="106"/>
  <c r="T69" i="106"/>
  <c r="G70" i="106"/>
  <c r="O70" i="106"/>
  <c r="W70" i="106"/>
  <c r="J71" i="106"/>
  <c r="R71" i="106"/>
  <c r="E72" i="106"/>
  <c r="M72" i="106"/>
  <c r="U72" i="106"/>
  <c r="G9" i="104"/>
  <c r="G8" i="191"/>
  <c r="O9" i="104"/>
  <c r="O8" i="191"/>
  <c r="W9" i="104"/>
  <c r="W8" i="191"/>
  <c r="J8" i="191"/>
  <c r="J10" i="104"/>
  <c r="R8" i="191"/>
  <c r="R10" i="104"/>
  <c r="R8" i="104" s="1"/>
  <c r="I23" i="104"/>
  <c r="I22" i="191"/>
  <c r="Q23" i="104"/>
  <c r="Q22" i="191"/>
  <c r="D22" i="191"/>
  <c r="D24" i="104"/>
  <c r="L22" i="191"/>
  <c r="L24" i="104"/>
  <c r="T22" i="191"/>
  <c r="T24" i="104"/>
  <c r="E28" i="104"/>
  <c r="M28" i="104"/>
  <c r="U28" i="104"/>
  <c r="H29" i="104"/>
  <c r="P29" i="104"/>
  <c r="X29" i="104"/>
  <c r="K30" i="104"/>
  <c r="S30" i="104"/>
  <c r="F31" i="104"/>
  <c r="N31" i="104"/>
  <c r="V31" i="104"/>
  <c r="I32" i="104"/>
  <c r="Q32" i="104"/>
  <c r="G33" i="191"/>
  <c r="L61" i="191"/>
  <c r="L62" i="104"/>
  <c r="T61" i="191"/>
  <c r="T62" i="104"/>
  <c r="G61" i="191"/>
  <c r="G63" i="104"/>
  <c r="O61" i="191"/>
  <c r="O63" i="104"/>
  <c r="W61" i="191"/>
  <c r="W63" i="104"/>
  <c r="J64" i="104"/>
  <c r="J61" i="191"/>
  <c r="R64" i="104"/>
  <c r="R61" i="191"/>
  <c r="Q14" i="104"/>
  <c r="S20" i="104"/>
  <c r="T23" i="104"/>
  <c r="X35" i="104"/>
  <c r="F18" i="106"/>
  <c r="N18" i="106"/>
  <c r="V18" i="106"/>
  <c r="I19" i="106"/>
  <c r="Q19" i="106"/>
  <c r="D20" i="106"/>
  <c r="L20" i="106"/>
  <c r="T20" i="106"/>
  <c r="G21" i="106"/>
  <c r="O21" i="106"/>
  <c r="W21" i="106"/>
  <c r="E23" i="106"/>
  <c r="M23" i="106"/>
  <c r="U23" i="106"/>
  <c r="H24" i="106"/>
  <c r="H24" i="102" s="1"/>
  <c r="P24" i="106"/>
  <c r="X24" i="106"/>
  <c r="K25" i="106"/>
  <c r="S25" i="106"/>
  <c r="D28" i="106"/>
  <c r="L28" i="106"/>
  <c r="T28" i="106"/>
  <c r="G29" i="106"/>
  <c r="O29" i="106"/>
  <c r="W29" i="106"/>
  <c r="J30" i="106"/>
  <c r="R30" i="106"/>
  <c r="E31" i="106"/>
  <c r="M31" i="106"/>
  <c r="U31" i="106"/>
  <c r="H32" i="106"/>
  <c r="P32" i="106"/>
  <c r="X32" i="106"/>
  <c r="F34" i="106"/>
  <c r="N34" i="106"/>
  <c r="V34" i="106"/>
  <c r="I35" i="106"/>
  <c r="Q35" i="106"/>
  <c r="D36" i="106"/>
  <c r="L36" i="106"/>
  <c r="T36" i="106"/>
  <c r="G37" i="106"/>
  <c r="O37" i="106"/>
  <c r="W37" i="106"/>
  <c r="J38" i="106"/>
  <c r="R38" i="106"/>
  <c r="E39" i="106"/>
  <c r="M39" i="106"/>
  <c r="U39" i="106"/>
  <c r="H40" i="106"/>
  <c r="P40" i="106"/>
  <c r="X40" i="106"/>
  <c r="K41" i="106"/>
  <c r="S41" i="106"/>
  <c r="F42" i="106"/>
  <c r="N42" i="106"/>
  <c r="V42" i="106"/>
  <c r="I43" i="106"/>
  <c r="Q43" i="106"/>
  <c r="D44" i="106"/>
  <c r="L44" i="106"/>
  <c r="T44" i="106"/>
  <c r="G45" i="106"/>
  <c r="G45" i="102" s="1"/>
  <c r="O45" i="106"/>
  <c r="W45" i="106"/>
  <c r="J46" i="106"/>
  <c r="R46" i="106"/>
  <c r="E47" i="106"/>
  <c r="M47" i="106"/>
  <c r="U47" i="106"/>
  <c r="H48" i="106"/>
  <c r="P48" i="106"/>
  <c r="X48" i="106"/>
  <c r="K49" i="106"/>
  <c r="S49" i="106"/>
  <c r="F50" i="106"/>
  <c r="N50" i="106"/>
  <c r="V50" i="106"/>
  <c r="I51" i="106"/>
  <c r="Q51" i="106"/>
  <c r="G53" i="106"/>
  <c r="O53" i="106"/>
  <c r="W53" i="106"/>
  <c r="J54" i="106"/>
  <c r="R54" i="106"/>
  <c r="H62" i="106"/>
  <c r="P62" i="106"/>
  <c r="X62" i="106"/>
  <c r="K63" i="106"/>
  <c r="S63" i="106"/>
  <c r="F64" i="106"/>
  <c r="N64" i="106"/>
  <c r="V64" i="106"/>
  <c r="I65" i="106"/>
  <c r="Q65" i="106"/>
  <c r="D66" i="106"/>
  <c r="L66" i="106"/>
  <c r="T66" i="106"/>
  <c r="G67" i="106"/>
  <c r="O67" i="106"/>
  <c r="W67" i="106"/>
  <c r="J68" i="106"/>
  <c r="R68" i="106"/>
  <c r="E69" i="106"/>
  <c r="M69" i="106"/>
  <c r="U69" i="106"/>
  <c r="H70" i="106"/>
  <c r="P70" i="106"/>
  <c r="X70" i="106"/>
  <c r="K71" i="106"/>
  <c r="S71" i="106"/>
  <c r="F72" i="106"/>
  <c r="N72" i="106"/>
  <c r="V72" i="106"/>
  <c r="X3" i="192"/>
  <c r="H5" i="104"/>
  <c r="P5" i="104"/>
  <c r="X5" i="104"/>
  <c r="K6" i="104"/>
  <c r="S6" i="104"/>
  <c r="F7" i="104"/>
  <c r="N7" i="104"/>
  <c r="V7" i="104"/>
  <c r="J34" i="104"/>
  <c r="J33" i="191"/>
  <c r="R34" i="104"/>
  <c r="R33" i="191"/>
  <c r="E33" i="191"/>
  <c r="E26" i="191" s="1"/>
  <c r="E35" i="104"/>
  <c r="M33" i="191"/>
  <c r="M26" i="191" s="1"/>
  <c r="M35" i="104"/>
  <c r="U33" i="191"/>
  <c r="U26" i="191" s="1"/>
  <c r="U35" i="104"/>
  <c r="H36" i="104"/>
  <c r="H33" i="191"/>
  <c r="P36" i="104"/>
  <c r="P33" i="191"/>
  <c r="X36" i="104"/>
  <c r="X33" i="191"/>
  <c r="G24" i="104"/>
  <c r="G22" i="104" s="1"/>
  <c r="D53" i="104"/>
  <c r="L53" i="104"/>
  <c r="T53" i="104"/>
  <c r="G54" i="104"/>
  <c r="O54" i="104"/>
  <c r="W54" i="104"/>
  <c r="E62" i="104"/>
  <c r="M62" i="104"/>
  <c r="U62" i="104"/>
  <c r="H63" i="104"/>
  <c r="P63" i="104"/>
  <c r="X63" i="104"/>
  <c r="K64" i="104"/>
  <c r="S64" i="104"/>
  <c r="F65" i="104"/>
  <c r="N65" i="104"/>
  <c r="V65" i="104"/>
  <c r="I66" i="104"/>
  <c r="Q66" i="104"/>
  <c r="D67" i="104"/>
  <c r="L67" i="104"/>
  <c r="T67" i="104"/>
  <c r="G68" i="104"/>
  <c r="O68" i="104"/>
  <c r="W68" i="104"/>
  <c r="J69" i="104"/>
  <c r="R69" i="104"/>
  <c r="E70" i="104"/>
  <c r="M70" i="104"/>
  <c r="U70" i="104"/>
  <c r="H71" i="104"/>
  <c r="P71" i="104"/>
  <c r="X71" i="104"/>
  <c r="K72" i="104"/>
  <c r="S72" i="104"/>
  <c r="D12" i="104"/>
  <c r="D12" i="105"/>
  <c r="D11" i="187"/>
  <c r="L12" i="105"/>
  <c r="L11" i="187"/>
  <c r="L3" i="187" s="1"/>
  <c r="T12" i="105"/>
  <c r="T11" i="187"/>
  <c r="T3" i="187" s="1"/>
  <c r="O11" i="187"/>
  <c r="O13" i="105"/>
  <c r="W11" i="187"/>
  <c r="W13" i="105"/>
  <c r="J14" i="105"/>
  <c r="J11" i="187"/>
  <c r="R14" i="105"/>
  <c r="R11" i="187"/>
  <c r="E15" i="105"/>
  <c r="E11" i="187"/>
  <c r="M15" i="105"/>
  <c r="M11" i="187"/>
  <c r="U15" i="105"/>
  <c r="U11" i="187"/>
  <c r="P11" i="187"/>
  <c r="P16" i="105"/>
  <c r="X11" i="187"/>
  <c r="X16" i="105"/>
  <c r="E12" i="103"/>
  <c r="E11" i="185"/>
  <c r="E3" i="185" s="1"/>
  <c r="M12" i="103"/>
  <c r="M11" i="185"/>
  <c r="U12" i="103"/>
  <c r="U11" i="185"/>
  <c r="U3" i="185" s="1"/>
  <c r="G34" i="103"/>
  <c r="G33" i="185"/>
  <c r="O34" i="103"/>
  <c r="O33" i="185"/>
  <c r="O26" i="185" s="1"/>
  <c r="W34" i="103"/>
  <c r="W33" i="185"/>
  <c r="Q62" i="103"/>
  <c r="Q61" i="185"/>
  <c r="S15" i="103"/>
  <c r="F40" i="103"/>
  <c r="X53" i="103"/>
  <c r="J4" i="191"/>
  <c r="R4" i="191"/>
  <c r="G11" i="191"/>
  <c r="O11" i="191"/>
  <c r="W11" i="191"/>
  <c r="I17" i="191"/>
  <c r="Q17" i="191"/>
  <c r="G27" i="191"/>
  <c r="O27" i="191"/>
  <c r="O26" i="191" s="1"/>
  <c r="W27" i="191"/>
  <c r="I33" i="191"/>
  <c r="Q33" i="191"/>
  <c r="E53" i="104"/>
  <c r="M53" i="104"/>
  <c r="U53" i="104"/>
  <c r="H54" i="104"/>
  <c r="P54" i="104"/>
  <c r="X54" i="104"/>
  <c r="K61" i="191"/>
  <c r="S61" i="191"/>
  <c r="F62" i="104"/>
  <c r="N62" i="104"/>
  <c r="V62" i="104"/>
  <c r="I63" i="104"/>
  <c r="Q63" i="104"/>
  <c r="D64" i="104"/>
  <c r="L64" i="104"/>
  <c r="T64" i="104"/>
  <c r="G65" i="104"/>
  <c r="O65" i="104"/>
  <c r="W65" i="104"/>
  <c r="J66" i="104"/>
  <c r="R66" i="104"/>
  <c r="E67" i="104"/>
  <c r="M67" i="104"/>
  <c r="U67" i="104"/>
  <c r="H68" i="104"/>
  <c r="P68" i="104"/>
  <c r="X68" i="104"/>
  <c r="K69" i="104"/>
  <c r="S69" i="104"/>
  <c r="F70" i="104"/>
  <c r="N70" i="104"/>
  <c r="V70" i="104"/>
  <c r="I71" i="104"/>
  <c r="Q71" i="104"/>
  <c r="D72" i="104"/>
  <c r="L72" i="104"/>
  <c r="T72" i="104"/>
  <c r="D27" i="190"/>
  <c r="M3" i="189"/>
  <c r="U26" i="189"/>
  <c r="E9" i="105"/>
  <c r="M9" i="105"/>
  <c r="U9" i="105"/>
  <c r="H10" i="105"/>
  <c r="P10" i="105"/>
  <c r="X10" i="105"/>
  <c r="F34" i="105"/>
  <c r="F33" i="187"/>
  <c r="F26" i="187" s="1"/>
  <c r="N34" i="105"/>
  <c r="N33" i="187"/>
  <c r="N26" i="187" s="1"/>
  <c r="V34" i="105"/>
  <c r="V33" i="187"/>
  <c r="V26" i="187" s="1"/>
  <c r="I33" i="187"/>
  <c r="I26" i="187" s="1"/>
  <c r="I35" i="105"/>
  <c r="Q33" i="187"/>
  <c r="Q26" i="187" s="1"/>
  <c r="Q35" i="105"/>
  <c r="L36" i="105"/>
  <c r="L33" i="187"/>
  <c r="T36" i="105"/>
  <c r="T33" i="187"/>
  <c r="G37" i="105"/>
  <c r="G33" i="187"/>
  <c r="O37" i="105"/>
  <c r="O33" i="187"/>
  <c r="W37" i="105"/>
  <c r="W33" i="187"/>
  <c r="J33" i="187"/>
  <c r="J38" i="105"/>
  <c r="R33" i="187"/>
  <c r="R38" i="105"/>
  <c r="M39" i="105"/>
  <c r="M33" i="187"/>
  <c r="U39" i="105"/>
  <c r="U33" i="187"/>
  <c r="H40" i="105"/>
  <c r="H33" i="187"/>
  <c r="P40" i="105"/>
  <c r="P33" i="187"/>
  <c r="X40" i="105"/>
  <c r="X33" i="187"/>
  <c r="H62" i="105"/>
  <c r="H61" i="187"/>
  <c r="P62" i="105"/>
  <c r="P61" i="187"/>
  <c r="X62" i="105"/>
  <c r="X61" i="187"/>
  <c r="K61" i="187"/>
  <c r="K63" i="105"/>
  <c r="S61" i="187"/>
  <c r="S63" i="105"/>
  <c r="N64" i="105"/>
  <c r="N61" i="187"/>
  <c r="V64" i="105"/>
  <c r="V61" i="187"/>
  <c r="I65" i="105"/>
  <c r="I61" i="187"/>
  <c r="Q65" i="105"/>
  <c r="Q61" i="187"/>
  <c r="L61" i="187"/>
  <c r="L66" i="105"/>
  <c r="T61" i="187"/>
  <c r="T66" i="105"/>
  <c r="O67" i="105"/>
  <c r="O61" i="187"/>
  <c r="W67" i="105"/>
  <c r="W61" i="187"/>
  <c r="J68" i="105"/>
  <c r="J61" i="187"/>
  <c r="R68" i="105"/>
  <c r="R61" i="187"/>
  <c r="M3" i="186"/>
  <c r="U3" i="186"/>
  <c r="P3" i="186"/>
  <c r="X3" i="186"/>
  <c r="K3" i="186"/>
  <c r="O26" i="186"/>
  <c r="H5" i="103"/>
  <c r="H4" i="185"/>
  <c r="P5" i="103"/>
  <c r="P4" i="185"/>
  <c r="X5" i="103"/>
  <c r="X4" i="185"/>
  <c r="J20" i="103"/>
  <c r="N32" i="103"/>
  <c r="V69" i="103"/>
  <c r="F53" i="104"/>
  <c r="N53" i="104"/>
  <c r="V53" i="104"/>
  <c r="I54" i="104"/>
  <c r="Q54" i="104"/>
  <c r="G62" i="104"/>
  <c r="O62" i="104"/>
  <c r="W62" i="104"/>
  <c r="J63" i="104"/>
  <c r="R63" i="104"/>
  <c r="E64" i="104"/>
  <c r="M64" i="104"/>
  <c r="U64" i="104"/>
  <c r="H65" i="104"/>
  <c r="P65" i="104"/>
  <c r="X65" i="104"/>
  <c r="K66" i="104"/>
  <c r="S66" i="104"/>
  <c r="F67" i="104"/>
  <c r="N67" i="104"/>
  <c r="V67" i="104"/>
  <c r="I68" i="104"/>
  <c r="Q68" i="104"/>
  <c r="D69" i="104"/>
  <c r="L69" i="104"/>
  <c r="T69" i="104"/>
  <c r="G70" i="104"/>
  <c r="O70" i="104"/>
  <c r="W70" i="104"/>
  <c r="J71" i="104"/>
  <c r="R71" i="104"/>
  <c r="E72" i="104"/>
  <c r="M72" i="104"/>
  <c r="U72" i="104"/>
  <c r="G22" i="190"/>
  <c r="F12" i="105"/>
  <c r="N12" i="105"/>
  <c r="V12" i="105"/>
  <c r="I13" i="105"/>
  <c r="Q13" i="105"/>
  <c r="D14" i="105"/>
  <c r="L14" i="105"/>
  <c r="T14" i="105"/>
  <c r="G15" i="105"/>
  <c r="O15" i="105"/>
  <c r="W15" i="105"/>
  <c r="J16" i="105"/>
  <c r="R16" i="105"/>
  <c r="F53" i="105"/>
  <c r="F52" i="105" s="1"/>
  <c r="N53" i="105"/>
  <c r="V53" i="105"/>
  <c r="I54" i="105"/>
  <c r="Q54" i="105"/>
  <c r="E61" i="187"/>
  <c r="D9" i="103"/>
  <c r="D8" i="185"/>
  <c r="L9" i="103"/>
  <c r="L8" i="185"/>
  <c r="T9" i="103"/>
  <c r="T8" i="185"/>
  <c r="I22" i="103"/>
  <c r="Q22" i="185"/>
  <c r="E28" i="103"/>
  <c r="E27" i="185"/>
  <c r="M28" i="103"/>
  <c r="M27" i="185"/>
  <c r="U28" i="103"/>
  <c r="U27" i="185"/>
  <c r="D33" i="185"/>
  <c r="H53" i="103"/>
  <c r="H52" i="185"/>
  <c r="P53" i="103"/>
  <c r="P52" i="185"/>
  <c r="U5" i="103"/>
  <c r="J8" i="103"/>
  <c r="V24" i="103"/>
  <c r="E37" i="103"/>
  <c r="I41" i="103"/>
  <c r="D4" i="191"/>
  <c r="L4" i="191"/>
  <c r="T4" i="191"/>
  <c r="H8" i="191"/>
  <c r="P8" i="191"/>
  <c r="X8" i="191"/>
  <c r="I11" i="191"/>
  <c r="Q11" i="191"/>
  <c r="K17" i="191"/>
  <c r="S17" i="191"/>
  <c r="J22" i="191"/>
  <c r="R22" i="191"/>
  <c r="I27" i="191"/>
  <c r="Q27" i="191"/>
  <c r="K33" i="191"/>
  <c r="S33" i="191"/>
  <c r="D52" i="191"/>
  <c r="L52" i="191"/>
  <c r="T52" i="191"/>
  <c r="G53" i="104"/>
  <c r="O53" i="104"/>
  <c r="W53" i="104"/>
  <c r="J54" i="104"/>
  <c r="R54" i="104"/>
  <c r="E61" i="191"/>
  <c r="M61" i="191"/>
  <c r="U61" i="191"/>
  <c r="H62" i="104"/>
  <c r="P62" i="104"/>
  <c r="X62" i="104"/>
  <c r="K63" i="104"/>
  <c r="S63" i="104"/>
  <c r="F64" i="104"/>
  <c r="N64" i="104"/>
  <c r="V64" i="104"/>
  <c r="I65" i="104"/>
  <c r="Q65" i="104"/>
  <c r="D66" i="104"/>
  <c r="L66" i="104"/>
  <c r="T66" i="104"/>
  <c r="G67" i="104"/>
  <c r="O67" i="104"/>
  <c r="W67" i="104"/>
  <c r="J68" i="104"/>
  <c r="R68" i="104"/>
  <c r="E69" i="104"/>
  <c r="M69" i="104"/>
  <c r="U69" i="104"/>
  <c r="H70" i="104"/>
  <c r="P70" i="104"/>
  <c r="X70" i="104"/>
  <c r="K71" i="104"/>
  <c r="S71" i="104"/>
  <c r="F72" i="104"/>
  <c r="N72" i="104"/>
  <c r="V72" i="104"/>
  <c r="D26" i="189"/>
  <c r="I3" i="188"/>
  <c r="D11" i="188"/>
  <c r="H26" i="188"/>
  <c r="D5" i="105"/>
  <c r="L5" i="105"/>
  <c r="T5" i="105"/>
  <c r="G6" i="105"/>
  <c r="O6" i="105"/>
  <c r="W6" i="105"/>
  <c r="J7" i="105"/>
  <c r="R7" i="105"/>
  <c r="W8" i="105"/>
  <c r="G11" i="187"/>
  <c r="E18" i="105"/>
  <c r="M18" i="105"/>
  <c r="U18" i="105"/>
  <c r="H19" i="105"/>
  <c r="P19" i="105"/>
  <c r="X19" i="105"/>
  <c r="K20" i="105"/>
  <c r="S20" i="105"/>
  <c r="F21" i="105"/>
  <c r="N21" i="105"/>
  <c r="V21" i="105"/>
  <c r="D23" i="105"/>
  <c r="L23" i="105"/>
  <c r="L22" i="105" s="1"/>
  <c r="T23" i="105"/>
  <c r="T22" i="105" s="1"/>
  <c r="G24" i="105"/>
  <c r="O24" i="105"/>
  <c r="W24" i="105"/>
  <c r="J25" i="105"/>
  <c r="R25" i="105"/>
  <c r="K28" i="105"/>
  <c r="S28" i="105"/>
  <c r="F29" i="105"/>
  <c r="N29" i="105"/>
  <c r="V29" i="105"/>
  <c r="I30" i="105"/>
  <c r="Q30" i="105"/>
  <c r="D31" i="105"/>
  <c r="L31" i="105"/>
  <c r="T31" i="105"/>
  <c r="G32" i="105"/>
  <c r="O32" i="105"/>
  <c r="W32" i="105"/>
  <c r="H34" i="105"/>
  <c r="P34" i="105"/>
  <c r="X34" i="105"/>
  <c r="K35" i="105"/>
  <c r="S35" i="105"/>
  <c r="F36" i="105"/>
  <c r="N36" i="105"/>
  <c r="V36" i="105"/>
  <c r="I37" i="105"/>
  <c r="Q37" i="105"/>
  <c r="D38" i="105"/>
  <c r="L38" i="105"/>
  <c r="T38" i="105"/>
  <c r="G39" i="105"/>
  <c r="O39" i="105"/>
  <c r="W39" i="105"/>
  <c r="J40" i="105"/>
  <c r="R40" i="105"/>
  <c r="E41" i="105"/>
  <c r="M41" i="105"/>
  <c r="U41" i="105"/>
  <c r="H42" i="105"/>
  <c r="P42" i="105"/>
  <c r="X42" i="105"/>
  <c r="K43" i="105"/>
  <c r="S43" i="105"/>
  <c r="F44" i="105"/>
  <c r="N44" i="105"/>
  <c r="V44" i="105"/>
  <c r="I45" i="105"/>
  <c r="Q45" i="105"/>
  <c r="D46" i="105"/>
  <c r="L46" i="105"/>
  <c r="T46" i="105"/>
  <c r="G47" i="105"/>
  <c r="O47" i="105"/>
  <c r="W47" i="105"/>
  <c r="J48" i="105"/>
  <c r="R48" i="105"/>
  <c r="E49" i="105"/>
  <c r="M49" i="105"/>
  <c r="U49" i="105"/>
  <c r="H50" i="105"/>
  <c r="P50" i="105"/>
  <c r="X50" i="105"/>
  <c r="K51" i="105"/>
  <c r="S51" i="105"/>
  <c r="G53" i="105"/>
  <c r="G52" i="187"/>
  <c r="O53" i="105"/>
  <c r="O52" i="187"/>
  <c r="W53" i="105"/>
  <c r="W52" i="105" s="1"/>
  <c r="W52" i="187"/>
  <c r="J52" i="187"/>
  <c r="J54" i="105"/>
  <c r="R52" i="187"/>
  <c r="R54" i="105"/>
  <c r="R52" i="105" s="1"/>
  <c r="M61" i="187"/>
  <c r="J62" i="105"/>
  <c r="R62" i="105"/>
  <c r="E63" i="105"/>
  <c r="M63" i="105"/>
  <c r="U63" i="105"/>
  <c r="H64" i="105"/>
  <c r="P64" i="105"/>
  <c r="X64" i="105"/>
  <c r="K65" i="105"/>
  <c r="S65" i="105"/>
  <c r="F66" i="105"/>
  <c r="N66" i="105"/>
  <c r="V66" i="105"/>
  <c r="I67" i="105"/>
  <c r="Q67" i="105"/>
  <c r="D68" i="105"/>
  <c r="L68" i="105"/>
  <c r="T68" i="105"/>
  <c r="G69" i="105"/>
  <c r="O69" i="105"/>
  <c r="W69" i="105"/>
  <c r="J70" i="105"/>
  <c r="R70" i="105"/>
  <c r="E71" i="105"/>
  <c r="M71" i="105"/>
  <c r="U71" i="105"/>
  <c r="H72" i="105"/>
  <c r="P72" i="105"/>
  <c r="X72" i="105"/>
  <c r="H11" i="186"/>
  <c r="E17" i="186"/>
  <c r="J26" i="186"/>
  <c r="R26" i="186"/>
  <c r="U26" i="186"/>
  <c r="K26" i="186"/>
  <c r="H52" i="186"/>
  <c r="P52" i="186"/>
  <c r="X52" i="186"/>
  <c r="D61" i="186"/>
  <c r="U8" i="103"/>
  <c r="H11" i="185"/>
  <c r="P11" i="185"/>
  <c r="X11" i="185"/>
  <c r="S11" i="185"/>
  <c r="V11" i="185"/>
  <c r="D18" i="103"/>
  <c r="L18" i="103"/>
  <c r="G19" i="103"/>
  <c r="O19" i="103"/>
  <c r="W19" i="103"/>
  <c r="R20" i="103"/>
  <c r="E21" i="103"/>
  <c r="M21" i="103"/>
  <c r="L33" i="185"/>
  <c r="J33" i="185"/>
  <c r="J26" i="185" s="1"/>
  <c r="R33" i="185"/>
  <c r="R26" i="185" s="1"/>
  <c r="H33" i="185"/>
  <c r="P33" i="185"/>
  <c r="L61" i="185"/>
  <c r="J61" i="185"/>
  <c r="R61" i="185"/>
  <c r="S8" i="103"/>
  <c r="M29" i="103"/>
  <c r="T41" i="103"/>
  <c r="E4" i="191"/>
  <c r="M4" i="191"/>
  <c r="M3" i="191" s="1"/>
  <c r="U4" i="191"/>
  <c r="I8" i="191"/>
  <c r="Q8" i="191"/>
  <c r="J11" i="191"/>
  <c r="R11" i="191"/>
  <c r="D17" i="191"/>
  <c r="L17" i="191"/>
  <c r="T17" i="191"/>
  <c r="K22" i="191"/>
  <c r="S22" i="191"/>
  <c r="J27" i="191"/>
  <c r="R27" i="191"/>
  <c r="D33" i="191"/>
  <c r="L33" i="191"/>
  <c r="T33" i="191"/>
  <c r="E52" i="191"/>
  <c r="M52" i="191"/>
  <c r="U52" i="191"/>
  <c r="H53" i="104"/>
  <c r="P53" i="104"/>
  <c r="X53" i="104"/>
  <c r="K54" i="104"/>
  <c r="S54" i="104"/>
  <c r="F61" i="191"/>
  <c r="N61" i="191"/>
  <c r="V61" i="191"/>
  <c r="I62" i="104"/>
  <c r="Q62" i="104"/>
  <c r="D63" i="104"/>
  <c r="L63" i="104"/>
  <c r="T63" i="104"/>
  <c r="G64" i="104"/>
  <c r="O64" i="104"/>
  <c r="W64" i="104"/>
  <c r="J65" i="104"/>
  <c r="R65" i="104"/>
  <c r="E66" i="104"/>
  <c r="M66" i="104"/>
  <c r="U66" i="104"/>
  <c r="H67" i="104"/>
  <c r="P67" i="104"/>
  <c r="X67" i="104"/>
  <c r="K68" i="104"/>
  <c r="S68" i="104"/>
  <c r="F69" i="104"/>
  <c r="N69" i="104"/>
  <c r="V69" i="104"/>
  <c r="I70" i="104"/>
  <c r="Q70" i="104"/>
  <c r="D71" i="104"/>
  <c r="L71" i="104"/>
  <c r="T71" i="104"/>
  <c r="G72" i="104"/>
  <c r="O72" i="104"/>
  <c r="W72" i="104"/>
  <c r="E8" i="190"/>
  <c r="D33" i="190"/>
  <c r="G4" i="189"/>
  <c r="G3" i="189" s="1"/>
  <c r="I26" i="188"/>
  <c r="T26" i="188"/>
  <c r="W26" i="188"/>
  <c r="J26" i="188"/>
  <c r="R26" i="188"/>
  <c r="E26" i="188"/>
  <c r="M26" i="188"/>
  <c r="G52" i="188"/>
  <c r="H9" i="105"/>
  <c r="P9" i="105"/>
  <c r="X9" i="105"/>
  <c r="K10" i="105"/>
  <c r="S10" i="105"/>
  <c r="H11" i="187"/>
  <c r="F18" i="105"/>
  <c r="F17" i="187"/>
  <c r="N18" i="105"/>
  <c r="N17" i="187"/>
  <c r="V18" i="105"/>
  <c r="V17" i="187"/>
  <c r="I17" i="187"/>
  <c r="I19" i="105"/>
  <c r="Q17" i="187"/>
  <c r="Q19" i="105"/>
  <c r="D20" i="105"/>
  <c r="D17" i="105" s="1"/>
  <c r="D17" i="187"/>
  <c r="L20" i="105"/>
  <c r="L17" i="187"/>
  <c r="T20" i="105"/>
  <c r="T17" i="105" s="1"/>
  <c r="T17" i="187"/>
  <c r="O21" i="105"/>
  <c r="O17" i="187"/>
  <c r="W21" i="105"/>
  <c r="W17" i="187"/>
  <c r="E23" i="105"/>
  <c r="E22" i="187"/>
  <c r="M23" i="105"/>
  <c r="M22" i="187"/>
  <c r="U23" i="105"/>
  <c r="U22" i="105" s="1"/>
  <c r="U22" i="187"/>
  <c r="P22" i="187"/>
  <c r="P24" i="105"/>
  <c r="X22" i="187"/>
  <c r="X24" i="105"/>
  <c r="D28" i="105"/>
  <c r="D27" i="187"/>
  <c r="L28" i="105"/>
  <c r="L27" i="187"/>
  <c r="T28" i="105"/>
  <c r="T27" i="187"/>
  <c r="G27" i="187"/>
  <c r="G29" i="105"/>
  <c r="O27" i="187"/>
  <c r="O29" i="105"/>
  <c r="W27" i="187"/>
  <c r="W29" i="105"/>
  <c r="J30" i="105"/>
  <c r="J27" i="187"/>
  <c r="R30" i="105"/>
  <c r="R27" i="187"/>
  <c r="E31" i="105"/>
  <c r="E27" i="187"/>
  <c r="M31" i="105"/>
  <c r="M27" i="187"/>
  <c r="U31" i="105"/>
  <c r="U27" i="187"/>
  <c r="H27" i="187"/>
  <c r="H32" i="105"/>
  <c r="P27" i="187"/>
  <c r="P32" i="105"/>
  <c r="X27" i="187"/>
  <c r="X32" i="105"/>
  <c r="X27" i="105" s="1"/>
  <c r="H52" i="105"/>
  <c r="U61" i="187"/>
  <c r="H4" i="186"/>
  <c r="E61" i="186"/>
  <c r="I11" i="185"/>
  <c r="I3" i="185" s="1"/>
  <c r="Q11" i="185"/>
  <c r="S23" i="103"/>
  <c r="F24" i="103"/>
  <c r="N24" i="103"/>
  <c r="I25" i="103"/>
  <c r="Q25" i="103"/>
  <c r="K33" i="185"/>
  <c r="S33" i="185"/>
  <c r="F33" i="185"/>
  <c r="I33" i="185"/>
  <c r="Q33" i="185"/>
  <c r="E61" i="185"/>
  <c r="H61" i="185"/>
  <c r="K61" i="185"/>
  <c r="S61" i="185"/>
  <c r="U21" i="103"/>
  <c r="D34" i="103"/>
  <c r="I62" i="103"/>
  <c r="I53" i="104"/>
  <c r="Q53" i="104"/>
  <c r="D54" i="104"/>
  <c r="L54" i="104"/>
  <c r="T54" i="104"/>
  <c r="J62" i="104"/>
  <c r="R62" i="104"/>
  <c r="E63" i="104"/>
  <c r="M63" i="104"/>
  <c r="U63" i="104"/>
  <c r="H64" i="104"/>
  <c r="P64" i="104"/>
  <c r="X64" i="104"/>
  <c r="K65" i="104"/>
  <c r="S65" i="104"/>
  <c r="F66" i="104"/>
  <c r="N66" i="104"/>
  <c r="V66" i="104"/>
  <c r="I67" i="104"/>
  <c r="Q67" i="104"/>
  <c r="D68" i="104"/>
  <c r="L68" i="104"/>
  <c r="T68" i="104"/>
  <c r="G69" i="104"/>
  <c r="O69" i="104"/>
  <c r="W69" i="104"/>
  <c r="J70" i="104"/>
  <c r="R70" i="104"/>
  <c r="E71" i="104"/>
  <c r="M71" i="104"/>
  <c r="U71" i="104"/>
  <c r="H72" i="104"/>
  <c r="P72" i="104"/>
  <c r="X72" i="104"/>
  <c r="G6" i="104"/>
  <c r="O6" i="104"/>
  <c r="O4" i="104" s="1"/>
  <c r="W6" i="104"/>
  <c r="W4" i="104" s="1"/>
  <c r="K10" i="104"/>
  <c r="K8" i="104" s="1"/>
  <c r="S10" i="104"/>
  <c r="S8" i="104" s="1"/>
  <c r="L13" i="104"/>
  <c r="T13" i="104"/>
  <c r="N19" i="104"/>
  <c r="V19" i="104"/>
  <c r="E24" i="104"/>
  <c r="E22" i="104" s="1"/>
  <c r="M24" i="104"/>
  <c r="M22" i="104" s="1"/>
  <c r="U24" i="104"/>
  <c r="L29" i="104"/>
  <c r="T29" i="104"/>
  <c r="N35" i="104"/>
  <c r="V35" i="104"/>
  <c r="H3" i="189"/>
  <c r="F26" i="189"/>
  <c r="J26" i="189"/>
  <c r="L3" i="188"/>
  <c r="T3" i="188"/>
  <c r="W3" i="188"/>
  <c r="R3" i="188"/>
  <c r="F5" i="105"/>
  <c r="F4" i="105" s="1"/>
  <c r="N5" i="105"/>
  <c r="N4" i="105" s="1"/>
  <c r="V5" i="105"/>
  <c r="I6" i="105"/>
  <c r="Q6" i="105"/>
  <c r="Q4" i="105" s="1"/>
  <c r="D7" i="105"/>
  <c r="L7" i="105"/>
  <c r="T7" i="105"/>
  <c r="I12" i="105"/>
  <c r="Q12" i="105"/>
  <c r="D13" i="105"/>
  <c r="L13" i="105"/>
  <c r="T13" i="105"/>
  <c r="G14" i="105"/>
  <c r="O14" i="105"/>
  <c r="W14" i="105"/>
  <c r="J15" i="105"/>
  <c r="R15" i="105"/>
  <c r="E16" i="105"/>
  <c r="M16" i="105"/>
  <c r="U16" i="105"/>
  <c r="K33" i="187"/>
  <c r="K26" i="187" s="1"/>
  <c r="I53" i="105"/>
  <c r="Q53" i="105"/>
  <c r="D54" i="105"/>
  <c r="L54" i="105"/>
  <c r="T54" i="105"/>
  <c r="T52" i="105" s="1"/>
  <c r="D61" i="187"/>
  <c r="G8" i="185"/>
  <c r="O8" i="185"/>
  <c r="O3" i="185" s="1"/>
  <c r="W8" i="185"/>
  <c r="W3" i="185" s="1"/>
  <c r="J12" i="103"/>
  <c r="R12" i="103"/>
  <c r="E13" i="103"/>
  <c r="M13" i="103"/>
  <c r="U13" i="103"/>
  <c r="P14" i="103"/>
  <c r="X14" i="103"/>
  <c r="K15" i="103"/>
  <c r="F16" i="103"/>
  <c r="N16" i="103"/>
  <c r="V16" i="103"/>
  <c r="L22" i="103"/>
  <c r="H27" i="185"/>
  <c r="P27" i="185"/>
  <c r="X27" i="185"/>
  <c r="F27" i="185"/>
  <c r="L34" i="103"/>
  <c r="T34" i="103"/>
  <c r="G35" i="103"/>
  <c r="W35" i="103"/>
  <c r="J36" i="103"/>
  <c r="R36" i="103"/>
  <c r="M37" i="103"/>
  <c r="U37" i="103"/>
  <c r="H38" i="103"/>
  <c r="X38" i="103"/>
  <c r="K39" i="103"/>
  <c r="S39" i="103"/>
  <c r="N40" i="103"/>
  <c r="V40" i="103"/>
  <c r="D42" i="103"/>
  <c r="T42" i="103"/>
  <c r="G43" i="103"/>
  <c r="W43" i="103"/>
  <c r="J44" i="103"/>
  <c r="E45" i="103"/>
  <c r="H46" i="103"/>
  <c r="P46" i="103"/>
  <c r="X46" i="103"/>
  <c r="K47" i="103"/>
  <c r="F48" i="103"/>
  <c r="V48" i="103"/>
  <c r="I49" i="103"/>
  <c r="Q49" i="103"/>
  <c r="D50" i="103"/>
  <c r="L50" i="103"/>
  <c r="G51" i="103"/>
  <c r="W51" i="103"/>
  <c r="F62" i="103"/>
  <c r="N62" i="103"/>
  <c r="I63" i="103"/>
  <c r="L64" i="103"/>
  <c r="T64" i="103"/>
  <c r="G65" i="103"/>
  <c r="O65" i="103"/>
  <c r="J66" i="103"/>
  <c r="E67" i="103"/>
  <c r="M67" i="103"/>
  <c r="U67" i="103"/>
  <c r="H68" i="103"/>
  <c r="P68" i="103"/>
  <c r="K69" i="103"/>
  <c r="N70" i="103"/>
  <c r="V70" i="103"/>
  <c r="P38" i="103"/>
  <c r="G52" i="191"/>
  <c r="O52" i="191"/>
  <c r="W52" i="191"/>
  <c r="J53" i="104"/>
  <c r="R53" i="104"/>
  <c r="E54" i="104"/>
  <c r="M54" i="104"/>
  <c r="U54" i="104"/>
  <c r="H61" i="191"/>
  <c r="P61" i="191"/>
  <c r="X61" i="191"/>
  <c r="K62" i="104"/>
  <c r="S62" i="104"/>
  <c r="F63" i="104"/>
  <c r="N63" i="104"/>
  <c r="V63" i="104"/>
  <c r="I64" i="104"/>
  <c r="Q64" i="104"/>
  <c r="D65" i="104"/>
  <c r="L65" i="104"/>
  <c r="T65" i="104"/>
  <c r="G66" i="104"/>
  <c r="O66" i="104"/>
  <c r="W66" i="104"/>
  <c r="J67" i="104"/>
  <c r="R67" i="104"/>
  <c r="E68" i="104"/>
  <c r="M68" i="104"/>
  <c r="U68" i="104"/>
  <c r="H69" i="104"/>
  <c r="P69" i="104"/>
  <c r="X69" i="104"/>
  <c r="K70" i="104"/>
  <c r="S70" i="104"/>
  <c r="F71" i="104"/>
  <c r="N71" i="104"/>
  <c r="V71" i="104"/>
  <c r="I72" i="104"/>
  <c r="Q72" i="104"/>
  <c r="I3" i="189"/>
  <c r="Q3" i="189"/>
  <c r="D3" i="189"/>
  <c r="M26" i="189"/>
  <c r="E61" i="189"/>
  <c r="G11" i="188"/>
  <c r="G5" i="105"/>
  <c r="G4" i="187"/>
  <c r="O5" i="105"/>
  <c r="O4" i="187"/>
  <c r="W5" i="105"/>
  <c r="W4" i="187"/>
  <c r="J4" i="187"/>
  <c r="J6" i="105"/>
  <c r="R4" i="187"/>
  <c r="R6" i="105"/>
  <c r="E7" i="105"/>
  <c r="E4" i="105" s="1"/>
  <c r="E4" i="187"/>
  <c r="M7" i="105"/>
  <c r="M4" i="105" s="1"/>
  <c r="M4" i="187"/>
  <c r="U7" i="105"/>
  <c r="U4" i="187"/>
  <c r="J9" i="105"/>
  <c r="R9" i="105"/>
  <c r="E10" i="105"/>
  <c r="M10" i="105"/>
  <c r="U10" i="105"/>
  <c r="H18" i="105"/>
  <c r="P18" i="105"/>
  <c r="X18" i="105"/>
  <c r="K19" i="105"/>
  <c r="S19" i="105"/>
  <c r="F20" i="105"/>
  <c r="N20" i="105"/>
  <c r="V20" i="105"/>
  <c r="I21" i="105"/>
  <c r="Q21" i="105"/>
  <c r="G23" i="105"/>
  <c r="O23" i="105"/>
  <c r="W23" i="105"/>
  <c r="J24" i="105"/>
  <c r="R24" i="105"/>
  <c r="E25" i="105"/>
  <c r="M25" i="105"/>
  <c r="U25" i="105"/>
  <c r="F28" i="105"/>
  <c r="N28" i="105"/>
  <c r="V28" i="105"/>
  <c r="I29" i="105"/>
  <c r="Q29" i="105"/>
  <c r="D30" i="105"/>
  <c r="L30" i="105"/>
  <c r="T30" i="105"/>
  <c r="G31" i="105"/>
  <c r="O31" i="105"/>
  <c r="W31" i="105"/>
  <c r="J32" i="105"/>
  <c r="R32" i="105"/>
  <c r="S33" i="187"/>
  <c r="K34" i="105"/>
  <c r="S34" i="105"/>
  <c r="F35" i="105"/>
  <c r="N35" i="105"/>
  <c r="V35" i="105"/>
  <c r="I36" i="105"/>
  <c r="Q36" i="105"/>
  <c r="D37" i="105"/>
  <c r="D37" i="102" s="1"/>
  <c r="L37" i="105"/>
  <c r="T37" i="105"/>
  <c r="G38" i="105"/>
  <c r="O38" i="105"/>
  <c r="W38" i="105"/>
  <c r="W38" i="102" s="1"/>
  <c r="J39" i="105"/>
  <c r="J39" i="102" s="1"/>
  <c r="R39" i="105"/>
  <c r="R39" i="102" s="1"/>
  <c r="E40" i="105"/>
  <c r="M40" i="105"/>
  <c r="U40" i="105"/>
  <c r="H41" i="105"/>
  <c r="P41" i="105"/>
  <c r="X41" i="105"/>
  <c r="K42" i="105"/>
  <c r="S42" i="105"/>
  <c r="F43" i="105"/>
  <c r="N43" i="105"/>
  <c r="V43" i="105"/>
  <c r="I44" i="105"/>
  <c r="Q44" i="105"/>
  <c r="D45" i="105"/>
  <c r="L45" i="105"/>
  <c r="L45" i="102" s="1"/>
  <c r="T45" i="105"/>
  <c r="G46" i="105"/>
  <c r="O46" i="105"/>
  <c r="W46" i="105"/>
  <c r="J47" i="105"/>
  <c r="R47" i="105"/>
  <c r="E48" i="105"/>
  <c r="M48" i="105"/>
  <c r="U48" i="105"/>
  <c r="H49" i="105"/>
  <c r="H49" i="102" s="1"/>
  <c r="P49" i="105"/>
  <c r="X49" i="105"/>
  <c r="K50" i="105"/>
  <c r="S50" i="105"/>
  <c r="F51" i="105"/>
  <c r="N51" i="105"/>
  <c r="V51" i="105"/>
  <c r="E62" i="105"/>
  <c r="M62" i="105"/>
  <c r="U62" i="105"/>
  <c r="H63" i="105"/>
  <c r="P63" i="105"/>
  <c r="X63" i="105"/>
  <c r="K64" i="105"/>
  <c r="S64" i="105"/>
  <c r="F65" i="105"/>
  <c r="N65" i="105"/>
  <c r="V65" i="105"/>
  <c r="I66" i="105"/>
  <c r="Q66" i="105"/>
  <c r="D67" i="105"/>
  <c r="L67" i="105"/>
  <c r="T67" i="105"/>
  <c r="G68" i="105"/>
  <c r="O68" i="105"/>
  <c r="W68" i="105"/>
  <c r="J69" i="105"/>
  <c r="R69" i="105"/>
  <c r="E70" i="105"/>
  <c r="M70" i="105"/>
  <c r="U70" i="105"/>
  <c r="H71" i="105"/>
  <c r="P71" i="105"/>
  <c r="X71" i="105"/>
  <c r="K72" i="105"/>
  <c r="S72" i="105"/>
  <c r="D8" i="186"/>
  <c r="F22" i="186"/>
  <c r="G26" i="186"/>
  <c r="E5" i="103"/>
  <c r="M5" i="103"/>
  <c r="H6" i="103"/>
  <c r="P6" i="103"/>
  <c r="X6" i="103"/>
  <c r="K7" i="103"/>
  <c r="S7" i="103"/>
  <c r="S4" i="103" s="1"/>
  <c r="G18" i="103"/>
  <c r="G17" i="185"/>
  <c r="O18" i="103"/>
  <c r="O17" i="185"/>
  <c r="W18" i="103"/>
  <c r="W17" i="185"/>
  <c r="E22" i="103"/>
  <c r="I27" i="185"/>
  <c r="Q27" i="185"/>
  <c r="T18" i="103"/>
  <c r="X30" i="103"/>
  <c r="D33" i="187"/>
  <c r="E52" i="187"/>
  <c r="F61" i="187"/>
  <c r="H12" i="105"/>
  <c r="D62" i="105"/>
  <c r="F4" i="185"/>
  <c r="N4" i="185"/>
  <c r="V4" i="185"/>
  <c r="J8" i="185"/>
  <c r="R8" i="185"/>
  <c r="R3" i="185" s="1"/>
  <c r="K11" i="185"/>
  <c r="E17" i="185"/>
  <c r="M17" i="185"/>
  <c r="D22" i="185"/>
  <c r="T22" i="185"/>
  <c r="K27" i="185"/>
  <c r="S27" i="185"/>
  <c r="E33" i="185"/>
  <c r="M33" i="185"/>
  <c r="U33" i="185"/>
  <c r="E41" i="103"/>
  <c r="K43" i="103"/>
  <c r="F44" i="103"/>
  <c r="L46" i="103"/>
  <c r="G47" i="103"/>
  <c r="M49" i="103"/>
  <c r="H50" i="103"/>
  <c r="F52" i="185"/>
  <c r="N52" i="185"/>
  <c r="V52" i="185"/>
  <c r="I53" i="103"/>
  <c r="G61" i="185"/>
  <c r="O61" i="185"/>
  <c r="W61" i="185"/>
  <c r="J62" i="103"/>
  <c r="P64" i="103"/>
  <c r="K65" i="103"/>
  <c r="Q67" i="103"/>
  <c r="L68" i="103"/>
  <c r="R70" i="103"/>
  <c r="M71" i="103"/>
  <c r="D5" i="103"/>
  <c r="Q7" i="103"/>
  <c r="T13" i="103"/>
  <c r="K18" i="103"/>
  <c r="V19" i="103"/>
  <c r="M24" i="103"/>
  <c r="D29" i="103"/>
  <c r="O30" i="103"/>
  <c r="F35" i="103"/>
  <c r="Q36" i="103"/>
  <c r="L62" i="103"/>
  <c r="S64" i="103"/>
  <c r="V3" i="91"/>
  <c r="E17" i="187"/>
  <c r="E33" i="187"/>
  <c r="G61" i="187"/>
  <c r="G4" i="185"/>
  <c r="K8" i="185"/>
  <c r="S8" i="185"/>
  <c r="D11" i="185"/>
  <c r="L11" i="185"/>
  <c r="R13" i="103"/>
  <c r="E14" i="103"/>
  <c r="M14" i="103"/>
  <c r="M14" i="102" s="1"/>
  <c r="U14" i="103"/>
  <c r="H15" i="103"/>
  <c r="P15" i="103"/>
  <c r="P15" i="102" s="1"/>
  <c r="X15" i="103"/>
  <c r="K16" i="103"/>
  <c r="S16" i="103"/>
  <c r="F17" i="185"/>
  <c r="N17" i="185"/>
  <c r="I18" i="103"/>
  <c r="Q18" i="103"/>
  <c r="D19" i="103"/>
  <c r="L19" i="103"/>
  <c r="T19" i="103"/>
  <c r="G20" i="103"/>
  <c r="O20" i="103"/>
  <c r="W20" i="103"/>
  <c r="J21" i="103"/>
  <c r="R21" i="103"/>
  <c r="E22" i="185"/>
  <c r="U22" i="185"/>
  <c r="H23" i="103"/>
  <c r="P23" i="103"/>
  <c r="X23" i="103"/>
  <c r="K24" i="103"/>
  <c r="S24" i="103"/>
  <c r="F25" i="103"/>
  <c r="N25" i="103"/>
  <c r="V25" i="103"/>
  <c r="L27" i="185"/>
  <c r="T27" i="185"/>
  <c r="T26" i="185" s="1"/>
  <c r="G28" i="103"/>
  <c r="O28" i="103"/>
  <c r="W28" i="103"/>
  <c r="J29" i="103"/>
  <c r="R29" i="103"/>
  <c r="E30" i="103"/>
  <c r="E30" i="102" s="1"/>
  <c r="M30" i="103"/>
  <c r="U30" i="103"/>
  <c r="H31" i="103"/>
  <c r="P31" i="103"/>
  <c r="X31" i="103"/>
  <c r="K32" i="103"/>
  <c r="S32" i="103"/>
  <c r="S32" i="102" s="1"/>
  <c r="N33" i="185"/>
  <c r="V33" i="185"/>
  <c r="I34" i="103"/>
  <c r="Q34" i="103"/>
  <c r="D35" i="103"/>
  <c r="L35" i="103"/>
  <c r="T35" i="103"/>
  <c r="G36" i="103"/>
  <c r="O36" i="103"/>
  <c r="W36" i="103"/>
  <c r="J37" i="103"/>
  <c r="R37" i="103"/>
  <c r="E38" i="103"/>
  <c r="M38" i="103"/>
  <c r="U38" i="103"/>
  <c r="H39" i="103"/>
  <c r="P39" i="103"/>
  <c r="P39" i="102" s="1"/>
  <c r="X39" i="103"/>
  <c r="K40" i="103"/>
  <c r="S40" i="103"/>
  <c r="F41" i="103"/>
  <c r="N41" i="103"/>
  <c r="V41" i="103"/>
  <c r="I42" i="103"/>
  <c r="Q42" i="103"/>
  <c r="D43" i="103"/>
  <c r="L43" i="103"/>
  <c r="T43" i="103"/>
  <c r="G44" i="103"/>
  <c r="O44" i="103"/>
  <c r="W44" i="103"/>
  <c r="J45" i="103"/>
  <c r="R45" i="103"/>
  <c r="E46" i="103"/>
  <c r="E46" i="102" s="1"/>
  <c r="M46" i="103"/>
  <c r="U46" i="103"/>
  <c r="H47" i="103"/>
  <c r="P47" i="103"/>
  <c r="X47" i="103"/>
  <c r="X47" i="102" s="1"/>
  <c r="K48" i="103"/>
  <c r="S48" i="103"/>
  <c r="S48" i="102" s="1"/>
  <c r="F49" i="103"/>
  <c r="N49" i="103"/>
  <c r="N49" i="102" s="1"/>
  <c r="V49" i="103"/>
  <c r="I50" i="103"/>
  <c r="I50" i="102" s="1"/>
  <c r="Q50" i="103"/>
  <c r="D51" i="103"/>
  <c r="D51" i="102" s="1"/>
  <c r="L51" i="103"/>
  <c r="T51" i="103"/>
  <c r="W52" i="185"/>
  <c r="J53" i="103"/>
  <c r="R53" i="103"/>
  <c r="E54" i="103"/>
  <c r="M54" i="103"/>
  <c r="U54" i="103"/>
  <c r="P61" i="185"/>
  <c r="X61" i="185"/>
  <c r="K62" i="103"/>
  <c r="S62" i="103"/>
  <c r="F63" i="103"/>
  <c r="N63" i="103"/>
  <c r="V63" i="103"/>
  <c r="I64" i="103"/>
  <c r="Q64" i="103"/>
  <c r="D65" i="103"/>
  <c r="L65" i="103"/>
  <c r="T65" i="103"/>
  <c r="G66" i="103"/>
  <c r="O66" i="103"/>
  <c r="W66" i="103"/>
  <c r="J67" i="103"/>
  <c r="R67" i="103"/>
  <c r="E68" i="103"/>
  <c r="M68" i="103"/>
  <c r="U68" i="103"/>
  <c r="H69" i="103"/>
  <c r="P69" i="103"/>
  <c r="X69" i="103"/>
  <c r="K70" i="103"/>
  <c r="S70" i="103"/>
  <c r="F71" i="103"/>
  <c r="N71" i="103"/>
  <c r="V71" i="103"/>
  <c r="I72" i="103"/>
  <c r="Q72" i="103"/>
  <c r="I7" i="103"/>
  <c r="V14" i="103"/>
  <c r="X20" i="103"/>
  <c r="P28" i="103"/>
  <c r="F30" i="103"/>
  <c r="R34" i="103"/>
  <c r="H36" i="103"/>
  <c r="D53" i="103"/>
  <c r="T40" i="103"/>
  <c r="O41" i="103"/>
  <c r="U43" i="103"/>
  <c r="P44" i="103"/>
  <c r="V46" i="103"/>
  <c r="Q47" i="103"/>
  <c r="W49" i="103"/>
  <c r="R50" i="103"/>
  <c r="S53" i="103"/>
  <c r="D62" i="103"/>
  <c r="T62" i="103"/>
  <c r="E65" i="103"/>
  <c r="U65" i="103"/>
  <c r="F68" i="103"/>
  <c r="V68" i="103"/>
  <c r="G71" i="103"/>
  <c r="W71" i="103"/>
  <c r="N9" i="103"/>
  <c r="W9" i="103"/>
  <c r="O12" i="103"/>
  <c r="X12" i="103"/>
  <c r="Q28" i="103"/>
  <c r="S34" i="103"/>
  <c r="I36" i="103"/>
  <c r="J64" i="103"/>
  <c r="H4" i="187"/>
  <c r="P4" i="187"/>
  <c r="D8" i="187"/>
  <c r="G17" i="187"/>
  <c r="F22" i="187"/>
  <c r="F11" i="185"/>
  <c r="N11" i="185"/>
  <c r="H17" i="185"/>
  <c r="P17" i="185"/>
  <c r="V27" i="185"/>
  <c r="X33" i="185"/>
  <c r="H41" i="103"/>
  <c r="X41" i="103"/>
  <c r="I44" i="103"/>
  <c r="D45" i="103"/>
  <c r="J47" i="103"/>
  <c r="E48" i="103"/>
  <c r="K50" i="103"/>
  <c r="F51" i="103"/>
  <c r="L53" i="103"/>
  <c r="G54" i="103"/>
  <c r="M62" i="103"/>
  <c r="H63" i="103"/>
  <c r="N65" i="103"/>
  <c r="I66" i="103"/>
  <c r="O68" i="103"/>
  <c r="J69" i="103"/>
  <c r="P71" i="103"/>
  <c r="K72" i="103"/>
  <c r="F9" i="103"/>
  <c r="O9" i="103"/>
  <c r="X9" i="103"/>
  <c r="G12" i="103"/>
  <c r="P12" i="103"/>
  <c r="Q23" i="103"/>
  <c r="H28" i="103"/>
  <c r="J34" i="103"/>
  <c r="E62" i="103"/>
  <c r="K64" i="103"/>
  <c r="I4" i="187"/>
  <c r="E8" i="187"/>
  <c r="F11" i="187"/>
  <c r="G22" i="187"/>
  <c r="J4" i="185"/>
  <c r="I17" i="185"/>
  <c r="Q17" i="185"/>
  <c r="H22" i="185"/>
  <c r="P22" i="185"/>
  <c r="G27" i="185"/>
  <c r="W27" i="185"/>
  <c r="Q41" i="103"/>
  <c r="L42" i="103"/>
  <c r="R44" i="103"/>
  <c r="M45" i="103"/>
  <c r="S47" i="103"/>
  <c r="N48" i="103"/>
  <c r="T50" i="103"/>
  <c r="O51" i="103"/>
  <c r="U53" i="103"/>
  <c r="P54" i="103"/>
  <c r="V62" i="103"/>
  <c r="Q63" i="103"/>
  <c r="W65" i="103"/>
  <c r="R66" i="103"/>
  <c r="X68" i="103"/>
  <c r="S69" i="103"/>
  <c r="D72" i="103"/>
  <c r="T72" i="103"/>
  <c r="G9" i="103"/>
  <c r="P9" i="103"/>
  <c r="H12" i="103"/>
  <c r="Q12" i="103"/>
  <c r="R23" i="103"/>
  <c r="I28" i="103"/>
  <c r="K34" i="103"/>
  <c r="T53" i="103"/>
  <c r="K4" i="185"/>
  <c r="S4" i="185"/>
  <c r="R17" i="185"/>
  <c r="I22" i="185"/>
  <c r="E42" i="103"/>
  <c r="U42" i="103"/>
  <c r="F45" i="103"/>
  <c r="V45" i="103"/>
  <c r="G48" i="103"/>
  <c r="W48" i="103"/>
  <c r="H51" i="103"/>
  <c r="X51" i="103"/>
  <c r="K52" i="185"/>
  <c r="S52" i="185"/>
  <c r="I54" i="103"/>
  <c r="D61" i="185"/>
  <c r="T61" i="185"/>
  <c r="J63" i="103"/>
  <c r="E64" i="103"/>
  <c r="K66" i="103"/>
  <c r="F67" i="103"/>
  <c r="L69" i="103"/>
  <c r="G70" i="103"/>
  <c r="M72" i="103"/>
  <c r="H9" i="103"/>
  <c r="I12" i="103"/>
  <c r="T4" i="185"/>
  <c r="S17" i="185"/>
  <c r="J22" i="185"/>
  <c r="N42" i="103"/>
  <c r="I43" i="103"/>
  <c r="O45" i="103"/>
  <c r="J46" i="103"/>
  <c r="P48" i="103"/>
  <c r="K49" i="103"/>
  <c r="Q51" i="103"/>
  <c r="L52" i="185"/>
  <c r="R54" i="103"/>
  <c r="M61" i="185"/>
  <c r="U61" i="185"/>
  <c r="S63" i="103"/>
  <c r="N64" i="103"/>
  <c r="T66" i="103"/>
  <c r="O67" i="103"/>
  <c r="U69" i="103"/>
  <c r="P70" i="103"/>
  <c r="V72" i="103"/>
  <c r="I3" i="91"/>
  <c r="Q3" i="91"/>
  <c r="O3" i="91"/>
  <c r="F3" i="91"/>
  <c r="E4" i="91"/>
  <c r="M4" i="91"/>
  <c r="U4" i="91"/>
  <c r="D8" i="91"/>
  <c r="D3" i="91" s="1"/>
  <c r="L8" i="91"/>
  <c r="L3" i="91" s="1"/>
  <c r="T8" i="91"/>
  <c r="J27" i="91"/>
  <c r="R27" i="91"/>
  <c r="H27" i="91"/>
  <c r="P27" i="91"/>
  <c r="X27" i="91"/>
  <c r="K27" i="91"/>
  <c r="Q3" i="90"/>
  <c r="H11" i="90"/>
  <c r="P11" i="90"/>
  <c r="X11" i="90"/>
  <c r="S26" i="88"/>
  <c r="J67" i="75"/>
  <c r="K66" i="75"/>
  <c r="K61" i="82"/>
  <c r="D3" i="90"/>
  <c r="T3" i="90"/>
  <c r="S15" i="75"/>
  <c r="G17" i="90"/>
  <c r="O17" i="90"/>
  <c r="W17" i="90"/>
  <c r="E17" i="90"/>
  <c r="M17" i="90"/>
  <c r="U17" i="90"/>
  <c r="K33" i="90"/>
  <c r="S33" i="90"/>
  <c r="F33" i="90"/>
  <c r="N33" i="90"/>
  <c r="V33" i="90"/>
  <c r="E33" i="89"/>
  <c r="E26" i="89" s="1"/>
  <c r="M33" i="89"/>
  <c r="M26" i="89" s="1"/>
  <c r="U33" i="89"/>
  <c r="U26" i="89" s="1"/>
  <c r="G17" i="91"/>
  <c r="O17" i="91"/>
  <c r="W36" i="75"/>
  <c r="I33" i="88"/>
  <c r="I26" i="88" s="1"/>
  <c r="Q33" i="88"/>
  <c r="D33" i="88"/>
  <c r="L33" i="88"/>
  <c r="L26" i="88" s="1"/>
  <c r="T33" i="88"/>
  <c r="R3" i="87"/>
  <c r="D33" i="91"/>
  <c r="D26" i="91" s="1"/>
  <c r="L33" i="91"/>
  <c r="L26" i="91" s="1"/>
  <c r="T33" i="91"/>
  <c r="T26" i="91" s="1"/>
  <c r="J33" i="91"/>
  <c r="R33" i="91"/>
  <c r="E33" i="91"/>
  <c r="M33" i="91"/>
  <c r="U33" i="91"/>
  <c r="F61" i="91"/>
  <c r="N61" i="91"/>
  <c r="V61" i="91"/>
  <c r="D61" i="91"/>
  <c r="L61" i="91"/>
  <c r="T61" i="91"/>
  <c r="G61" i="91"/>
  <c r="O61" i="91"/>
  <c r="W61" i="91"/>
  <c r="M3" i="89"/>
  <c r="J11" i="91"/>
  <c r="J3" i="91" s="1"/>
  <c r="R11" i="91"/>
  <c r="R3" i="91" s="1"/>
  <c r="H11" i="91"/>
  <c r="P11" i="91"/>
  <c r="X11" i="91"/>
  <c r="K22" i="91"/>
  <c r="S22" i="91"/>
  <c r="J26" i="90"/>
  <c r="R26" i="90"/>
  <c r="G33" i="90"/>
  <c r="G26" i="90" s="1"/>
  <c r="O33" i="90"/>
  <c r="O26" i="90" s="1"/>
  <c r="W33" i="90"/>
  <c r="E33" i="90"/>
  <c r="E26" i="90" s="1"/>
  <c r="M33" i="90"/>
  <c r="M26" i="90" s="1"/>
  <c r="U33" i="90"/>
  <c r="U26" i="90" s="1"/>
  <c r="H33" i="90"/>
  <c r="P33" i="90"/>
  <c r="X33" i="90"/>
  <c r="R26" i="89"/>
  <c r="K27" i="89"/>
  <c r="S27" i="89"/>
  <c r="S26" i="89" s="1"/>
  <c r="F27" i="88"/>
  <c r="F26" i="88" s="1"/>
  <c r="N27" i="88"/>
  <c r="V27" i="88"/>
  <c r="K15" i="75"/>
  <c r="K5" i="75"/>
  <c r="S5" i="75"/>
  <c r="F6" i="75"/>
  <c r="N6" i="75"/>
  <c r="V6" i="75"/>
  <c r="I7" i="75"/>
  <c r="Q7" i="75"/>
  <c r="G9" i="75"/>
  <c r="O9" i="75"/>
  <c r="W9" i="75"/>
  <c r="J10" i="75"/>
  <c r="R10" i="75"/>
  <c r="R3" i="90"/>
  <c r="K4" i="90"/>
  <c r="S4" i="90"/>
  <c r="D61" i="90"/>
  <c r="L61" i="90"/>
  <c r="T61" i="90"/>
  <c r="F33" i="89"/>
  <c r="N33" i="89"/>
  <c r="V33" i="89"/>
  <c r="I33" i="89"/>
  <c r="I26" i="89" s="1"/>
  <c r="Q33" i="89"/>
  <c r="G61" i="89"/>
  <c r="O61" i="89"/>
  <c r="W61" i="89"/>
  <c r="G26" i="88"/>
  <c r="W26" i="88"/>
  <c r="H6" i="75"/>
  <c r="P6" i="75"/>
  <c r="V27" i="81"/>
  <c r="V28" i="75"/>
  <c r="O26" i="81"/>
  <c r="S3" i="87"/>
  <c r="W26" i="82"/>
  <c r="L61" i="82"/>
  <c r="T61" i="82"/>
  <c r="E27" i="91"/>
  <c r="M27" i="91"/>
  <c r="U27" i="91"/>
  <c r="G33" i="91"/>
  <c r="G26" i="91" s="1"/>
  <c r="O33" i="91"/>
  <c r="O26" i="91" s="1"/>
  <c r="W33" i="91"/>
  <c r="W26" i="91" s="1"/>
  <c r="E52" i="91"/>
  <c r="M52" i="91"/>
  <c r="U52" i="91"/>
  <c r="E11" i="90"/>
  <c r="E3" i="90" s="1"/>
  <c r="M11" i="90"/>
  <c r="M3" i="90" s="1"/>
  <c r="U11" i="90"/>
  <c r="K11" i="90"/>
  <c r="S11" i="90"/>
  <c r="F11" i="90"/>
  <c r="F3" i="90" s="1"/>
  <c r="N11" i="90"/>
  <c r="N3" i="90" s="1"/>
  <c r="V11" i="90"/>
  <c r="V3" i="90" s="1"/>
  <c r="J17" i="90"/>
  <c r="R17" i="90"/>
  <c r="H27" i="90"/>
  <c r="P27" i="90"/>
  <c r="X27" i="90"/>
  <c r="D3" i="89"/>
  <c r="F4" i="89"/>
  <c r="N4" i="89"/>
  <c r="N3" i="89" s="1"/>
  <c r="V4" i="89"/>
  <c r="G8" i="89"/>
  <c r="O8" i="89"/>
  <c r="W8" i="89"/>
  <c r="K11" i="89"/>
  <c r="K3" i="89" s="1"/>
  <c r="S11" i="89"/>
  <c r="S3" i="89" s="1"/>
  <c r="E17" i="89"/>
  <c r="M17" i="89"/>
  <c r="U17" i="89"/>
  <c r="D4" i="87"/>
  <c r="D3" i="87" s="1"/>
  <c r="L4" i="87"/>
  <c r="L3" i="87" s="1"/>
  <c r="T4" i="87"/>
  <c r="T3" i="87" s="1"/>
  <c r="R26" i="85"/>
  <c r="T33" i="81"/>
  <c r="H4" i="91"/>
  <c r="P4" i="91"/>
  <c r="X4" i="91"/>
  <c r="E11" i="91"/>
  <c r="M11" i="91"/>
  <c r="U11" i="91"/>
  <c r="D17" i="91"/>
  <c r="L17" i="91"/>
  <c r="T17" i="91"/>
  <c r="J17" i="91"/>
  <c r="R17" i="91"/>
  <c r="F27" i="91"/>
  <c r="F26" i="91" s="1"/>
  <c r="N27" i="91"/>
  <c r="N26" i="91" s="1"/>
  <c r="V27" i="91"/>
  <c r="V26" i="91" s="1"/>
  <c r="H33" i="91"/>
  <c r="P33" i="91"/>
  <c r="X33" i="91"/>
  <c r="K33" i="91"/>
  <c r="S33" i="91"/>
  <c r="S26" i="91" s="1"/>
  <c r="I61" i="91"/>
  <c r="Q61" i="91"/>
  <c r="H4" i="90"/>
  <c r="P4" i="90"/>
  <c r="X4" i="90"/>
  <c r="F22" i="90"/>
  <c r="N22" i="90"/>
  <c r="V22" i="90"/>
  <c r="I26" i="90"/>
  <c r="I61" i="90"/>
  <c r="Q61" i="90"/>
  <c r="G61" i="90"/>
  <c r="O61" i="90"/>
  <c r="W61" i="90"/>
  <c r="J61" i="90"/>
  <c r="R61" i="90"/>
  <c r="E3" i="89"/>
  <c r="H33" i="88"/>
  <c r="P33" i="88"/>
  <c r="P26" i="88" s="1"/>
  <c r="X33" i="88"/>
  <c r="X26" i="88" s="1"/>
  <c r="M3" i="87"/>
  <c r="U3" i="87"/>
  <c r="I11" i="87"/>
  <c r="Q11" i="87"/>
  <c r="I26" i="85"/>
  <c r="K33" i="85"/>
  <c r="S33" i="85"/>
  <c r="S26" i="85" s="1"/>
  <c r="J61" i="83"/>
  <c r="R61" i="83"/>
  <c r="M61" i="83"/>
  <c r="F61" i="82"/>
  <c r="N61" i="82"/>
  <c r="V61" i="82"/>
  <c r="F33" i="81"/>
  <c r="N33" i="81"/>
  <c r="N26" i="81" s="1"/>
  <c r="V33" i="81"/>
  <c r="X33" i="80"/>
  <c r="X26" i="80" s="1"/>
  <c r="X34" i="75"/>
  <c r="D33" i="80"/>
  <c r="D26" i="80" s="1"/>
  <c r="D38" i="75"/>
  <c r="E41" i="75"/>
  <c r="E33" i="80"/>
  <c r="E26" i="80" s="1"/>
  <c r="G47" i="75"/>
  <c r="H50" i="75"/>
  <c r="K28" i="75"/>
  <c r="S28" i="75"/>
  <c r="F29" i="75"/>
  <c r="N29" i="75"/>
  <c r="I30" i="75"/>
  <c r="Q30" i="75"/>
  <c r="D31" i="75"/>
  <c r="L31" i="75"/>
  <c r="T31" i="75"/>
  <c r="G32" i="75"/>
  <c r="O32" i="75"/>
  <c r="X39" i="75"/>
  <c r="D43" i="75"/>
  <c r="E46" i="75"/>
  <c r="F49" i="75"/>
  <c r="K70" i="75"/>
  <c r="G27" i="87"/>
  <c r="F61" i="87"/>
  <c r="H8" i="86"/>
  <c r="P8" i="86"/>
  <c r="X8" i="86"/>
  <c r="I11" i="86"/>
  <c r="I3" i="86" s="1"/>
  <c r="Q11" i="86"/>
  <c r="Q3" i="86" s="1"/>
  <c r="E22" i="85"/>
  <c r="M22" i="85"/>
  <c r="U22" i="85"/>
  <c r="K27" i="85"/>
  <c r="E33" i="85"/>
  <c r="D3" i="84"/>
  <c r="D2" i="84" s="1"/>
  <c r="F4" i="84"/>
  <c r="F3" i="84" s="1"/>
  <c r="F4" i="83"/>
  <c r="F3" i="83" s="1"/>
  <c r="D22" i="83"/>
  <c r="L22" i="83"/>
  <c r="T22" i="83"/>
  <c r="K27" i="83"/>
  <c r="K26" i="83" s="1"/>
  <c r="S27" i="83"/>
  <c r="S26" i="83" s="1"/>
  <c r="F27" i="83"/>
  <c r="F26" i="83" s="1"/>
  <c r="D33" i="83"/>
  <c r="D26" i="83" s="1"/>
  <c r="L33" i="83"/>
  <c r="L26" i="83" s="1"/>
  <c r="T33" i="83"/>
  <c r="D61" i="83"/>
  <c r="L61" i="83"/>
  <c r="T61" i="83"/>
  <c r="W61" i="83"/>
  <c r="U61" i="83"/>
  <c r="E3" i="82"/>
  <c r="M3" i="82"/>
  <c r="U3" i="82"/>
  <c r="E27" i="82"/>
  <c r="M27" i="82"/>
  <c r="U27" i="82"/>
  <c r="M3" i="81"/>
  <c r="H33" i="81"/>
  <c r="P33" i="81"/>
  <c r="X33" i="81"/>
  <c r="K33" i="81"/>
  <c r="S33" i="81"/>
  <c r="S26" i="81" s="1"/>
  <c r="I33" i="81"/>
  <c r="I26" i="81" s="1"/>
  <c r="Q33" i="81"/>
  <c r="Q26" i="81" s="1"/>
  <c r="I54" i="75"/>
  <c r="H3" i="80"/>
  <c r="E5" i="75"/>
  <c r="M5" i="75"/>
  <c r="U5" i="75"/>
  <c r="X6" i="75"/>
  <c r="K7" i="75"/>
  <c r="S7" i="75"/>
  <c r="T5" i="75"/>
  <c r="G6" i="75"/>
  <c r="O6" i="75"/>
  <c r="W6" i="75"/>
  <c r="J7" i="75"/>
  <c r="R7" i="75"/>
  <c r="H9" i="75"/>
  <c r="P9" i="75"/>
  <c r="X9" i="75"/>
  <c r="K10" i="75"/>
  <c r="S10" i="75"/>
  <c r="K12" i="75"/>
  <c r="S12" i="75"/>
  <c r="F13" i="75"/>
  <c r="N13" i="75"/>
  <c r="V13" i="75"/>
  <c r="I14" i="75"/>
  <c r="Q14" i="75"/>
  <c r="D15" i="75"/>
  <c r="L15" i="75"/>
  <c r="T15" i="75"/>
  <c r="G16" i="75"/>
  <c r="O16" i="75"/>
  <c r="W16" i="75"/>
  <c r="G23" i="75"/>
  <c r="O23" i="75"/>
  <c r="E25" i="75"/>
  <c r="M25" i="75"/>
  <c r="S19" i="75"/>
  <c r="G61" i="87"/>
  <c r="O61" i="87"/>
  <c r="W61" i="87"/>
  <c r="N3" i="86"/>
  <c r="K17" i="86"/>
  <c r="S17" i="86"/>
  <c r="E27" i="86"/>
  <c r="E26" i="86" s="1"/>
  <c r="J11" i="85"/>
  <c r="J3" i="85" s="1"/>
  <c r="R11" i="85"/>
  <c r="M11" i="85"/>
  <c r="U11" i="85"/>
  <c r="U3" i="85" s="1"/>
  <c r="D17" i="85"/>
  <c r="L17" i="85"/>
  <c r="T17" i="85"/>
  <c r="F22" i="85"/>
  <c r="D27" i="85"/>
  <c r="D26" i="85" s="1"/>
  <c r="L27" i="85"/>
  <c r="T27" i="85"/>
  <c r="T26" i="85" s="1"/>
  <c r="F33" i="85"/>
  <c r="N33" i="85"/>
  <c r="V33" i="85"/>
  <c r="V26" i="85" s="1"/>
  <c r="F61" i="85"/>
  <c r="N61" i="85"/>
  <c r="V61" i="85"/>
  <c r="I61" i="85"/>
  <c r="Q61" i="85"/>
  <c r="D61" i="85"/>
  <c r="L61" i="85"/>
  <c r="T61" i="85"/>
  <c r="W61" i="85"/>
  <c r="W3" i="84"/>
  <c r="K11" i="84"/>
  <c r="K3" i="84" s="1"/>
  <c r="E17" i="84"/>
  <c r="H11" i="83"/>
  <c r="P11" i="83"/>
  <c r="X11" i="83"/>
  <c r="E33" i="83"/>
  <c r="E26" i="83" s="1"/>
  <c r="M33" i="83"/>
  <c r="M26" i="83" s="1"/>
  <c r="U33" i="83"/>
  <c r="H33" i="83"/>
  <c r="H26" i="83" s="1"/>
  <c r="E61" i="83"/>
  <c r="V3" i="82"/>
  <c r="I11" i="82"/>
  <c r="Q11" i="82"/>
  <c r="Q3" i="82" s="1"/>
  <c r="D11" i="82"/>
  <c r="L11" i="82"/>
  <c r="L3" i="82" s="1"/>
  <c r="T11" i="82"/>
  <c r="T3" i="82" s="1"/>
  <c r="H52" i="82"/>
  <c r="P52" i="82"/>
  <c r="X52" i="82"/>
  <c r="I61" i="82"/>
  <c r="Q61" i="82"/>
  <c r="P3" i="81"/>
  <c r="D11" i="81"/>
  <c r="L11" i="81"/>
  <c r="T11" i="81"/>
  <c r="I22" i="81"/>
  <c r="Q22" i="81"/>
  <c r="H27" i="81"/>
  <c r="P27" i="81"/>
  <c r="X27" i="81"/>
  <c r="J63" i="75"/>
  <c r="L69" i="75"/>
  <c r="M72" i="75"/>
  <c r="F4" i="80"/>
  <c r="F3" i="80" s="1"/>
  <c r="N4" i="80"/>
  <c r="N3" i="80" s="1"/>
  <c r="V4" i="80"/>
  <c r="V3" i="80" s="1"/>
  <c r="D22" i="80"/>
  <c r="L22" i="80"/>
  <c r="T22" i="80"/>
  <c r="I53" i="75"/>
  <c r="H4" i="86"/>
  <c r="P4" i="86"/>
  <c r="D17" i="86"/>
  <c r="F26" i="86"/>
  <c r="N26" i="86"/>
  <c r="V26" i="86"/>
  <c r="J61" i="86"/>
  <c r="R61" i="86"/>
  <c r="K8" i="85"/>
  <c r="S8" i="85"/>
  <c r="K11" i="85"/>
  <c r="S11" i="85"/>
  <c r="E17" i="85"/>
  <c r="M17" i="85"/>
  <c r="E27" i="85"/>
  <c r="G33" i="85"/>
  <c r="G26" i="85" s="1"/>
  <c r="G61" i="85"/>
  <c r="O61" i="85"/>
  <c r="L3" i="84"/>
  <c r="H3" i="84"/>
  <c r="P3" i="84"/>
  <c r="N3" i="84"/>
  <c r="V3" i="84"/>
  <c r="O3" i="83"/>
  <c r="I8" i="83"/>
  <c r="Q8" i="83"/>
  <c r="E52" i="83"/>
  <c r="M52" i="83"/>
  <c r="U52" i="83"/>
  <c r="F61" i="83"/>
  <c r="N61" i="83"/>
  <c r="V61" i="83"/>
  <c r="F17" i="81"/>
  <c r="N17" i="81"/>
  <c r="V17" i="81"/>
  <c r="J33" i="81"/>
  <c r="J26" i="81" s="1"/>
  <c r="R33" i="81"/>
  <c r="R26" i="81" s="1"/>
  <c r="H61" i="81"/>
  <c r="P61" i="81"/>
  <c r="X61" i="81"/>
  <c r="I17" i="80"/>
  <c r="Q18" i="75"/>
  <c r="O62" i="75"/>
  <c r="W62" i="75"/>
  <c r="R63" i="75"/>
  <c r="U64" i="75"/>
  <c r="P65" i="75"/>
  <c r="X65" i="75"/>
  <c r="S66" i="75"/>
  <c r="V67" i="75"/>
  <c r="Q68" i="75"/>
  <c r="D69" i="75"/>
  <c r="T69" i="75"/>
  <c r="W70" i="75"/>
  <c r="I9" i="75"/>
  <c r="E33" i="87"/>
  <c r="E26" i="87" s="1"/>
  <c r="M33" i="87"/>
  <c r="M26" i="87" s="1"/>
  <c r="U33" i="87"/>
  <c r="D26" i="86"/>
  <c r="H33" i="86"/>
  <c r="H26" i="86" s="1"/>
  <c r="P33" i="86"/>
  <c r="P26" i="86" s="1"/>
  <c r="X33" i="86"/>
  <c r="D8" i="85"/>
  <c r="L8" i="85"/>
  <c r="D11" i="85"/>
  <c r="L11" i="85"/>
  <c r="T11" i="85"/>
  <c r="M3" i="84"/>
  <c r="H61" i="84"/>
  <c r="P61" i="84"/>
  <c r="X61" i="84"/>
  <c r="I4" i="83"/>
  <c r="J8" i="83"/>
  <c r="R8" i="83"/>
  <c r="J11" i="83"/>
  <c r="R11" i="83"/>
  <c r="F52" i="83"/>
  <c r="N52" i="83"/>
  <c r="G61" i="83"/>
  <c r="O61" i="83"/>
  <c r="K33" i="82"/>
  <c r="K26" i="82" s="1"/>
  <c r="S33" i="82"/>
  <c r="D10" i="75"/>
  <c r="L10" i="75"/>
  <c r="T10" i="75"/>
  <c r="Q9" i="75"/>
  <c r="X26" i="87"/>
  <c r="S26" i="87"/>
  <c r="V3" i="86"/>
  <c r="U3" i="86"/>
  <c r="K26" i="86"/>
  <c r="X3" i="85"/>
  <c r="L26" i="84"/>
  <c r="G26" i="83"/>
  <c r="O26" i="83"/>
  <c r="W26" i="83"/>
  <c r="I27" i="82"/>
  <c r="I26" i="82" s="1"/>
  <c r="Q27" i="82"/>
  <c r="Q26" i="82" s="1"/>
  <c r="D27" i="82"/>
  <c r="D26" i="82" s="1"/>
  <c r="H17" i="81"/>
  <c r="P17" i="81"/>
  <c r="X17" i="81"/>
  <c r="V29" i="75"/>
  <c r="W32" i="75"/>
  <c r="J8" i="80"/>
  <c r="R8" i="80"/>
  <c r="E13" i="75"/>
  <c r="M13" i="75"/>
  <c r="U13" i="75"/>
  <c r="H14" i="75"/>
  <c r="P14" i="75"/>
  <c r="X14" i="75"/>
  <c r="F16" i="75"/>
  <c r="N16" i="75"/>
  <c r="V16" i="75"/>
  <c r="U25" i="75"/>
  <c r="J12" i="75"/>
  <c r="D27" i="87"/>
  <c r="L27" i="87"/>
  <c r="T27" i="87"/>
  <c r="O27" i="87"/>
  <c r="O26" i="87" s="1"/>
  <c r="W27" i="87"/>
  <c r="W26" i="87" s="1"/>
  <c r="G33" i="87"/>
  <c r="W3" i="86"/>
  <c r="H26" i="84"/>
  <c r="P26" i="84"/>
  <c r="P26" i="83"/>
  <c r="X26" i="83"/>
  <c r="V26" i="83"/>
  <c r="I33" i="83"/>
  <c r="I26" i="83" s="1"/>
  <c r="Q33" i="83"/>
  <c r="J26" i="82"/>
  <c r="E33" i="82"/>
  <c r="M33" i="82"/>
  <c r="U33" i="82"/>
  <c r="H33" i="82"/>
  <c r="H26" i="82" s="1"/>
  <c r="P33" i="82"/>
  <c r="P26" i="82" s="1"/>
  <c r="X33" i="82"/>
  <c r="X26" i="82" s="1"/>
  <c r="F33" i="82"/>
  <c r="N33" i="82"/>
  <c r="V33" i="82"/>
  <c r="V26" i="82" s="1"/>
  <c r="E61" i="82"/>
  <c r="M61" i="82"/>
  <c r="U61" i="82"/>
  <c r="E3" i="81"/>
  <c r="D27" i="81"/>
  <c r="L27" i="81"/>
  <c r="L26" i="81" s="1"/>
  <c r="T27" i="81"/>
  <c r="D39" i="75"/>
  <c r="E42" i="75"/>
  <c r="G48" i="75"/>
  <c r="H51" i="75"/>
  <c r="J4" i="80"/>
  <c r="R4" i="80"/>
  <c r="S24" i="75"/>
  <c r="G33" i="80"/>
  <c r="J61" i="80"/>
  <c r="J62" i="75"/>
  <c r="K61" i="80"/>
  <c r="K65" i="75"/>
  <c r="L61" i="80"/>
  <c r="L68" i="75"/>
  <c r="M71" i="75"/>
  <c r="R21" i="75"/>
  <c r="R12" i="75"/>
  <c r="Q17" i="80"/>
  <c r="T3" i="79"/>
  <c r="W3" i="79"/>
  <c r="J3" i="79"/>
  <c r="H3" i="78"/>
  <c r="P3" i="78"/>
  <c r="G61" i="78"/>
  <c r="O61" i="78"/>
  <c r="W61" i="78"/>
  <c r="J61" i="78"/>
  <c r="R61" i="78"/>
  <c r="E64" i="75"/>
  <c r="M64" i="75"/>
  <c r="H65" i="75"/>
  <c r="F67" i="75"/>
  <c r="N67" i="75"/>
  <c r="I68" i="75"/>
  <c r="G70" i="75"/>
  <c r="O70" i="75"/>
  <c r="J71" i="75"/>
  <c r="R71" i="75"/>
  <c r="E72" i="75"/>
  <c r="U72" i="75"/>
  <c r="D12" i="75"/>
  <c r="L12" i="75"/>
  <c r="T12" i="75"/>
  <c r="G13" i="75"/>
  <c r="O13" i="75"/>
  <c r="W13" i="75"/>
  <c r="J14" i="75"/>
  <c r="R14" i="75"/>
  <c r="E15" i="75"/>
  <c r="M15" i="75"/>
  <c r="U15" i="75"/>
  <c r="H16" i="75"/>
  <c r="P16" i="75"/>
  <c r="X16" i="75"/>
  <c r="E18" i="75"/>
  <c r="M18" i="75"/>
  <c r="U18" i="75"/>
  <c r="H19" i="75"/>
  <c r="P19" i="75"/>
  <c r="X19" i="75"/>
  <c r="K20" i="75"/>
  <c r="F21" i="75"/>
  <c r="N21" i="75"/>
  <c r="V21" i="75"/>
  <c r="H23" i="75"/>
  <c r="H22" i="77"/>
  <c r="P22" i="77"/>
  <c r="P23" i="75"/>
  <c r="X22" i="77"/>
  <c r="X23" i="75"/>
  <c r="K22" i="77"/>
  <c r="K24" i="75"/>
  <c r="F25" i="75"/>
  <c r="N25" i="75"/>
  <c r="V25" i="75"/>
  <c r="H34" i="75"/>
  <c r="P34" i="75"/>
  <c r="X33" i="77"/>
  <c r="K33" i="77"/>
  <c r="S35" i="75"/>
  <c r="F36" i="75"/>
  <c r="N36" i="75"/>
  <c r="V36" i="75"/>
  <c r="I37" i="75"/>
  <c r="Q37" i="75"/>
  <c r="L38" i="75"/>
  <c r="T38" i="75"/>
  <c r="G39" i="75"/>
  <c r="O39" i="75"/>
  <c r="W39" i="75"/>
  <c r="J40" i="75"/>
  <c r="R40" i="75"/>
  <c r="M41" i="75"/>
  <c r="U41" i="75"/>
  <c r="H42" i="75"/>
  <c r="P42" i="75"/>
  <c r="X42" i="75"/>
  <c r="K43" i="75"/>
  <c r="S43" i="75"/>
  <c r="N44" i="75"/>
  <c r="V44" i="75"/>
  <c r="I45" i="75"/>
  <c r="Q45" i="75"/>
  <c r="D46" i="75"/>
  <c r="L46" i="75"/>
  <c r="T46" i="75"/>
  <c r="O47" i="75"/>
  <c r="W47" i="75"/>
  <c r="J48" i="75"/>
  <c r="R48" i="75"/>
  <c r="E49" i="75"/>
  <c r="M49" i="75"/>
  <c r="U49" i="75"/>
  <c r="P50" i="75"/>
  <c r="X50" i="75"/>
  <c r="K51" i="75"/>
  <c r="S51" i="75"/>
  <c r="V26" i="80"/>
  <c r="I26" i="80"/>
  <c r="Q26" i="80"/>
  <c r="W26" i="80"/>
  <c r="D61" i="80"/>
  <c r="Q26" i="79"/>
  <c r="L26" i="79"/>
  <c r="O26" i="79"/>
  <c r="W26" i="79"/>
  <c r="J26" i="79"/>
  <c r="R26" i="79"/>
  <c r="E33" i="79"/>
  <c r="E26" i="79" s="1"/>
  <c r="M33" i="79"/>
  <c r="F5" i="75"/>
  <c r="N5" i="75"/>
  <c r="V5" i="75"/>
  <c r="I6" i="75"/>
  <c r="Q6" i="75"/>
  <c r="D7" i="75"/>
  <c r="L7" i="75"/>
  <c r="T7" i="75"/>
  <c r="J9" i="75"/>
  <c r="R9" i="75"/>
  <c r="E10" i="75"/>
  <c r="M10" i="75"/>
  <c r="U10" i="75"/>
  <c r="E12" i="75"/>
  <c r="M12" i="75"/>
  <c r="U12" i="75"/>
  <c r="H13" i="75"/>
  <c r="P13" i="75"/>
  <c r="X13" i="75"/>
  <c r="K14" i="75"/>
  <c r="S14" i="75"/>
  <c r="F15" i="75"/>
  <c r="N15" i="75"/>
  <c r="V15" i="75"/>
  <c r="I16" i="75"/>
  <c r="Q16" i="75"/>
  <c r="I34" i="75"/>
  <c r="I33" i="77"/>
  <c r="Q34" i="75"/>
  <c r="Q33" i="77"/>
  <c r="D33" i="77"/>
  <c r="D26" i="77" s="1"/>
  <c r="D35" i="75"/>
  <c r="L33" i="77"/>
  <c r="L26" i="77" s="1"/>
  <c r="L35" i="75"/>
  <c r="T33" i="77"/>
  <c r="T26" i="77" s="1"/>
  <c r="T35" i="75"/>
  <c r="G36" i="75"/>
  <c r="G33" i="77"/>
  <c r="O36" i="75"/>
  <c r="O33" i="77"/>
  <c r="J37" i="75"/>
  <c r="R37" i="75"/>
  <c r="E38" i="75"/>
  <c r="E33" i="77"/>
  <c r="M38" i="75"/>
  <c r="M33" i="77"/>
  <c r="U38" i="75"/>
  <c r="U33" i="77"/>
  <c r="H39" i="75"/>
  <c r="P39" i="75"/>
  <c r="K40" i="75"/>
  <c r="S40" i="75"/>
  <c r="F41" i="75"/>
  <c r="N41" i="75"/>
  <c r="V41" i="75"/>
  <c r="I42" i="75"/>
  <c r="Q42" i="75"/>
  <c r="L43" i="75"/>
  <c r="T43" i="75"/>
  <c r="G44" i="75"/>
  <c r="O44" i="75"/>
  <c r="W44" i="75"/>
  <c r="J45" i="75"/>
  <c r="R45" i="75"/>
  <c r="M46" i="75"/>
  <c r="U46" i="75"/>
  <c r="H47" i="75"/>
  <c r="P47" i="75"/>
  <c r="X47" i="75"/>
  <c r="K48" i="75"/>
  <c r="S48" i="75"/>
  <c r="N49" i="75"/>
  <c r="V49" i="75"/>
  <c r="I50" i="75"/>
  <c r="Q50" i="75"/>
  <c r="D51" i="75"/>
  <c r="L51" i="75"/>
  <c r="T51" i="75"/>
  <c r="N53" i="75"/>
  <c r="V53" i="75"/>
  <c r="Q54" i="75"/>
  <c r="U30" i="75"/>
  <c r="E61" i="80"/>
  <c r="F17" i="79"/>
  <c r="V26" i="79"/>
  <c r="F33" i="79"/>
  <c r="F26" i="79" s="1"/>
  <c r="K61" i="79"/>
  <c r="S61" i="79"/>
  <c r="F61" i="79"/>
  <c r="N61" i="79"/>
  <c r="V61" i="79"/>
  <c r="E33" i="78"/>
  <c r="M33" i="78"/>
  <c r="M26" i="78" s="1"/>
  <c r="U33" i="78"/>
  <c r="U26" i="78" s="1"/>
  <c r="H33" i="78"/>
  <c r="P33" i="78"/>
  <c r="P26" i="78" s="1"/>
  <c r="X33" i="78"/>
  <c r="X26" i="78" s="1"/>
  <c r="W40" i="75"/>
  <c r="X43" i="75"/>
  <c r="D47" i="75"/>
  <c r="J49" i="75"/>
  <c r="E50" i="75"/>
  <c r="X51" i="75"/>
  <c r="I61" i="78"/>
  <c r="Q61" i="78"/>
  <c r="G5" i="75"/>
  <c r="O5" i="75"/>
  <c r="W5" i="75"/>
  <c r="J6" i="75"/>
  <c r="R6" i="75"/>
  <c r="E7" i="75"/>
  <c r="M7" i="75"/>
  <c r="U7" i="75"/>
  <c r="K9" i="75"/>
  <c r="S9" i="75"/>
  <c r="F10" i="75"/>
  <c r="N10" i="75"/>
  <c r="V10" i="75"/>
  <c r="F12" i="75"/>
  <c r="N12" i="75"/>
  <c r="V12" i="75"/>
  <c r="D14" i="75"/>
  <c r="L14" i="75"/>
  <c r="T14" i="75"/>
  <c r="G15" i="75"/>
  <c r="O15" i="75"/>
  <c r="W15" i="75"/>
  <c r="J16" i="75"/>
  <c r="R16" i="75"/>
  <c r="G18" i="75"/>
  <c r="F28" i="75"/>
  <c r="N28" i="75"/>
  <c r="Q29" i="75"/>
  <c r="D30" i="75"/>
  <c r="L30" i="75"/>
  <c r="T30" i="75"/>
  <c r="G31" i="75"/>
  <c r="O31" i="75"/>
  <c r="J32" i="75"/>
  <c r="R32" i="75"/>
  <c r="N33" i="77"/>
  <c r="J61" i="77"/>
  <c r="R62" i="75"/>
  <c r="E63" i="75"/>
  <c r="M63" i="75"/>
  <c r="U63" i="75"/>
  <c r="H64" i="75"/>
  <c r="P64" i="75"/>
  <c r="X64" i="75"/>
  <c r="S65" i="75"/>
  <c r="F66" i="75"/>
  <c r="N66" i="75"/>
  <c r="V66" i="75"/>
  <c r="I67" i="75"/>
  <c r="Q67" i="75"/>
  <c r="D68" i="75"/>
  <c r="T68" i="75"/>
  <c r="G69" i="75"/>
  <c r="O69" i="75"/>
  <c r="W69" i="75"/>
  <c r="J70" i="75"/>
  <c r="R70" i="75"/>
  <c r="E71" i="75"/>
  <c r="U71" i="75"/>
  <c r="H72" i="75"/>
  <c r="P72" i="75"/>
  <c r="X72" i="75"/>
  <c r="T23" i="75"/>
  <c r="W31" i="75"/>
  <c r="J61" i="19"/>
  <c r="R61" i="19"/>
  <c r="H5" i="75"/>
  <c r="P5" i="75"/>
  <c r="X5" i="75"/>
  <c r="K6" i="75"/>
  <c r="S6" i="75"/>
  <c r="F7" i="75"/>
  <c r="N7" i="75"/>
  <c r="V7" i="75"/>
  <c r="D9" i="75"/>
  <c r="L9" i="75"/>
  <c r="T9" i="75"/>
  <c r="G10" i="75"/>
  <c r="O10" i="75"/>
  <c r="W10" i="75"/>
  <c r="G12" i="75"/>
  <c r="G11" i="77"/>
  <c r="O12" i="75"/>
  <c r="O11" i="77"/>
  <c r="W12" i="75"/>
  <c r="W11" i="77"/>
  <c r="J11" i="77"/>
  <c r="J13" i="75"/>
  <c r="R11" i="77"/>
  <c r="R13" i="75"/>
  <c r="E14" i="75"/>
  <c r="M14" i="75"/>
  <c r="M11" i="77"/>
  <c r="U14" i="75"/>
  <c r="U11" i="77"/>
  <c r="H15" i="75"/>
  <c r="P15" i="75"/>
  <c r="X15" i="75"/>
  <c r="K16" i="75"/>
  <c r="K11" i="77"/>
  <c r="S16" i="75"/>
  <c r="S11" i="77"/>
  <c r="H18" i="75"/>
  <c r="X18" i="75"/>
  <c r="K19" i="75"/>
  <c r="F20" i="75"/>
  <c r="N20" i="75"/>
  <c r="V20" i="75"/>
  <c r="I21" i="75"/>
  <c r="Q21" i="75"/>
  <c r="G28" i="75"/>
  <c r="G27" i="77"/>
  <c r="O28" i="75"/>
  <c r="O27" i="77"/>
  <c r="W27" i="77"/>
  <c r="W28" i="75"/>
  <c r="J27" i="77"/>
  <c r="J29" i="75"/>
  <c r="R27" i="77"/>
  <c r="R29" i="75"/>
  <c r="E30" i="75"/>
  <c r="E27" i="77"/>
  <c r="M30" i="75"/>
  <c r="M27" i="77"/>
  <c r="H31" i="75"/>
  <c r="P31" i="75"/>
  <c r="X31" i="75"/>
  <c r="K32" i="75"/>
  <c r="K27" i="77"/>
  <c r="S32" i="75"/>
  <c r="S27" i="77"/>
  <c r="V33" i="77"/>
  <c r="K61" i="77"/>
  <c r="K62" i="75"/>
  <c r="S62" i="75"/>
  <c r="S61" i="77"/>
  <c r="F61" i="77"/>
  <c r="F63" i="75"/>
  <c r="N61" i="77"/>
  <c r="N63" i="75"/>
  <c r="V61" i="77"/>
  <c r="V63" i="75"/>
  <c r="Q64" i="75"/>
  <c r="Q61" i="77"/>
  <c r="D65" i="75"/>
  <c r="L65" i="75"/>
  <c r="T65" i="75"/>
  <c r="G66" i="75"/>
  <c r="G61" i="77"/>
  <c r="O66" i="75"/>
  <c r="O61" i="77"/>
  <c r="W66" i="75"/>
  <c r="W61" i="77"/>
  <c r="R67" i="75"/>
  <c r="E68" i="75"/>
  <c r="M68" i="75"/>
  <c r="U68" i="75"/>
  <c r="H69" i="75"/>
  <c r="P69" i="75"/>
  <c r="X69" i="75"/>
  <c r="S70" i="75"/>
  <c r="F71" i="75"/>
  <c r="N71" i="75"/>
  <c r="V71" i="75"/>
  <c r="I72" i="75"/>
  <c r="Q72" i="75"/>
  <c r="S26" i="80"/>
  <c r="D52" i="80"/>
  <c r="E22" i="79"/>
  <c r="D27" i="79"/>
  <c r="D26" i="79" s="1"/>
  <c r="J27" i="78"/>
  <c r="R27" i="78"/>
  <c r="G33" i="78"/>
  <c r="G26" i="78" s="1"/>
  <c r="O33" i="78"/>
  <c r="O26" i="78" s="1"/>
  <c r="W33" i="78"/>
  <c r="I5" i="75"/>
  <c r="Q5" i="75"/>
  <c r="D6" i="75"/>
  <c r="L6" i="75"/>
  <c r="G7" i="75"/>
  <c r="O7" i="75"/>
  <c r="W7" i="75"/>
  <c r="E9" i="75"/>
  <c r="M9" i="75"/>
  <c r="U9" i="75"/>
  <c r="H12" i="75"/>
  <c r="P12" i="75"/>
  <c r="X12" i="75"/>
  <c r="K13" i="75"/>
  <c r="S13" i="75"/>
  <c r="F14" i="75"/>
  <c r="N14" i="75"/>
  <c r="V14" i="75"/>
  <c r="I15" i="75"/>
  <c r="Q15" i="75"/>
  <c r="D16" i="75"/>
  <c r="L16" i="75"/>
  <c r="T16" i="75"/>
  <c r="I18" i="75"/>
  <c r="I17" i="77"/>
  <c r="D17" i="77"/>
  <c r="D19" i="75"/>
  <c r="L19" i="75"/>
  <c r="L17" i="77"/>
  <c r="T17" i="77"/>
  <c r="T19" i="75"/>
  <c r="G20" i="75"/>
  <c r="O17" i="77"/>
  <c r="O20" i="75"/>
  <c r="W20" i="75"/>
  <c r="W17" i="77"/>
  <c r="J21" i="75"/>
  <c r="D23" i="75"/>
  <c r="L23" i="75"/>
  <c r="G24" i="75"/>
  <c r="O24" i="75"/>
  <c r="W24" i="75"/>
  <c r="J25" i="75"/>
  <c r="R25" i="75"/>
  <c r="Q53" i="75"/>
  <c r="D54" i="75"/>
  <c r="L54" i="75"/>
  <c r="T54" i="75"/>
  <c r="I64" i="75"/>
  <c r="I33" i="19"/>
  <c r="I26" i="19" s="1"/>
  <c r="Q33" i="19"/>
  <c r="F33" i="80"/>
  <c r="E3" i="79"/>
  <c r="U3" i="79"/>
  <c r="E4" i="78"/>
  <c r="E3" i="78" s="1"/>
  <c r="M4" i="78"/>
  <c r="U4" i="78"/>
  <c r="Q26" i="78"/>
  <c r="J5" i="75"/>
  <c r="J4" i="77"/>
  <c r="R5" i="75"/>
  <c r="R4" i="77"/>
  <c r="E4" i="77"/>
  <c r="E6" i="75"/>
  <c r="M4" i="77"/>
  <c r="M6" i="75"/>
  <c r="U4" i="77"/>
  <c r="U6" i="75"/>
  <c r="H7" i="75"/>
  <c r="P7" i="75"/>
  <c r="X7" i="75"/>
  <c r="F9" i="75"/>
  <c r="F8" i="77"/>
  <c r="N9" i="75"/>
  <c r="N8" i="77"/>
  <c r="V9" i="75"/>
  <c r="V8" i="77"/>
  <c r="I8" i="77"/>
  <c r="I10" i="75"/>
  <c r="Q8" i="77"/>
  <c r="Q10" i="75"/>
  <c r="I12" i="75"/>
  <c r="Q12" i="75"/>
  <c r="D13" i="75"/>
  <c r="L13" i="75"/>
  <c r="T13" i="75"/>
  <c r="G14" i="75"/>
  <c r="O14" i="75"/>
  <c r="W14" i="75"/>
  <c r="J15" i="75"/>
  <c r="R15" i="75"/>
  <c r="E16" i="75"/>
  <c r="M16" i="75"/>
  <c r="U16" i="75"/>
  <c r="E34" i="75"/>
  <c r="M34" i="75"/>
  <c r="U34" i="75"/>
  <c r="H35" i="75"/>
  <c r="P35" i="75"/>
  <c r="K36" i="75"/>
  <c r="S36" i="75"/>
  <c r="F37" i="75"/>
  <c r="N37" i="75"/>
  <c r="V37" i="75"/>
  <c r="I38" i="75"/>
  <c r="Q38" i="75"/>
  <c r="L39" i="75"/>
  <c r="T39" i="75"/>
  <c r="G40" i="75"/>
  <c r="O40" i="75"/>
  <c r="J41" i="75"/>
  <c r="R41" i="75"/>
  <c r="M42" i="75"/>
  <c r="U42" i="75"/>
  <c r="H43" i="75"/>
  <c r="P43" i="75"/>
  <c r="K44" i="75"/>
  <c r="S44" i="75"/>
  <c r="N45" i="75"/>
  <c r="V45" i="75"/>
  <c r="I46" i="75"/>
  <c r="Q46" i="75"/>
  <c r="L47" i="75"/>
  <c r="T47" i="75"/>
  <c r="O48" i="75"/>
  <c r="W48" i="75"/>
  <c r="R49" i="75"/>
  <c r="M50" i="75"/>
  <c r="U50" i="75"/>
  <c r="P51" i="75"/>
  <c r="J52" i="77"/>
  <c r="J53" i="75"/>
  <c r="R53" i="75"/>
  <c r="R52" i="77"/>
  <c r="E52" i="77"/>
  <c r="E54" i="75"/>
  <c r="M52" i="77"/>
  <c r="M54" i="75"/>
  <c r="U52" i="77"/>
  <c r="U54" i="75"/>
  <c r="D5" i="75"/>
  <c r="L5" i="75"/>
  <c r="P18" i="75"/>
  <c r="R24" i="75"/>
  <c r="F53" i="75"/>
  <c r="G62" i="75"/>
  <c r="O26" i="19"/>
  <c r="K33" i="19"/>
  <c r="K26" i="19" s="1"/>
  <c r="S33" i="19"/>
  <c r="N33" i="19"/>
  <c r="V33" i="19"/>
  <c r="V26" i="19" s="1"/>
  <c r="D61" i="19"/>
  <c r="L61" i="19"/>
  <c r="T61" i="19"/>
  <c r="U3" i="18"/>
  <c r="T26" i="18"/>
  <c r="H4" i="77"/>
  <c r="P4" i="77"/>
  <c r="X4" i="77"/>
  <c r="D8" i="77"/>
  <c r="D3" i="77" s="1"/>
  <c r="L8" i="77"/>
  <c r="L3" i="77" s="1"/>
  <c r="E11" i="77"/>
  <c r="G17" i="77"/>
  <c r="J18" i="75"/>
  <c r="R18" i="75"/>
  <c r="E19" i="75"/>
  <c r="M19" i="75"/>
  <c r="U19" i="75"/>
  <c r="H20" i="75"/>
  <c r="P20" i="75"/>
  <c r="X20" i="75"/>
  <c r="K21" i="75"/>
  <c r="S21" i="75"/>
  <c r="I23" i="75"/>
  <c r="Q23" i="75"/>
  <c r="D24" i="75"/>
  <c r="L24" i="75"/>
  <c r="T24" i="75"/>
  <c r="G25" i="75"/>
  <c r="O25" i="75"/>
  <c r="W25" i="75"/>
  <c r="H28" i="75"/>
  <c r="P28" i="75"/>
  <c r="X28" i="75"/>
  <c r="K29" i="75"/>
  <c r="S29" i="75"/>
  <c r="F30" i="75"/>
  <c r="N30" i="75"/>
  <c r="V30" i="75"/>
  <c r="I31" i="75"/>
  <c r="Q31" i="75"/>
  <c r="D32" i="75"/>
  <c r="L32" i="75"/>
  <c r="T32" i="75"/>
  <c r="J34" i="75"/>
  <c r="R34" i="75"/>
  <c r="E35" i="75"/>
  <c r="M35" i="75"/>
  <c r="U35" i="75"/>
  <c r="H36" i="75"/>
  <c r="P36" i="75"/>
  <c r="X36" i="75"/>
  <c r="K37" i="75"/>
  <c r="S37" i="75"/>
  <c r="F38" i="75"/>
  <c r="N38" i="75"/>
  <c r="V38" i="75"/>
  <c r="I39" i="75"/>
  <c r="Q39" i="75"/>
  <c r="D40" i="75"/>
  <c r="L40" i="75"/>
  <c r="T40" i="75"/>
  <c r="G41" i="75"/>
  <c r="O41" i="75"/>
  <c r="W41" i="75"/>
  <c r="J42" i="75"/>
  <c r="R42" i="75"/>
  <c r="E43" i="75"/>
  <c r="M43" i="75"/>
  <c r="U43" i="75"/>
  <c r="H44" i="75"/>
  <c r="P44" i="75"/>
  <c r="X44" i="75"/>
  <c r="K45" i="75"/>
  <c r="S45" i="75"/>
  <c r="F46" i="75"/>
  <c r="N46" i="75"/>
  <c r="V46" i="75"/>
  <c r="I47" i="75"/>
  <c r="Q47" i="75"/>
  <c r="D48" i="75"/>
  <c r="L48" i="75"/>
  <c r="T48" i="75"/>
  <c r="G49" i="75"/>
  <c r="O49" i="75"/>
  <c r="W49" i="75"/>
  <c r="J50" i="75"/>
  <c r="R50" i="75"/>
  <c r="E51" i="75"/>
  <c r="M51" i="75"/>
  <c r="U51" i="75"/>
  <c r="K53" i="75"/>
  <c r="S53" i="75"/>
  <c r="F54" i="75"/>
  <c r="N54" i="75"/>
  <c r="V54" i="75"/>
  <c r="D62" i="75"/>
  <c r="L62" i="75"/>
  <c r="T62" i="75"/>
  <c r="G63" i="75"/>
  <c r="O63" i="75"/>
  <c r="W63" i="75"/>
  <c r="J64" i="75"/>
  <c r="R64" i="75"/>
  <c r="E65" i="75"/>
  <c r="M65" i="75"/>
  <c r="U65" i="75"/>
  <c r="H66" i="75"/>
  <c r="P66" i="75"/>
  <c r="X66" i="75"/>
  <c r="K67" i="75"/>
  <c r="S67" i="75"/>
  <c r="F68" i="75"/>
  <c r="N68" i="75"/>
  <c r="V68" i="75"/>
  <c r="I69" i="75"/>
  <c r="Q69" i="75"/>
  <c r="D70" i="75"/>
  <c r="L70" i="75"/>
  <c r="T70" i="75"/>
  <c r="G71" i="75"/>
  <c r="O71" i="75"/>
  <c r="W71" i="75"/>
  <c r="J72" i="75"/>
  <c r="R72" i="75"/>
  <c r="W23" i="75"/>
  <c r="F61" i="19"/>
  <c r="N61" i="19"/>
  <c r="V61" i="19"/>
  <c r="I61" i="19"/>
  <c r="Q61" i="19"/>
  <c r="G61" i="19"/>
  <c r="O61" i="19"/>
  <c r="W61" i="19"/>
  <c r="I4" i="77"/>
  <c r="Q4" i="77"/>
  <c r="E8" i="77"/>
  <c r="M8" i="77"/>
  <c r="U8" i="77"/>
  <c r="F11" i="77"/>
  <c r="N11" i="77"/>
  <c r="V11" i="77"/>
  <c r="H17" i="77"/>
  <c r="X17" i="77"/>
  <c r="K18" i="75"/>
  <c r="S18" i="75"/>
  <c r="F19" i="75"/>
  <c r="N19" i="75"/>
  <c r="V19" i="75"/>
  <c r="I20" i="75"/>
  <c r="Q20" i="75"/>
  <c r="D21" i="75"/>
  <c r="L21" i="75"/>
  <c r="T21" i="75"/>
  <c r="G22" i="77"/>
  <c r="O22" i="77"/>
  <c r="J23" i="75"/>
  <c r="R23" i="75"/>
  <c r="E24" i="75"/>
  <c r="M24" i="75"/>
  <c r="U24" i="75"/>
  <c r="H25" i="75"/>
  <c r="P25" i="75"/>
  <c r="X25" i="75"/>
  <c r="F27" i="77"/>
  <c r="F26" i="77" s="1"/>
  <c r="N27" i="77"/>
  <c r="I28" i="75"/>
  <c r="Q28" i="75"/>
  <c r="D29" i="75"/>
  <c r="L29" i="75"/>
  <c r="T29" i="75"/>
  <c r="G30" i="75"/>
  <c r="O30" i="75"/>
  <c r="W30" i="75"/>
  <c r="J31" i="75"/>
  <c r="R31" i="75"/>
  <c r="E32" i="75"/>
  <c r="M32" i="75"/>
  <c r="U32" i="75"/>
  <c r="H33" i="77"/>
  <c r="P33" i="77"/>
  <c r="K34" i="75"/>
  <c r="S34" i="75"/>
  <c r="F35" i="75"/>
  <c r="N35" i="75"/>
  <c r="V35" i="75"/>
  <c r="I36" i="75"/>
  <c r="Q36" i="75"/>
  <c r="D37" i="75"/>
  <c r="L37" i="75"/>
  <c r="T37" i="75"/>
  <c r="G38" i="75"/>
  <c r="O38" i="75"/>
  <c r="W38" i="75"/>
  <c r="J39" i="75"/>
  <c r="R39" i="75"/>
  <c r="E40" i="75"/>
  <c r="M40" i="75"/>
  <c r="U40" i="75"/>
  <c r="H41" i="75"/>
  <c r="P41" i="75"/>
  <c r="X41" i="75"/>
  <c r="K42" i="75"/>
  <c r="S42" i="75"/>
  <c r="F43" i="75"/>
  <c r="N43" i="75"/>
  <c r="V43" i="75"/>
  <c r="I44" i="75"/>
  <c r="Q44" i="75"/>
  <c r="D45" i="75"/>
  <c r="L45" i="75"/>
  <c r="T45" i="75"/>
  <c r="G46" i="75"/>
  <c r="O46" i="75"/>
  <c r="W46" i="75"/>
  <c r="J47" i="75"/>
  <c r="R47" i="75"/>
  <c r="E48" i="75"/>
  <c r="M48" i="75"/>
  <c r="U48" i="75"/>
  <c r="H49" i="75"/>
  <c r="P49" i="75"/>
  <c r="X49" i="75"/>
  <c r="K50" i="75"/>
  <c r="S50" i="75"/>
  <c r="F51" i="75"/>
  <c r="N51" i="75"/>
  <c r="V51" i="75"/>
  <c r="Q52" i="77"/>
  <c r="D53" i="75"/>
  <c r="L53" i="75"/>
  <c r="T53" i="75"/>
  <c r="G54" i="75"/>
  <c r="O54" i="75"/>
  <c r="W54" i="75"/>
  <c r="R61" i="77"/>
  <c r="E62" i="75"/>
  <c r="M62" i="75"/>
  <c r="U62" i="75"/>
  <c r="H63" i="75"/>
  <c r="P63" i="75"/>
  <c r="X63" i="75"/>
  <c r="K64" i="75"/>
  <c r="S64" i="75"/>
  <c r="F65" i="75"/>
  <c r="N65" i="75"/>
  <c r="V65" i="75"/>
  <c r="I66" i="75"/>
  <c r="Q66" i="75"/>
  <c r="D67" i="75"/>
  <c r="L67" i="75"/>
  <c r="T67" i="75"/>
  <c r="G68" i="75"/>
  <c r="O68" i="75"/>
  <c r="W68" i="75"/>
  <c r="J69" i="75"/>
  <c r="R69" i="75"/>
  <c r="E70" i="75"/>
  <c r="M70" i="75"/>
  <c r="U70" i="75"/>
  <c r="H71" i="75"/>
  <c r="P71" i="75"/>
  <c r="X71" i="75"/>
  <c r="K72" i="75"/>
  <c r="S72" i="75"/>
  <c r="R3" i="19"/>
  <c r="F22" i="19"/>
  <c r="N22" i="19"/>
  <c r="V22" i="19"/>
  <c r="D27" i="19"/>
  <c r="L27" i="19"/>
  <c r="F33" i="19"/>
  <c r="F4" i="18"/>
  <c r="F3" i="18" s="1"/>
  <c r="N4" i="18"/>
  <c r="N3" i="18" s="1"/>
  <c r="H22" i="18"/>
  <c r="G27" i="18"/>
  <c r="G26" i="18" s="1"/>
  <c r="D18" i="75"/>
  <c r="L18" i="75"/>
  <c r="T18" i="75"/>
  <c r="G19" i="75"/>
  <c r="O19" i="75"/>
  <c r="W19" i="75"/>
  <c r="J20" i="75"/>
  <c r="R20" i="75"/>
  <c r="E21" i="75"/>
  <c r="M21" i="75"/>
  <c r="U21" i="75"/>
  <c r="K23" i="75"/>
  <c r="S23" i="75"/>
  <c r="F24" i="75"/>
  <c r="N24" i="75"/>
  <c r="V24" i="75"/>
  <c r="I25" i="75"/>
  <c r="Q25" i="75"/>
  <c r="J28" i="75"/>
  <c r="R28" i="75"/>
  <c r="E29" i="75"/>
  <c r="M29" i="75"/>
  <c r="U29" i="75"/>
  <c r="H30" i="75"/>
  <c r="P30" i="75"/>
  <c r="X30" i="75"/>
  <c r="K31" i="75"/>
  <c r="S31" i="75"/>
  <c r="F32" i="75"/>
  <c r="N32" i="75"/>
  <c r="V32" i="75"/>
  <c r="D34" i="75"/>
  <c r="L34" i="75"/>
  <c r="T34" i="75"/>
  <c r="G35" i="75"/>
  <c r="O35" i="75"/>
  <c r="W35" i="75"/>
  <c r="J36" i="75"/>
  <c r="R36" i="75"/>
  <c r="E37" i="75"/>
  <c r="M37" i="75"/>
  <c r="U37" i="75"/>
  <c r="H38" i="75"/>
  <c r="P38" i="75"/>
  <c r="X38" i="75"/>
  <c r="K39" i="75"/>
  <c r="S39" i="75"/>
  <c r="F40" i="75"/>
  <c r="N40" i="75"/>
  <c r="V40" i="75"/>
  <c r="I41" i="75"/>
  <c r="Q41" i="75"/>
  <c r="D42" i="75"/>
  <c r="L42" i="75"/>
  <c r="T42" i="75"/>
  <c r="G43" i="75"/>
  <c r="O43" i="75"/>
  <c r="W43" i="75"/>
  <c r="J44" i="75"/>
  <c r="R44" i="75"/>
  <c r="E45" i="75"/>
  <c r="M45" i="75"/>
  <c r="U45" i="75"/>
  <c r="H46" i="75"/>
  <c r="P46" i="75"/>
  <c r="X46" i="75"/>
  <c r="K47" i="75"/>
  <c r="S47" i="75"/>
  <c r="F48" i="75"/>
  <c r="N48" i="75"/>
  <c r="V48" i="75"/>
  <c r="I49" i="75"/>
  <c r="Q49" i="75"/>
  <c r="D50" i="75"/>
  <c r="L50" i="75"/>
  <c r="T50" i="75"/>
  <c r="G51" i="75"/>
  <c r="O51" i="75"/>
  <c r="W51" i="75"/>
  <c r="E53" i="75"/>
  <c r="M53" i="75"/>
  <c r="U53" i="75"/>
  <c r="H54" i="75"/>
  <c r="P54" i="75"/>
  <c r="X54" i="75"/>
  <c r="F62" i="75"/>
  <c r="N62" i="75"/>
  <c r="V62" i="75"/>
  <c r="I63" i="75"/>
  <c r="Q63" i="75"/>
  <c r="D64" i="75"/>
  <c r="L64" i="75"/>
  <c r="T64" i="75"/>
  <c r="G65" i="75"/>
  <c r="O65" i="75"/>
  <c r="W65" i="75"/>
  <c r="J66" i="75"/>
  <c r="R66" i="75"/>
  <c r="E67" i="75"/>
  <c r="M67" i="75"/>
  <c r="U67" i="75"/>
  <c r="H68" i="75"/>
  <c r="P68" i="75"/>
  <c r="X68" i="75"/>
  <c r="K69" i="75"/>
  <c r="S69" i="75"/>
  <c r="F70" i="75"/>
  <c r="N70" i="75"/>
  <c r="V70" i="75"/>
  <c r="I71" i="75"/>
  <c r="Q71" i="75"/>
  <c r="D72" i="75"/>
  <c r="L72" i="75"/>
  <c r="T72" i="75"/>
  <c r="I29" i="75"/>
  <c r="K35" i="75"/>
  <c r="G33" i="19"/>
  <c r="G26" i="19" s="1"/>
  <c r="W3" i="18"/>
  <c r="K4" i="77"/>
  <c r="S4" i="77"/>
  <c r="G8" i="77"/>
  <c r="O8" i="77"/>
  <c r="W8" i="77"/>
  <c r="H11" i="77"/>
  <c r="P11" i="77"/>
  <c r="X11" i="77"/>
  <c r="J17" i="77"/>
  <c r="R17" i="77"/>
  <c r="I22" i="77"/>
  <c r="Q22" i="77"/>
  <c r="H27" i="77"/>
  <c r="P27" i="77"/>
  <c r="X27" i="77"/>
  <c r="J33" i="77"/>
  <c r="R33" i="77"/>
  <c r="K52" i="77"/>
  <c r="S52" i="77"/>
  <c r="D61" i="77"/>
  <c r="L61" i="77"/>
  <c r="T61" i="77"/>
  <c r="T6" i="75"/>
  <c r="H10" i="75"/>
  <c r="P10" i="75"/>
  <c r="X10" i="75"/>
  <c r="I13" i="75"/>
  <c r="Q13" i="75"/>
  <c r="J24" i="75"/>
  <c r="D4" i="19"/>
  <c r="L4" i="19"/>
  <c r="T4" i="19"/>
  <c r="T3" i="19" s="1"/>
  <c r="G4" i="19"/>
  <c r="O4" i="19"/>
  <c r="O3" i="19" s="1"/>
  <c r="W4" i="19"/>
  <c r="H3" i="18"/>
  <c r="K11" i="18"/>
  <c r="S11" i="18"/>
  <c r="E17" i="18"/>
  <c r="M17" i="18"/>
  <c r="U17" i="18"/>
  <c r="E33" i="18"/>
  <c r="E26" i="18" s="1"/>
  <c r="M33" i="18"/>
  <c r="M26" i="18" s="1"/>
  <c r="U33" i="18"/>
  <c r="U26" i="18" s="1"/>
  <c r="K17" i="77"/>
  <c r="F18" i="75"/>
  <c r="N18" i="75"/>
  <c r="V18" i="75"/>
  <c r="I19" i="75"/>
  <c r="Q19" i="75"/>
  <c r="D20" i="75"/>
  <c r="L20" i="75"/>
  <c r="T20" i="75"/>
  <c r="G21" i="75"/>
  <c r="O21" i="75"/>
  <c r="W21" i="75"/>
  <c r="E23" i="75"/>
  <c r="M23" i="75"/>
  <c r="U23" i="75"/>
  <c r="H24" i="75"/>
  <c r="P24" i="75"/>
  <c r="X24" i="75"/>
  <c r="K25" i="75"/>
  <c r="S25" i="75"/>
  <c r="Q27" i="77"/>
  <c r="D28" i="75"/>
  <c r="L28" i="75"/>
  <c r="T28" i="75"/>
  <c r="G29" i="75"/>
  <c r="O29" i="75"/>
  <c r="W29" i="75"/>
  <c r="J30" i="75"/>
  <c r="R30" i="75"/>
  <c r="E31" i="75"/>
  <c r="M31" i="75"/>
  <c r="U31" i="75"/>
  <c r="H32" i="75"/>
  <c r="P32" i="75"/>
  <c r="X32" i="75"/>
  <c r="S33" i="77"/>
  <c r="F34" i="75"/>
  <c r="N34" i="75"/>
  <c r="V34" i="75"/>
  <c r="I35" i="75"/>
  <c r="Q35" i="75"/>
  <c r="D36" i="75"/>
  <c r="L36" i="75"/>
  <c r="T36" i="75"/>
  <c r="G37" i="75"/>
  <c r="O37" i="75"/>
  <c r="W37" i="75"/>
  <c r="J38" i="75"/>
  <c r="R38" i="75"/>
  <c r="E39" i="75"/>
  <c r="M39" i="75"/>
  <c r="U39" i="75"/>
  <c r="H40" i="75"/>
  <c r="P40" i="75"/>
  <c r="X40" i="75"/>
  <c r="K41" i="75"/>
  <c r="S41" i="75"/>
  <c r="F42" i="75"/>
  <c r="N42" i="75"/>
  <c r="V42" i="75"/>
  <c r="I43" i="75"/>
  <c r="Q43" i="75"/>
  <c r="D44" i="75"/>
  <c r="L44" i="75"/>
  <c r="T44" i="75"/>
  <c r="G45" i="75"/>
  <c r="O45" i="75"/>
  <c r="W45" i="75"/>
  <c r="J46" i="75"/>
  <c r="R46" i="75"/>
  <c r="E47" i="75"/>
  <c r="M47" i="75"/>
  <c r="U47" i="75"/>
  <c r="H48" i="75"/>
  <c r="P48" i="75"/>
  <c r="X48" i="75"/>
  <c r="K49" i="75"/>
  <c r="S49" i="75"/>
  <c r="F50" i="75"/>
  <c r="N50" i="75"/>
  <c r="V50" i="75"/>
  <c r="I51" i="75"/>
  <c r="Q51" i="75"/>
  <c r="D52" i="77"/>
  <c r="L52" i="77"/>
  <c r="T52" i="77"/>
  <c r="G53" i="75"/>
  <c r="O53" i="75"/>
  <c r="W53" i="75"/>
  <c r="J54" i="75"/>
  <c r="R54" i="75"/>
  <c r="E61" i="77"/>
  <c r="M61" i="77"/>
  <c r="U61" i="77"/>
  <c r="H62" i="75"/>
  <c r="P62" i="75"/>
  <c r="X62" i="75"/>
  <c r="K63" i="75"/>
  <c r="S63" i="75"/>
  <c r="F64" i="75"/>
  <c r="N64" i="75"/>
  <c r="V64" i="75"/>
  <c r="I65" i="75"/>
  <c r="Q65" i="75"/>
  <c r="D66" i="75"/>
  <c r="L66" i="75"/>
  <c r="T66" i="75"/>
  <c r="G67" i="75"/>
  <c r="O67" i="75"/>
  <c r="W67" i="75"/>
  <c r="J68" i="75"/>
  <c r="R68" i="75"/>
  <c r="E69" i="75"/>
  <c r="M69" i="75"/>
  <c r="U69" i="75"/>
  <c r="H70" i="75"/>
  <c r="P70" i="75"/>
  <c r="X70" i="75"/>
  <c r="K71" i="75"/>
  <c r="S71" i="75"/>
  <c r="F72" i="75"/>
  <c r="N72" i="75"/>
  <c r="V72" i="75"/>
  <c r="E3" i="19"/>
  <c r="H3" i="19"/>
  <c r="P3" i="19"/>
  <c r="X3" i="19"/>
  <c r="D8" i="19"/>
  <c r="D11" i="19"/>
  <c r="F33" i="18"/>
  <c r="F26" i="18" s="1"/>
  <c r="N33" i="18"/>
  <c r="V33" i="18"/>
  <c r="I33" i="18"/>
  <c r="Q33" i="18"/>
  <c r="G61" i="18"/>
  <c r="O61" i="18"/>
  <c r="W61" i="18"/>
  <c r="O18" i="75"/>
  <c r="W18" i="75"/>
  <c r="J19" i="75"/>
  <c r="R19" i="75"/>
  <c r="E20" i="75"/>
  <c r="M20" i="75"/>
  <c r="U20" i="75"/>
  <c r="H21" i="75"/>
  <c r="P21" i="75"/>
  <c r="X21" i="75"/>
  <c r="F23" i="75"/>
  <c r="N23" i="75"/>
  <c r="V23" i="75"/>
  <c r="I24" i="75"/>
  <c r="Q24" i="75"/>
  <c r="D25" i="75"/>
  <c r="L25" i="75"/>
  <c r="T25" i="75"/>
  <c r="E28" i="75"/>
  <c r="M28" i="75"/>
  <c r="U28" i="75"/>
  <c r="H29" i="75"/>
  <c r="P29" i="75"/>
  <c r="X29" i="75"/>
  <c r="K30" i="75"/>
  <c r="S30" i="75"/>
  <c r="F31" i="75"/>
  <c r="N31" i="75"/>
  <c r="V31" i="75"/>
  <c r="I32" i="75"/>
  <c r="Q32" i="75"/>
  <c r="G34" i="75"/>
  <c r="O34" i="75"/>
  <c r="W34" i="75"/>
  <c r="J35" i="75"/>
  <c r="R35" i="75"/>
  <c r="E36" i="75"/>
  <c r="M36" i="75"/>
  <c r="U36" i="75"/>
  <c r="H37" i="75"/>
  <c r="P37" i="75"/>
  <c r="X37" i="75"/>
  <c r="K38" i="75"/>
  <c r="S38" i="75"/>
  <c r="F39" i="75"/>
  <c r="N39" i="75"/>
  <c r="V39" i="75"/>
  <c r="I40" i="75"/>
  <c r="Q40" i="75"/>
  <c r="D41" i="75"/>
  <c r="L41" i="75"/>
  <c r="T41" i="75"/>
  <c r="G42" i="75"/>
  <c r="O42" i="75"/>
  <c r="W42" i="75"/>
  <c r="J43" i="75"/>
  <c r="R43" i="75"/>
  <c r="E44" i="75"/>
  <c r="M44" i="75"/>
  <c r="U44" i="75"/>
  <c r="H45" i="75"/>
  <c r="P45" i="75"/>
  <c r="X45" i="75"/>
  <c r="K46" i="75"/>
  <c r="S46" i="75"/>
  <c r="F47" i="75"/>
  <c r="N47" i="75"/>
  <c r="V47" i="75"/>
  <c r="I48" i="75"/>
  <c r="Q48" i="75"/>
  <c r="D49" i="75"/>
  <c r="L49" i="75"/>
  <c r="T49" i="75"/>
  <c r="G50" i="75"/>
  <c r="O50" i="75"/>
  <c r="W50" i="75"/>
  <c r="J51" i="75"/>
  <c r="R51" i="75"/>
  <c r="H53" i="75"/>
  <c r="P53" i="75"/>
  <c r="X53" i="75"/>
  <c r="K54" i="75"/>
  <c r="S54" i="75"/>
  <c r="I62" i="75"/>
  <c r="Q62" i="75"/>
  <c r="D63" i="75"/>
  <c r="L63" i="75"/>
  <c r="T63" i="75"/>
  <c r="G64" i="75"/>
  <c r="O64" i="75"/>
  <c r="W64" i="75"/>
  <c r="J65" i="75"/>
  <c r="R65" i="75"/>
  <c r="E66" i="75"/>
  <c r="M66" i="75"/>
  <c r="U66" i="75"/>
  <c r="H67" i="75"/>
  <c r="P67" i="75"/>
  <c r="X67" i="75"/>
  <c r="K68" i="75"/>
  <c r="S68" i="75"/>
  <c r="F69" i="75"/>
  <c r="N69" i="75"/>
  <c r="V69" i="75"/>
  <c r="I70" i="75"/>
  <c r="Q70" i="75"/>
  <c r="D71" i="75"/>
  <c r="L71" i="75"/>
  <c r="T71" i="75"/>
  <c r="G72" i="75"/>
  <c r="O72" i="75"/>
  <c r="W72" i="75"/>
  <c r="K27" i="18"/>
  <c r="S27" i="18"/>
  <c r="H61" i="18"/>
  <c r="P61" i="18"/>
  <c r="X61" i="18"/>
  <c r="K61" i="18"/>
  <c r="S61" i="18"/>
  <c r="R26" i="154"/>
  <c r="M26" i="154"/>
  <c r="U26" i="154"/>
  <c r="U2" i="154" s="1"/>
  <c r="H26" i="154"/>
  <c r="P26" i="154"/>
  <c r="F3" i="153"/>
  <c r="M3" i="153"/>
  <c r="H34" i="10"/>
  <c r="H33" i="151"/>
  <c r="P34" i="10"/>
  <c r="P33" i="151"/>
  <c r="X34" i="10"/>
  <c r="X33" i="151"/>
  <c r="F36" i="10"/>
  <c r="F33" i="151"/>
  <c r="N36" i="10"/>
  <c r="N33" i="151"/>
  <c r="V36" i="10"/>
  <c r="V33" i="151"/>
  <c r="X26" i="154"/>
  <c r="N26" i="154"/>
  <c r="V26" i="154"/>
  <c r="V2" i="154" s="1"/>
  <c r="F3" i="154"/>
  <c r="W26" i="154"/>
  <c r="D61" i="154"/>
  <c r="F33" i="153"/>
  <c r="F26" i="153" s="1"/>
  <c r="I4" i="152"/>
  <c r="G28" i="10"/>
  <c r="G27" i="151"/>
  <c r="O28" i="10"/>
  <c r="O27" i="151"/>
  <c r="W28" i="10"/>
  <c r="W27" i="151"/>
  <c r="E30" i="10"/>
  <c r="E27" i="151"/>
  <c r="M30" i="10"/>
  <c r="M27" i="151"/>
  <c r="U30" i="10"/>
  <c r="U27" i="151"/>
  <c r="K32" i="10"/>
  <c r="K27" i="151"/>
  <c r="S32" i="10"/>
  <c r="S27" i="151"/>
  <c r="H33" i="153"/>
  <c r="H26" i="153" s="1"/>
  <c r="P33" i="153"/>
  <c r="P26" i="153" s="1"/>
  <c r="X33" i="153"/>
  <c r="X26" i="153" s="1"/>
  <c r="K33" i="153"/>
  <c r="K26" i="153" s="1"/>
  <c r="S33" i="153"/>
  <c r="N33" i="153"/>
  <c r="V33" i="153"/>
  <c r="V26" i="153" s="1"/>
  <c r="H23" i="10"/>
  <c r="H22" i="151"/>
  <c r="P23" i="10"/>
  <c r="P22" i="151"/>
  <c r="X23" i="10"/>
  <c r="X22" i="151"/>
  <c r="D3" i="154"/>
  <c r="E26" i="153"/>
  <c r="U26" i="153"/>
  <c r="I26" i="153"/>
  <c r="Q26" i="153"/>
  <c r="P54" i="10"/>
  <c r="O26" i="154"/>
  <c r="E33" i="154"/>
  <c r="Q3" i="154"/>
  <c r="H11" i="154"/>
  <c r="H3" i="154" s="1"/>
  <c r="Q26" i="154"/>
  <c r="H47" i="10"/>
  <c r="I50" i="10"/>
  <c r="J7" i="10"/>
  <c r="D20" i="10"/>
  <c r="I34" i="10"/>
  <c r="I33" i="151"/>
  <c r="Q34" i="10"/>
  <c r="Q33" i="151"/>
  <c r="D35" i="10"/>
  <c r="L35" i="10"/>
  <c r="T35" i="10"/>
  <c r="G36" i="10"/>
  <c r="G33" i="151"/>
  <c r="O36" i="10"/>
  <c r="O33" i="151"/>
  <c r="W36" i="10"/>
  <c r="W33" i="151"/>
  <c r="J37" i="10"/>
  <c r="R37" i="10"/>
  <c r="E38" i="10"/>
  <c r="M38" i="10"/>
  <c r="U38" i="10"/>
  <c r="H39" i="10"/>
  <c r="P39" i="10"/>
  <c r="X39" i="10"/>
  <c r="K40" i="10"/>
  <c r="S40" i="10"/>
  <c r="F41" i="10"/>
  <c r="N41" i="10"/>
  <c r="V41" i="10"/>
  <c r="I42" i="10"/>
  <c r="Q42" i="10"/>
  <c r="D43" i="10"/>
  <c r="L43" i="10"/>
  <c r="T43" i="10"/>
  <c r="G44" i="10"/>
  <c r="O44" i="10"/>
  <c r="W44" i="10"/>
  <c r="J45" i="10"/>
  <c r="E46" i="10"/>
  <c r="K48" i="10"/>
  <c r="F49" i="10"/>
  <c r="L51" i="10"/>
  <c r="F53" i="10"/>
  <c r="F17" i="152"/>
  <c r="N17" i="152"/>
  <c r="V17" i="152"/>
  <c r="G27" i="152"/>
  <c r="G26" i="152" s="1"/>
  <c r="F61" i="152"/>
  <c r="N62" i="10"/>
  <c r="O65" i="10"/>
  <c r="E9" i="10"/>
  <c r="E8" i="151"/>
  <c r="M9" i="10"/>
  <c r="M8" i="151"/>
  <c r="U9" i="10"/>
  <c r="U8" i="151"/>
  <c r="H10" i="10"/>
  <c r="P10" i="10"/>
  <c r="X10" i="10"/>
  <c r="F12" i="10"/>
  <c r="F11" i="151"/>
  <c r="N12" i="10"/>
  <c r="N11" i="151"/>
  <c r="V12" i="10"/>
  <c r="V11" i="151"/>
  <c r="I13" i="10"/>
  <c r="Q13" i="10"/>
  <c r="D14" i="10"/>
  <c r="L14" i="10"/>
  <c r="T14" i="10"/>
  <c r="G15" i="10"/>
  <c r="O15" i="10"/>
  <c r="W15" i="10"/>
  <c r="J16" i="10"/>
  <c r="R16" i="10"/>
  <c r="H21" i="10"/>
  <c r="Q27" i="151"/>
  <c r="R31" i="10"/>
  <c r="U33" i="151"/>
  <c r="T48" i="10"/>
  <c r="Q4" i="152"/>
  <c r="E8" i="152"/>
  <c r="E3" i="152" s="1"/>
  <c r="M8" i="152"/>
  <c r="U8" i="152"/>
  <c r="U3" i="152" s="1"/>
  <c r="E64" i="10"/>
  <c r="F67" i="10"/>
  <c r="J71" i="10"/>
  <c r="R71" i="10"/>
  <c r="U72" i="10"/>
  <c r="I6" i="10"/>
  <c r="F9" i="10"/>
  <c r="F8" i="151"/>
  <c r="N9" i="10"/>
  <c r="N8" i="151"/>
  <c r="V9" i="10"/>
  <c r="V8" i="151"/>
  <c r="I10" i="10"/>
  <c r="Q10" i="10"/>
  <c r="G12" i="10"/>
  <c r="G11" i="151"/>
  <c r="O12" i="10"/>
  <c r="O11" i="151"/>
  <c r="W12" i="10"/>
  <c r="W11" i="151"/>
  <c r="J13" i="10"/>
  <c r="R13" i="10"/>
  <c r="E14" i="10"/>
  <c r="E11" i="151"/>
  <c r="M14" i="10"/>
  <c r="M11" i="151"/>
  <c r="U14" i="10"/>
  <c r="U11" i="151"/>
  <c r="H15" i="10"/>
  <c r="P15" i="10"/>
  <c r="X15" i="10"/>
  <c r="K16" i="10"/>
  <c r="S16" i="10"/>
  <c r="H18" i="10"/>
  <c r="H17" i="151"/>
  <c r="P18" i="10"/>
  <c r="P17" i="151"/>
  <c r="X18" i="10"/>
  <c r="X17" i="151"/>
  <c r="K19" i="10"/>
  <c r="S19" i="10"/>
  <c r="F20" i="10"/>
  <c r="N20" i="10"/>
  <c r="V20" i="10"/>
  <c r="I21" i="10"/>
  <c r="Q21" i="10"/>
  <c r="H30" i="10"/>
  <c r="F8" i="152"/>
  <c r="F3" i="152" s="1"/>
  <c r="H17" i="152"/>
  <c r="P17" i="152"/>
  <c r="X17" i="152"/>
  <c r="P26" i="152"/>
  <c r="D33" i="152"/>
  <c r="H61" i="152"/>
  <c r="P61" i="152"/>
  <c r="X61" i="152"/>
  <c r="K61" i="152"/>
  <c r="S61" i="152"/>
  <c r="N61" i="152"/>
  <c r="V61" i="152"/>
  <c r="I61" i="152"/>
  <c r="Q61" i="152"/>
  <c r="R68" i="10"/>
  <c r="K11" i="151"/>
  <c r="K3" i="151" s="1"/>
  <c r="N17" i="151"/>
  <c r="I18" i="10"/>
  <c r="I17" i="151"/>
  <c r="Q18" i="10"/>
  <c r="Q17" i="151"/>
  <c r="D19" i="10"/>
  <c r="L19" i="10"/>
  <c r="T19" i="10"/>
  <c r="G20" i="10"/>
  <c r="G17" i="151"/>
  <c r="O20" i="10"/>
  <c r="O17" i="151"/>
  <c r="W20" i="10"/>
  <c r="W17" i="151"/>
  <c r="J21" i="10"/>
  <c r="R21" i="10"/>
  <c r="J36" i="10"/>
  <c r="V18" i="10"/>
  <c r="E33" i="152"/>
  <c r="E26" i="152" s="1"/>
  <c r="M33" i="152"/>
  <c r="U33" i="152"/>
  <c r="P8" i="151"/>
  <c r="L11" i="151"/>
  <c r="U34" i="10"/>
  <c r="V37" i="10"/>
  <c r="K26" i="152"/>
  <c r="J61" i="152"/>
  <c r="R61" i="152"/>
  <c r="I5" i="10"/>
  <c r="I4" i="151"/>
  <c r="Q5" i="10"/>
  <c r="Q4" i="151"/>
  <c r="D6" i="10"/>
  <c r="L6" i="10"/>
  <c r="T6" i="10"/>
  <c r="G7" i="10"/>
  <c r="O7" i="10"/>
  <c r="W7" i="10"/>
  <c r="T10" i="10"/>
  <c r="S11" i="151"/>
  <c r="S3" i="151" s="1"/>
  <c r="E13" i="10"/>
  <c r="V17" i="151"/>
  <c r="N23" i="10"/>
  <c r="E33" i="151"/>
  <c r="D27" i="152"/>
  <c r="L27" i="152"/>
  <c r="T27" i="152"/>
  <c r="T26" i="152" s="1"/>
  <c r="O27" i="152"/>
  <c r="W27" i="152"/>
  <c r="W26" i="152" s="1"/>
  <c r="J5" i="10"/>
  <c r="J4" i="151"/>
  <c r="R5" i="10"/>
  <c r="R4" i="151"/>
  <c r="E6" i="10"/>
  <c r="M6" i="10"/>
  <c r="U6" i="10"/>
  <c r="H7" i="10"/>
  <c r="H4" i="151"/>
  <c r="P7" i="10"/>
  <c r="P4" i="151"/>
  <c r="X7" i="10"/>
  <c r="X4" i="151"/>
  <c r="I14" i="10"/>
  <c r="L15" i="10"/>
  <c r="O16" i="10"/>
  <c r="G23" i="10"/>
  <c r="G22" i="151"/>
  <c r="O23" i="10"/>
  <c r="O22" i="151"/>
  <c r="W23" i="10"/>
  <c r="W22" i="151"/>
  <c r="J24" i="10"/>
  <c r="R24" i="10"/>
  <c r="E25" i="10"/>
  <c r="M25" i="10"/>
  <c r="U25" i="10"/>
  <c r="F28" i="10"/>
  <c r="F27" i="151"/>
  <c r="N28" i="10"/>
  <c r="N27" i="151"/>
  <c r="V28" i="10"/>
  <c r="V27" i="151"/>
  <c r="I29" i="10"/>
  <c r="Q29" i="10"/>
  <c r="D30" i="10"/>
  <c r="L30" i="10"/>
  <c r="T30" i="10"/>
  <c r="G31" i="10"/>
  <c r="O31" i="10"/>
  <c r="W31" i="10"/>
  <c r="J32" i="10"/>
  <c r="R32" i="10"/>
  <c r="O42" i="10"/>
  <c r="P45" i="10"/>
  <c r="D63" i="10"/>
  <c r="T63" i="10"/>
  <c r="W64" i="10"/>
  <c r="E66" i="10"/>
  <c r="V69" i="10"/>
  <c r="Q70" i="10"/>
  <c r="D71" i="10"/>
  <c r="L71" i="10"/>
  <c r="G72" i="10"/>
  <c r="O72" i="10"/>
  <c r="W72" i="10"/>
  <c r="K5" i="10"/>
  <c r="S5" i="10"/>
  <c r="F6" i="10"/>
  <c r="N6" i="10"/>
  <c r="V6" i="10"/>
  <c r="I7" i="10"/>
  <c r="Q7" i="10"/>
  <c r="G9" i="10"/>
  <c r="O9" i="10"/>
  <c r="W9" i="10"/>
  <c r="J10" i="10"/>
  <c r="R10" i="10"/>
  <c r="H12" i="10"/>
  <c r="P12" i="10"/>
  <c r="X12" i="10"/>
  <c r="K13" i="10"/>
  <c r="S13" i="10"/>
  <c r="F14" i="10"/>
  <c r="N14" i="10"/>
  <c r="V14" i="10"/>
  <c r="I15" i="10"/>
  <c r="Q15" i="10"/>
  <c r="D16" i="10"/>
  <c r="L16" i="10"/>
  <c r="T16" i="10"/>
  <c r="J18" i="10"/>
  <c r="R18" i="10"/>
  <c r="E19" i="10"/>
  <c r="M19" i="10"/>
  <c r="U19" i="10"/>
  <c r="H20" i="10"/>
  <c r="P20" i="10"/>
  <c r="X20" i="10"/>
  <c r="K21" i="10"/>
  <c r="S21" i="10"/>
  <c r="I23" i="10"/>
  <c r="Q23" i="10"/>
  <c r="D24" i="10"/>
  <c r="L24" i="10"/>
  <c r="T24" i="10"/>
  <c r="G25" i="10"/>
  <c r="O25" i="10"/>
  <c r="W25" i="10"/>
  <c r="H28" i="10"/>
  <c r="P28" i="10"/>
  <c r="X28" i="10"/>
  <c r="K29" i="10"/>
  <c r="S29" i="10"/>
  <c r="F30" i="10"/>
  <c r="N30" i="10"/>
  <c r="V30" i="10"/>
  <c r="I31" i="10"/>
  <c r="Q31" i="10"/>
  <c r="D32" i="10"/>
  <c r="L32" i="10"/>
  <c r="T32" i="10"/>
  <c r="J34" i="10"/>
  <c r="R34" i="10"/>
  <c r="E35" i="10"/>
  <c r="M35" i="10"/>
  <c r="U35" i="10"/>
  <c r="H36" i="10"/>
  <c r="P36" i="10"/>
  <c r="X36" i="10"/>
  <c r="K37" i="10"/>
  <c r="S37" i="10"/>
  <c r="F38" i="10"/>
  <c r="N38" i="10"/>
  <c r="V38" i="10"/>
  <c r="I39" i="10"/>
  <c r="Q39" i="10"/>
  <c r="D40" i="10"/>
  <c r="L40" i="10"/>
  <c r="T40" i="10"/>
  <c r="G41" i="10"/>
  <c r="O41" i="10"/>
  <c r="W41" i="10"/>
  <c r="J42" i="10"/>
  <c r="R42" i="10"/>
  <c r="E43" i="10"/>
  <c r="M43" i="10"/>
  <c r="U43" i="10"/>
  <c r="H44" i="10"/>
  <c r="P44" i="10"/>
  <c r="X44" i="10"/>
  <c r="K45" i="10"/>
  <c r="S45" i="10"/>
  <c r="F46" i="10"/>
  <c r="N46" i="10"/>
  <c r="V46" i="10"/>
  <c r="I47" i="10"/>
  <c r="Q47" i="10"/>
  <c r="D48" i="10"/>
  <c r="L48" i="10"/>
  <c r="G49" i="10"/>
  <c r="O49" i="10"/>
  <c r="W49" i="10"/>
  <c r="J50" i="10"/>
  <c r="R50" i="10"/>
  <c r="E51" i="10"/>
  <c r="M51" i="10"/>
  <c r="O53" i="10"/>
  <c r="J54" i="10"/>
  <c r="K62" i="10"/>
  <c r="I64" i="10"/>
  <c r="L65" i="10"/>
  <c r="J67" i="10"/>
  <c r="V54" i="10"/>
  <c r="D5" i="10"/>
  <c r="L5" i="10"/>
  <c r="T5" i="10"/>
  <c r="G6" i="10"/>
  <c r="O6" i="10"/>
  <c r="W6" i="10"/>
  <c r="R7" i="10"/>
  <c r="H9" i="10"/>
  <c r="X9" i="10"/>
  <c r="K10" i="10"/>
  <c r="S10" i="10"/>
  <c r="I12" i="10"/>
  <c r="Q12" i="10"/>
  <c r="D13" i="10"/>
  <c r="L13" i="10"/>
  <c r="T13" i="10"/>
  <c r="G14" i="10"/>
  <c r="O14" i="10"/>
  <c r="W14" i="10"/>
  <c r="J15" i="10"/>
  <c r="R15" i="10"/>
  <c r="E16" i="10"/>
  <c r="M16" i="10"/>
  <c r="U16" i="10"/>
  <c r="K18" i="10"/>
  <c r="S18" i="10"/>
  <c r="F19" i="10"/>
  <c r="N19" i="10"/>
  <c r="V19" i="10"/>
  <c r="I20" i="10"/>
  <c r="Q20" i="10"/>
  <c r="D21" i="10"/>
  <c r="L21" i="10"/>
  <c r="T21" i="10"/>
  <c r="J23" i="10"/>
  <c r="R23" i="10"/>
  <c r="E24" i="10"/>
  <c r="M24" i="10"/>
  <c r="U24" i="10"/>
  <c r="H25" i="10"/>
  <c r="P25" i="10"/>
  <c r="X25" i="10"/>
  <c r="I28" i="10"/>
  <c r="D29" i="10"/>
  <c r="L29" i="10"/>
  <c r="T29" i="10"/>
  <c r="G30" i="10"/>
  <c r="O30" i="10"/>
  <c r="W30" i="10"/>
  <c r="J31" i="10"/>
  <c r="E32" i="10"/>
  <c r="M32" i="10"/>
  <c r="U32" i="10"/>
  <c r="K34" i="10"/>
  <c r="S34" i="10"/>
  <c r="F35" i="10"/>
  <c r="N35" i="10"/>
  <c r="V35" i="10"/>
  <c r="I36" i="10"/>
  <c r="Q36" i="10"/>
  <c r="D37" i="10"/>
  <c r="L37" i="10"/>
  <c r="T37" i="10"/>
  <c r="G38" i="10"/>
  <c r="O38" i="10"/>
  <c r="W38" i="10"/>
  <c r="J39" i="10"/>
  <c r="R39" i="10"/>
  <c r="E40" i="10"/>
  <c r="M40" i="10"/>
  <c r="U40" i="10"/>
  <c r="H41" i="10"/>
  <c r="P41" i="10"/>
  <c r="X41" i="10"/>
  <c r="K42" i="10"/>
  <c r="S42" i="10"/>
  <c r="F43" i="10"/>
  <c r="N43" i="10"/>
  <c r="V43" i="10"/>
  <c r="I44" i="10"/>
  <c r="Q44" i="10"/>
  <c r="D45" i="10"/>
  <c r="L45" i="10"/>
  <c r="T45" i="10"/>
  <c r="G46" i="10"/>
  <c r="O46" i="10"/>
  <c r="W46" i="10"/>
  <c r="J47" i="10"/>
  <c r="R47" i="10"/>
  <c r="E48" i="10"/>
  <c r="X49" i="10"/>
  <c r="F51" i="10"/>
  <c r="X53" i="10"/>
  <c r="S54" i="10"/>
  <c r="D62" i="10"/>
  <c r="D61" i="151"/>
  <c r="L62" i="10"/>
  <c r="L61" i="151"/>
  <c r="T62" i="10"/>
  <c r="T61" i="151"/>
  <c r="G63" i="10"/>
  <c r="G61" i="151"/>
  <c r="O63" i="10"/>
  <c r="O61" i="151"/>
  <c r="W63" i="10"/>
  <c r="W61" i="151"/>
  <c r="J64" i="10"/>
  <c r="R64" i="10"/>
  <c r="E65" i="10"/>
  <c r="E61" i="151"/>
  <c r="M65" i="10"/>
  <c r="M61" i="151"/>
  <c r="U61" i="151"/>
  <c r="U65" i="10"/>
  <c r="H66" i="10"/>
  <c r="P66" i="10"/>
  <c r="X66" i="10"/>
  <c r="K67" i="10"/>
  <c r="S67" i="10"/>
  <c r="F68" i="10"/>
  <c r="F61" i="151"/>
  <c r="N68" i="10"/>
  <c r="N61" i="151"/>
  <c r="V61" i="151"/>
  <c r="V68" i="10"/>
  <c r="I69" i="10"/>
  <c r="Q69" i="10"/>
  <c r="D70" i="10"/>
  <c r="L70" i="10"/>
  <c r="T70" i="10"/>
  <c r="G71" i="10"/>
  <c r="O71" i="10"/>
  <c r="W71" i="10"/>
  <c r="J72" i="10"/>
  <c r="R72" i="10"/>
  <c r="N63" i="10"/>
  <c r="O66" i="10"/>
  <c r="M68" i="10"/>
  <c r="P69" i="10"/>
  <c r="K70" i="10"/>
  <c r="N71" i="10"/>
  <c r="E5" i="10"/>
  <c r="M5" i="10"/>
  <c r="U5" i="10"/>
  <c r="H6" i="10"/>
  <c r="P6" i="10"/>
  <c r="X6" i="10"/>
  <c r="K7" i="10"/>
  <c r="S7" i="10"/>
  <c r="I9" i="10"/>
  <c r="Q9" i="10"/>
  <c r="D10" i="10"/>
  <c r="L10" i="10"/>
  <c r="J12" i="10"/>
  <c r="R12" i="10"/>
  <c r="M13" i="10"/>
  <c r="U13" i="10"/>
  <c r="H14" i="10"/>
  <c r="P14" i="10"/>
  <c r="X14" i="10"/>
  <c r="K15" i="10"/>
  <c r="S15" i="10"/>
  <c r="F16" i="10"/>
  <c r="N16" i="10"/>
  <c r="V16" i="10"/>
  <c r="D18" i="10"/>
  <c r="L18" i="10"/>
  <c r="T18" i="10"/>
  <c r="G19" i="10"/>
  <c r="O19" i="10"/>
  <c r="W19" i="10"/>
  <c r="J20" i="10"/>
  <c r="R20" i="10"/>
  <c r="E21" i="10"/>
  <c r="M21" i="10"/>
  <c r="U21" i="10"/>
  <c r="K23" i="10"/>
  <c r="S23" i="10"/>
  <c r="F24" i="10"/>
  <c r="N24" i="10"/>
  <c r="V24" i="10"/>
  <c r="I25" i="10"/>
  <c r="Q25" i="10"/>
  <c r="J28" i="10"/>
  <c r="R28" i="10"/>
  <c r="E29" i="10"/>
  <c r="M29" i="10"/>
  <c r="U29" i="10"/>
  <c r="P30" i="10"/>
  <c r="X30" i="10"/>
  <c r="K31" i="10"/>
  <c r="S31" i="10"/>
  <c r="F32" i="10"/>
  <c r="N32" i="10"/>
  <c r="V32" i="10"/>
  <c r="D34" i="10"/>
  <c r="L34" i="10"/>
  <c r="T34" i="10"/>
  <c r="G35" i="10"/>
  <c r="O35" i="10"/>
  <c r="W35" i="10"/>
  <c r="R36" i="10"/>
  <c r="E37" i="10"/>
  <c r="M37" i="10"/>
  <c r="U37" i="10"/>
  <c r="H38" i="10"/>
  <c r="P38" i="10"/>
  <c r="X38" i="10"/>
  <c r="K39" i="10"/>
  <c r="S39" i="10"/>
  <c r="F40" i="10"/>
  <c r="N40" i="10"/>
  <c r="V40" i="10"/>
  <c r="I41" i="10"/>
  <c r="Q41" i="10"/>
  <c r="D42" i="10"/>
  <c r="L42" i="10"/>
  <c r="T42" i="10"/>
  <c r="G43" i="10"/>
  <c r="O43" i="10"/>
  <c r="W43" i="10"/>
  <c r="J44" i="10"/>
  <c r="R44" i="10"/>
  <c r="E45" i="10"/>
  <c r="M45" i="10"/>
  <c r="U45" i="10"/>
  <c r="H46" i="10"/>
  <c r="P46" i="10"/>
  <c r="X46" i="10"/>
  <c r="K47" i="10"/>
  <c r="S47" i="10"/>
  <c r="F48" i="10"/>
  <c r="N48" i="10"/>
  <c r="Q49" i="10"/>
  <c r="E62" i="10"/>
  <c r="H63" i="10"/>
  <c r="K64" i="10"/>
  <c r="J69" i="10"/>
  <c r="F5" i="10"/>
  <c r="N5" i="10"/>
  <c r="V5" i="10"/>
  <c r="Q6" i="10"/>
  <c r="D7" i="10"/>
  <c r="L7" i="10"/>
  <c r="T7" i="10"/>
  <c r="W8" i="151"/>
  <c r="J9" i="10"/>
  <c r="R9" i="10"/>
  <c r="E10" i="10"/>
  <c r="M10" i="10"/>
  <c r="U10" i="10"/>
  <c r="H11" i="151"/>
  <c r="P11" i="151"/>
  <c r="X11" i="151"/>
  <c r="K12" i="10"/>
  <c r="S12" i="10"/>
  <c r="F13" i="10"/>
  <c r="N13" i="10"/>
  <c r="V13" i="10"/>
  <c r="Q14" i="10"/>
  <c r="D15" i="10"/>
  <c r="T15" i="10"/>
  <c r="G16" i="10"/>
  <c r="W16" i="10"/>
  <c r="J17" i="151"/>
  <c r="R17" i="151"/>
  <c r="E18" i="10"/>
  <c r="M18" i="10"/>
  <c r="U18" i="10"/>
  <c r="H19" i="10"/>
  <c r="P19" i="10"/>
  <c r="X19" i="10"/>
  <c r="K20" i="10"/>
  <c r="S20" i="10"/>
  <c r="F21" i="10"/>
  <c r="N21" i="10"/>
  <c r="V21" i="10"/>
  <c r="I22" i="151"/>
  <c r="Q22" i="151"/>
  <c r="D23" i="10"/>
  <c r="L23" i="10"/>
  <c r="T23" i="10"/>
  <c r="G24" i="10"/>
  <c r="O24" i="10"/>
  <c r="W24" i="10"/>
  <c r="J25" i="10"/>
  <c r="R25" i="10"/>
  <c r="H27" i="151"/>
  <c r="P27" i="151"/>
  <c r="X27" i="151"/>
  <c r="K28" i="10"/>
  <c r="S28" i="10"/>
  <c r="F29" i="10"/>
  <c r="N29" i="10"/>
  <c r="V29" i="10"/>
  <c r="I30" i="10"/>
  <c r="Q30" i="10"/>
  <c r="D31" i="10"/>
  <c r="L31" i="10"/>
  <c r="T31" i="10"/>
  <c r="G32" i="10"/>
  <c r="O32" i="10"/>
  <c r="W32" i="10"/>
  <c r="J33" i="151"/>
  <c r="R33" i="151"/>
  <c r="E34" i="10"/>
  <c r="M34" i="10"/>
  <c r="H35" i="10"/>
  <c r="P35" i="10"/>
  <c r="X35" i="10"/>
  <c r="K36" i="10"/>
  <c r="S36" i="10"/>
  <c r="F37" i="10"/>
  <c r="N37" i="10"/>
  <c r="I38" i="10"/>
  <c r="Q38" i="10"/>
  <c r="D39" i="10"/>
  <c r="L39" i="10"/>
  <c r="T39" i="10"/>
  <c r="G40" i="10"/>
  <c r="O40" i="10"/>
  <c r="J41" i="10"/>
  <c r="R41" i="10"/>
  <c r="E42" i="10"/>
  <c r="M42" i="10"/>
  <c r="U42" i="10"/>
  <c r="H43" i="10"/>
  <c r="P43" i="10"/>
  <c r="X43" i="10"/>
  <c r="K44" i="10"/>
  <c r="S44" i="10"/>
  <c r="F45" i="10"/>
  <c r="V45" i="10"/>
  <c r="D47" i="10"/>
  <c r="T47" i="10"/>
  <c r="W48" i="10"/>
  <c r="E50" i="10"/>
  <c r="U50" i="10"/>
  <c r="X51" i="10"/>
  <c r="Q63" i="10"/>
  <c r="T64" i="10"/>
  <c r="R66" i="10"/>
  <c r="U67" i="10"/>
  <c r="D72" i="10"/>
  <c r="G68" i="10"/>
  <c r="M70" i="10"/>
  <c r="U70" i="10"/>
  <c r="H71" i="10"/>
  <c r="D4" i="151"/>
  <c r="L4" i="151"/>
  <c r="T4" i="151"/>
  <c r="G5" i="10"/>
  <c r="O5" i="10"/>
  <c r="W5" i="10"/>
  <c r="J6" i="10"/>
  <c r="R6" i="10"/>
  <c r="E7" i="10"/>
  <c r="M7" i="10"/>
  <c r="U7" i="10"/>
  <c r="H8" i="151"/>
  <c r="X8" i="151"/>
  <c r="K9" i="10"/>
  <c r="S9" i="10"/>
  <c r="F10" i="10"/>
  <c r="N10" i="10"/>
  <c r="V10" i="10"/>
  <c r="I11" i="151"/>
  <c r="Q11" i="151"/>
  <c r="D12" i="10"/>
  <c r="L12" i="10"/>
  <c r="T12" i="10"/>
  <c r="G13" i="10"/>
  <c r="O13" i="10"/>
  <c r="W13" i="10"/>
  <c r="J14" i="10"/>
  <c r="R14" i="10"/>
  <c r="E15" i="10"/>
  <c r="M15" i="10"/>
  <c r="U15" i="10"/>
  <c r="H16" i="10"/>
  <c r="P16" i="10"/>
  <c r="X16" i="10"/>
  <c r="K17" i="151"/>
  <c r="S17" i="151"/>
  <c r="F18" i="10"/>
  <c r="N18" i="10"/>
  <c r="I19" i="10"/>
  <c r="Q19" i="10"/>
  <c r="L20" i="10"/>
  <c r="T20" i="10"/>
  <c r="G21" i="10"/>
  <c r="O21" i="10"/>
  <c r="W21" i="10"/>
  <c r="J22" i="151"/>
  <c r="R22" i="151"/>
  <c r="E23" i="10"/>
  <c r="M23" i="10"/>
  <c r="U23" i="10"/>
  <c r="H24" i="10"/>
  <c r="P24" i="10"/>
  <c r="X24" i="10"/>
  <c r="K25" i="10"/>
  <c r="S25" i="10"/>
  <c r="I27" i="151"/>
  <c r="D28" i="10"/>
  <c r="L28" i="10"/>
  <c r="T28" i="10"/>
  <c r="G29" i="10"/>
  <c r="O29" i="10"/>
  <c r="W29" i="10"/>
  <c r="J30" i="10"/>
  <c r="R30" i="10"/>
  <c r="E31" i="10"/>
  <c r="M31" i="10"/>
  <c r="U31" i="10"/>
  <c r="H32" i="10"/>
  <c r="P32" i="10"/>
  <c r="X32" i="10"/>
  <c r="K33" i="151"/>
  <c r="S33" i="151"/>
  <c r="F34" i="10"/>
  <c r="N34" i="10"/>
  <c r="V34" i="10"/>
  <c r="I35" i="10"/>
  <c r="Q35" i="10"/>
  <c r="D36" i="10"/>
  <c r="L36" i="10"/>
  <c r="T36" i="10"/>
  <c r="G37" i="10"/>
  <c r="O37" i="10"/>
  <c r="W37" i="10"/>
  <c r="J38" i="10"/>
  <c r="R38" i="10"/>
  <c r="E39" i="10"/>
  <c r="M39" i="10"/>
  <c r="U39" i="10"/>
  <c r="H40" i="10"/>
  <c r="P40" i="10"/>
  <c r="X40" i="10"/>
  <c r="K41" i="10"/>
  <c r="S41" i="10"/>
  <c r="F42" i="10"/>
  <c r="N42" i="10"/>
  <c r="V42" i="10"/>
  <c r="I43" i="10"/>
  <c r="Q43" i="10"/>
  <c r="D44" i="10"/>
  <c r="L44" i="10"/>
  <c r="T44" i="10"/>
  <c r="G45" i="10"/>
  <c r="O45" i="10"/>
  <c r="W45" i="10"/>
  <c r="J46" i="10"/>
  <c r="R46" i="10"/>
  <c r="E47" i="10"/>
  <c r="M47" i="10"/>
  <c r="U47" i="10"/>
  <c r="H48" i="10"/>
  <c r="P48" i="10"/>
  <c r="X48" i="10"/>
  <c r="K49" i="10"/>
  <c r="S49" i="10"/>
  <c r="F50" i="10"/>
  <c r="N50" i="10"/>
  <c r="I51" i="10"/>
  <c r="K53" i="10"/>
  <c r="K52" i="151"/>
  <c r="S52" i="151"/>
  <c r="S53" i="10"/>
  <c r="F54" i="10"/>
  <c r="F52" i="151"/>
  <c r="N54" i="10"/>
  <c r="N52" i="151"/>
  <c r="W62" i="10"/>
  <c r="H65" i="10"/>
  <c r="X65" i="10"/>
  <c r="I68" i="10"/>
  <c r="D69" i="10"/>
  <c r="E4" i="151"/>
  <c r="M4" i="151"/>
  <c r="U4" i="151"/>
  <c r="H5" i="10"/>
  <c r="P5" i="10"/>
  <c r="X5" i="10"/>
  <c r="K6" i="10"/>
  <c r="S6" i="10"/>
  <c r="F7" i="10"/>
  <c r="N7" i="10"/>
  <c r="V7" i="10"/>
  <c r="I8" i="151"/>
  <c r="Q8" i="151"/>
  <c r="D9" i="10"/>
  <c r="L9" i="10"/>
  <c r="T9" i="10"/>
  <c r="G10" i="10"/>
  <c r="O10" i="10"/>
  <c r="W10" i="10"/>
  <c r="J11" i="151"/>
  <c r="R11" i="151"/>
  <c r="E12" i="10"/>
  <c r="M12" i="10"/>
  <c r="U12" i="10"/>
  <c r="H13" i="10"/>
  <c r="P13" i="10"/>
  <c r="X13" i="10"/>
  <c r="K14" i="10"/>
  <c r="S14" i="10"/>
  <c r="F15" i="10"/>
  <c r="N15" i="10"/>
  <c r="V15" i="10"/>
  <c r="I16" i="10"/>
  <c r="Q16" i="10"/>
  <c r="D17" i="151"/>
  <c r="L17" i="151"/>
  <c r="T17" i="151"/>
  <c r="G18" i="10"/>
  <c r="O18" i="10"/>
  <c r="W18" i="10"/>
  <c r="J19" i="10"/>
  <c r="R19" i="10"/>
  <c r="E20" i="10"/>
  <c r="M20" i="10"/>
  <c r="U20" i="10"/>
  <c r="P21" i="10"/>
  <c r="X21" i="10"/>
  <c r="K22" i="151"/>
  <c r="S22" i="151"/>
  <c r="F23" i="10"/>
  <c r="V23" i="10"/>
  <c r="I24" i="10"/>
  <c r="Q24" i="10"/>
  <c r="D25" i="10"/>
  <c r="L25" i="10"/>
  <c r="T25" i="10"/>
  <c r="J27" i="151"/>
  <c r="R27" i="151"/>
  <c r="E28" i="10"/>
  <c r="M28" i="10"/>
  <c r="U28" i="10"/>
  <c r="H29" i="10"/>
  <c r="P29" i="10"/>
  <c r="X29" i="10"/>
  <c r="K30" i="10"/>
  <c r="S30" i="10"/>
  <c r="F31" i="10"/>
  <c r="N31" i="10"/>
  <c r="V31" i="10"/>
  <c r="I32" i="10"/>
  <c r="Q32" i="10"/>
  <c r="D33" i="151"/>
  <c r="D26" i="151" s="1"/>
  <c r="L33" i="151"/>
  <c r="L26" i="151" s="1"/>
  <c r="T33" i="151"/>
  <c r="T26" i="151" s="1"/>
  <c r="G34" i="10"/>
  <c r="O34" i="10"/>
  <c r="W34" i="10"/>
  <c r="J35" i="10"/>
  <c r="R35" i="10"/>
  <c r="E36" i="10"/>
  <c r="M36" i="10"/>
  <c r="U36" i="10"/>
  <c r="H37" i="10"/>
  <c r="P37" i="10"/>
  <c r="X37" i="10"/>
  <c r="K38" i="10"/>
  <c r="S38" i="10"/>
  <c r="F39" i="10"/>
  <c r="V39" i="10"/>
  <c r="I40" i="10"/>
  <c r="Q40" i="10"/>
  <c r="D41" i="10"/>
  <c r="L41" i="10"/>
  <c r="T41" i="10"/>
  <c r="G42" i="10"/>
  <c r="W42" i="10"/>
  <c r="J43" i="10"/>
  <c r="R43" i="10"/>
  <c r="E44" i="10"/>
  <c r="M44" i="10"/>
  <c r="U44" i="10"/>
  <c r="H45" i="10"/>
  <c r="X45" i="10"/>
  <c r="K46" i="10"/>
  <c r="S46" i="10"/>
  <c r="F47" i="10"/>
  <c r="N47" i="10"/>
  <c r="V47" i="10"/>
  <c r="I48" i="10"/>
  <c r="Q48" i="10"/>
  <c r="D49" i="10"/>
  <c r="L49" i="10"/>
  <c r="T49" i="10"/>
  <c r="G50" i="10"/>
  <c r="R51" i="10"/>
  <c r="D53" i="10"/>
  <c r="G54" i="10"/>
  <c r="H61" i="151"/>
  <c r="P62" i="10"/>
  <c r="X61" i="151"/>
  <c r="K61" i="151"/>
  <c r="S61" i="151"/>
  <c r="L66" i="10"/>
  <c r="O67" i="10"/>
  <c r="M69" i="10"/>
  <c r="P70" i="10"/>
  <c r="N72" i="10"/>
  <c r="R45" i="10"/>
  <c r="M46" i="10"/>
  <c r="U46" i="10"/>
  <c r="P47" i="10"/>
  <c r="X47" i="10"/>
  <c r="S48" i="10"/>
  <c r="N49" i="10"/>
  <c r="V49" i="10"/>
  <c r="Q50" i="10"/>
  <c r="D51" i="10"/>
  <c r="T51" i="10"/>
  <c r="O52" i="151"/>
  <c r="J53" i="10"/>
  <c r="R53" i="10"/>
  <c r="E54" i="10"/>
  <c r="M54" i="10"/>
  <c r="M52" i="10" s="1"/>
  <c r="U54" i="10"/>
  <c r="P61" i="151"/>
  <c r="S62" i="10"/>
  <c r="F63" i="10"/>
  <c r="V63" i="10"/>
  <c r="Q64" i="10"/>
  <c r="D65" i="10"/>
  <c r="T65" i="10"/>
  <c r="G66" i="10"/>
  <c r="W66" i="10"/>
  <c r="R67" i="10"/>
  <c r="E68" i="10"/>
  <c r="U68" i="10"/>
  <c r="X69" i="10"/>
  <c r="F71" i="10"/>
  <c r="I72" i="10"/>
  <c r="M48" i="10"/>
  <c r="U48" i="10"/>
  <c r="H49" i="10"/>
  <c r="P49" i="10"/>
  <c r="K50" i="10"/>
  <c r="S50" i="10"/>
  <c r="N51" i="10"/>
  <c r="V51" i="10"/>
  <c r="L53" i="10"/>
  <c r="T53" i="10"/>
  <c r="O54" i="10"/>
  <c r="W54" i="10"/>
  <c r="M62" i="10"/>
  <c r="U62" i="10"/>
  <c r="P63" i="10"/>
  <c r="X63" i="10"/>
  <c r="S64" i="10"/>
  <c r="F65" i="10"/>
  <c r="N65" i="10"/>
  <c r="V65" i="10"/>
  <c r="I66" i="10"/>
  <c r="Q66" i="10"/>
  <c r="D67" i="10"/>
  <c r="L67" i="10"/>
  <c r="T67" i="10"/>
  <c r="O68" i="10"/>
  <c r="W68" i="10"/>
  <c r="R69" i="10"/>
  <c r="E70" i="10"/>
  <c r="V48" i="10"/>
  <c r="I49" i="10"/>
  <c r="D50" i="10"/>
  <c r="L50" i="10"/>
  <c r="T50" i="10"/>
  <c r="G51" i="10"/>
  <c r="O51" i="10"/>
  <c r="W51" i="10"/>
  <c r="J52" i="151"/>
  <c r="E53" i="10"/>
  <c r="U53" i="10"/>
  <c r="H54" i="10"/>
  <c r="X54" i="10"/>
  <c r="F62" i="10"/>
  <c r="V62" i="10"/>
  <c r="I63" i="10"/>
  <c r="D64" i="10"/>
  <c r="L64" i="10"/>
  <c r="G65" i="10"/>
  <c r="W65" i="10"/>
  <c r="J66" i="10"/>
  <c r="E67" i="10"/>
  <c r="M67" i="10"/>
  <c r="H68" i="10"/>
  <c r="P68" i="10"/>
  <c r="X68" i="10"/>
  <c r="K69" i="10"/>
  <c r="S69" i="10"/>
  <c r="F70" i="10"/>
  <c r="N70" i="10"/>
  <c r="V70" i="10"/>
  <c r="I71" i="10"/>
  <c r="Q71" i="10"/>
  <c r="L72" i="10"/>
  <c r="T72" i="10"/>
  <c r="N45" i="10"/>
  <c r="I46" i="10"/>
  <c r="Q46" i="10"/>
  <c r="L47" i="10"/>
  <c r="G48" i="10"/>
  <c r="O48" i="10"/>
  <c r="J49" i="10"/>
  <c r="R49" i="10"/>
  <c r="M50" i="10"/>
  <c r="H51" i="10"/>
  <c r="P51" i="10"/>
  <c r="N53" i="10"/>
  <c r="V53" i="10"/>
  <c r="I54" i="10"/>
  <c r="Q54" i="10"/>
  <c r="G62" i="10"/>
  <c r="O62" i="10"/>
  <c r="J63" i="10"/>
  <c r="R63" i="10"/>
  <c r="M64" i="10"/>
  <c r="U64" i="10"/>
  <c r="P65" i="10"/>
  <c r="K66" i="10"/>
  <c r="S66" i="10"/>
  <c r="N67" i="10"/>
  <c r="V67" i="10"/>
  <c r="Q68" i="10"/>
  <c r="L69" i="10"/>
  <c r="T69" i="10"/>
  <c r="O70" i="10"/>
  <c r="E72" i="10"/>
  <c r="M72" i="10"/>
  <c r="V50" i="10"/>
  <c r="Q51" i="10"/>
  <c r="G53" i="10"/>
  <c r="W53" i="10"/>
  <c r="R54" i="10"/>
  <c r="H62" i="10"/>
  <c r="X62" i="10"/>
  <c r="K63" i="10"/>
  <c r="S63" i="10"/>
  <c r="F64" i="10"/>
  <c r="N64" i="10"/>
  <c r="V64" i="10"/>
  <c r="I65" i="10"/>
  <c r="Q65" i="10"/>
  <c r="D66" i="10"/>
  <c r="T66" i="10"/>
  <c r="G67" i="10"/>
  <c r="W67" i="10"/>
  <c r="J68" i="10"/>
  <c r="E69" i="10"/>
  <c r="U69" i="10"/>
  <c r="H70" i="10"/>
  <c r="X70" i="10"/>
  <c r="K71" i="10"/>
  <c r="S71" i="10"/>
  <c r="F72" i="10"/>
  <c r="V72" i="10"/>
  <c r="O50" i="10"/>
  <c r="W50" i="10"/>
  <c r="J51" i="10"/>
  <c r="H53" i="10"/>
  <c r="P53" i="10"/>
  <c r="K54" i="10"/>
  <c r="I62" i="10"/>
  <c r="Q62" i="10"/>
  <c r="L63" i="10"/>
  <c r="G64" i="10"/>
  <c r="O64" i="10"/>
  <c r="J65" i="10"/>
  <c r="R65" i="10"/>
  <c r="M66" i="10"/>
  <c r="U66" i="10"/>
  <c r="H67" i="10"/>
  <c r="P67" i="10"/>
  <c r="X67" i="10"/>
  <c r="K68" i="10"/>
  <c r="F69" i="10"/>
  <c r="N69" i="10"/>
  <c r="E49" i="10"/>
  <c r="M49" i="10"/>
  <c r="U49" i="10"/>
  <c r="H50" i="10"/>
  <c r="P50" i="10"/>
  <c r="X50" i="10"/>
  <c r="K51" i="10"/>
  <c r="S51" i="10"/>
  <c r="I53" i="10"/>
  <c r="Q53" i="10"/>
  <c r="D54" i="10"/>
  <c r="L54" i="10"/>
  <c r="T54" i="10"/>
  <c r="J62" i="10"/>
  <c r="R62" i="10"/>
  <c r="E63" i="10"/>
  <c r="M63" i="10"/>
  <c r="U63" i="10"/>
  <c r="H64" i="10"/>
  <c r="P64" i="10"/>
  <c r="X64" i="10"/>
  <c r="K65" i="10"/>
  <c r="S65" i="10"/>
  <c r="F66" i="10"/>
  <c r="N66" i="10"/>
  <c r="V66" i="10"/>
  <c r="I67" i="10"/>
  <c r="Q67" i="10"/>
  <c r="D68" i="10"/>
  <c r="L68" i="10"/>
  <c r="T68" i="10"/>
  <c r="G69" i="10"/>
  <c r="O69" i="10"/>
  <c r="W69" i="10"/>
  <c r="J70" i="10"/>
  <c r="R70" i="10"/>
  <c r="E71" i="10"/>
  <c r="M71" i="10"/>
  <c r="U71" i="10"/>
  <c r="H72" i="10"/>
  <c r="P72" i="10"/>
  <c r="X72" i="10"/>
  <c r="W70" i="10"/>
  <c r="S68" i="10"/>
  <c r="I70" i="10"/>
  <c r="H69" i="10"/>
  <c r="S70" i="10"/>
  <c r="V71" i="10"/>
  <c r="Q72" i="10"/>
  <c r="P71" i="10"/>
  <c r="X71" i="10"/>
  <c r="K72" i="10"/>
  <c r="S72" i="10"/>
  <c r="F26" i="161"/>
  <c r="E4" i="161"/>
  <c r="D17" i="161"/>
  <c r="K26" i="161"/>
  <c r="H33" i="161"/>
  <c r="H26" i="161" s="1"/>
  <c r="P33" i="161"/>
  <c r="X33" i="161"/>
  <c r="I26" i="161"/>
  <c r="J61" i="161"/>
  <c r="R61" i="161"/>
  <c r="G17" i="161"/>
  <c r="H22" i="161"/>
  <c r="D61" i="161"/>
  <c r="L61" i="161"/>
  <c r="T61" i="161"/>
  <c r="V3" i="161"/>
  <c r="O26" i="161"/>
  <c r="W26" i="161"/>
  <c r="R26" i="161"/>
  <c r="E26" i="161"/>
  <c r="U26" i="161"/>
  <c r="J17" i="160"/>
  <c r="J11" i="161"/>
  <c r="J3" i="161" s="1"/>
  <c r="K11" i="160"/>
  <c r="S11" i="160"/>
  <c r="G26" i="161"/>
  <c r="D33" i="161"/>
  <c r="D26" i="161" s="1"/>
  <c r="N3" i="160"/>
  <c r="J26" i="160"/>
  <c r="R26" i="160"/>
  <c r="M26" i="160"/>
  <c r="H26" i="160"/>
  <c r="P26" i="160"/>
  <c r="K26" i="160"/>
  <c r="S26" i="160"/>
  <c r="F61" i="160"/>
  <c r="D33" i="160"/>
  <c r="D26" i="160" s="1"/>
  <c r="G61" i="160"/>
  <c r="O61" i="160"/>
  <c r="W61" i="160"/>
  <c r="E33" i="160"/>
  <c r="C71" i="116"/>
  <c r="C64" i="123"/>
  <c r="C72" i="123"/>
  <c r="C69" i="102"/>
  <c r="C64" i="116"/>
  <c r="C63" i="102"/>
  <c r="C71" i="102"/>
  <c r="C67" i="116"/>
  <c r="C64" i="102"/>
  <c r="C72" i="102"/>
  <c r="C43" i="116"/>
  <c r="C40" i="116"/>
  <c r="C45" i="116"/>
  <c r="C46" i="116"/>
  <c r="C37" i="102"/>
  <c r="C45" i="102"/>
  <c r="C35" i="123"/>
  <c r="C43" i="123"/>
  <c r="C39" i="116"/>
  <c r="C38" i="102"/>
  <c r="C44" i="123"/>
  <c r="C49" i="123"/>
  <c r="C39" i="102"/>
  <c r="C47" i="102"/>
  <c r="C30" i="102"/>
  <c r="C28" i="116"/>
  <c r="C28" i="123"/>
  <c r="C29" i="123"/>
  <c r="C25" i="123"/>
  <c r="C18" i="102"/>
  <c r="C21" i="116"/>
  <c r="C19" i="116"/>
  <c r="C19" i="123"/>
  <c r="C20" i="123"/>
  <c r="C21" i="123"/>
  <c r="C16" i="116"/>
  <c r="C14" i="116"/>
  <c r="C12" i="123"/>
  <c r="C13" i="123"/>
  <c r="C13" i="116"/>
  <c r="C15" i="102"/>
  <c r="C10" i="116"/>
  <c r="C6" i="123"/>
  <c r="C6" i="116"/>
  <c r="X52" i="111" l="1"/>
  <c r="G26" i="169"/>
  <c r="R20" i="116"/>
  <c r="W34" i="116"/>
  <c r="G47" i="123"/>
  <c r="N36" i="123"/>
  <c r="E15" i="102"/>
  <c r="X26" i="108"/>
  <c r="Y53" i="149"/>
  <c r="R14" i="102"/>
  <c r="M4" i="104"/>
  <c r="D8" i="111"/>
  <c r="D46" i="116"/>
  <c r="H38" i="123"/>
  <c r="G3" i="192"/>
  <c r="D3" i="168"/>
  <c r="J30" i="116"/>
  <c r="S72" i="123"/>
  <c r="O3" i="196"/>
  <c r="E5" i="123"/>
  <c r="U15" i="116"/>
  <c r="J26" i="19"/>
  <c r="F11" i="119"/>
  <c r="H51" i="123"/>
  <c r="T26" i="158"/>
  <c r="N31" i="123"/>
  <c r="W24" i="123"/>
  <c r="G3" i="151"/>
  <c r="F3" i="89"/>
  <c r="L11" i="104"/>
  <c r="T66" i="123"/>
  <c r="U3" i="188"/>
  <c r="E44" i="116"/>
  <c r="V5" i="116"/>
  <c r="O4" i="119"/>
  <c r="C53" i="123"/>
  <c r="C53" i="116"/>
  <c r="C53" i="93" s="1"/>
  <c r="C53" i="11" s="1"/>
  <c r="C53" i="9" s="1"/>
  <c r="C15" i="123"/>
  <c r="C68" i="116"/>
  <c r="C10" i="102"/>
  <c r="D26" i="18"/>
  <c r="Q8" i="124"/>
  <c r="C65" i="102"/>
  <c r="C67" i="123"/>
  <c r="Q26" i="188"/>
  <c r="V3" i="81"/>
  <c r="J26" i="89"/>
  <c r="H26" i="190"/>
  <c r="S26" i="168"/>
  <c r="H17" i="16"/>
  <c r="T7" i="116"/>
  <c r="D3" i="79"/>
  <c r="D39" i="116"/>
  <c r="I11" i="16"/>
  <c r="Y37" i="149"/>
  <c r="I17" i="16"/>
  <c r="H4" i="16"/>
  <c r="X27" i="16"/>
  <c r="N26" i="85"/>
  <c r="U26" i="193"/>
  <c r="Q54" i="116"/>
  <c r="O24" i="116"/>
  <c r="W49" i="116"/>
  <c r="I39" i="116"/>
  <c r="P48" i="116"/>
  <c r="V14" i="116"/>
  <c r="D40" i="116"/>
  <c r="X69" i="116"/>
  <c r="V3" i="160"/>
  <c r="W3" i="160"/>
  <c r="R17" i="105"/>
  <c r="H26" i="114"/>
  <c r="V26" i="183"/>
  <c r="N50" i="116"/>
  <c r="O50" i="116"/>
  <c r="I7" i="123"/>
  <c r="S26" i="90"/>
  <c r="G16" i="116"/>
  <c r="G48" i="123"/>
  <c r="M38" i="123"/>
  <c r="K8" i="125"/>
  <c r="R49" i="116"/>
  <c r="G6" i="123"/>
  <c r="S3" i="80"/>
  <c r="S2" i="80" s="1"/>
  <c r="K3" i="18"/>
  <c r="F52" i="111"/>
  <c r="U11" i="119"/>
  <c r="J26" i="170"/>
  <c r="T51" i="102"/>
  <c r="X35" i="116"/>
  <c r="L70" i="123"/>
  <c r="I14" i="123"/>
  <c r="P49" i="123"/>
  <c r="H50" i="123"/>
  <c r="O39" i="123"/>
  <c r="G13" i="123"/>
  <c r="U26" i="152"/>
  <c r="K16" i="102"/>
  <c r="J51" i="102"/>
  <c r="D27" i="111"/>
  <c r="X3" i="197"/>
  <c r="I43" i="123"/>
  <c r="Q26" i="161"/>
  <c r="K26" i="190"/>
  <c r="F8" i="117"/>
  <c r="Q46" i="116"/>
  <c r="G4" i="125"/>
  <c r="H15" i="102"/>
  <c r="F11" i="105"/>
  <c r="W25" i="102"/>
  <c r="J63" i="123"/>
  <c r="S42" i="102"/>
  <c r="O52" i="105"/>
  <c r="J3" i="199"/>
  <c r="V26" i="112"/>
  <c r="T4" i="120"/>
  <c r="V45" i="116"/>
  <c r="I70" i="123"/>
  <c r="D47" i="102"/>
  <c r="H26" i="199"/>
  <c r="G22" i="120"/>
  <c r="W3" i="78"/>
  <c r="L26" i="82"/>
  <c r="L2" i="82" s="1"/>
  <c r="N26" i="183"/>
  <c r="E47" i="102"/>
  <c r="P15" i="116"/>
  <c r="W3" i="152"/>
  <c r="V26" i="89"/>
  <c r="T22" i="117"/>
  <c r="S26" i="187"/>
  <c r="M3" i="185"/>
  <c r="T52" i="120"/>
  <c r="R4" i="120"/>
  <c r="Q50" i="102"/>
  <c r="X39" i="102"/>
  <c r="W45" i="102"/>
  <c r="T17" i="119"/>
  <c r="F26" i="81"/>
  <c r="F2" i="81" s="1"/>
  <c r="M15" i="116"/>
  <c r="Q45" i="116"/>
  <c r="V13" i="123"/>
  <c r="X3" i="18"/>
  <c r="R26" i="109"/>
  <c r="E39" i="116"/>
  <c r="G26" i="114"/>
  <c r="R26" i="108"/>
  <c r="F43" i="102"/>
  <c r="F3" i="107"/>
  <c r="E3" i="107"/>
  <c r="E3" i="163"/>
  <c r="J22" i="118"/>
  <c r="T49" i="116"/>
  <c r="Q51" i="116"/>
  <c r="W37" i="116"/>
  <c r="X3" i="187"/>
  <c r="Q3" i="79"/>
  <c r="D3" i="113"/>
  <c r="K3" i="112"/>
  <c r="N3" i="195"/>
  <c r="V3" i="196"/>
  <c r="N51" i="102"/>
  <c r="N37" i="116"/>
  <c r="K13" i="123"/>
  <c r="L3" i="153"/>
  <c r="D29" i="123"/>
  <c r="N26" i="153"/>
  <c r="N2" i="153" s="1"/>
  <c r="D26" i="88"/>
  <c r="U22" i="104"/>
  <c r="H3" i="197"/>
  <c r="H2" i="197" s="1"/>
  <c r="W26" i="107"/>
  <c r="O16" i="116"/>
  <c r="O2" i="167"/>
  <c r="S26" i="153"/>
  <c r="M3" i="78"/>
  <c r="X26" i="86"/>
  <c r="V72" i="116"/>
  <c r="J3" i="90"/>
  <c r="I28" i="123"/>
  <c r="X6" i="123"/>
  <c r="G14" i="102"/>
  <c r="M26" i="192"/>
  <c r="H52" i="111"/>
  <c r="T3" i="163"/>
  <c r="X68" i="116"/>
  <c r="R3" i="88"/>
  <c r="Q26" i="196"/>
  <c r="E52" i="111"/>
  <c r="Y2" i="102"/>
  <c r="R21" i="102"/>
  <c r="D26" i="165"/>
  <c r="T47" i="123"/>
  <c r="J3" i="88"/>
  <c r="V26" i="186"/>
  <c r="O11" i="104"/>
  <c r="K46" i="116"/>
  <c r="O8" i="120"/>
  <c r="V26" i="167"/>
  <c r="V2" i="167" s="1"/>
  <c r="M32" i="102"/>
  <c r="H26" i="108"/>
  <c r="X26" i="152"/>
  <c r="W22" i="103"/>
  <c r="N26" i="186"/>
  <c r="G41" i="116"/>
  <c r="F25" i="116"/>
  <c r="I11" i="119"/>
  <c r="V46" i="116"/>
  <c r="G15" i="123"/>
  <c r="U67" i="116"/>
  <c r="M26" i="85"/>
  <c r="F26" i="186"/>
  <c r="W26" i="170"/>
  <c r="T14" i="123"/>
  <c r="L26" i="85"/>
  <c r="H26" i="19"/>
  <c r="P26" i="112"/>
  <c r="O26" i="203"/>
  <c r="H4" i="111"/>
  <c r="I26" i="199"/>
  <c r="L26" i="160"/>
  <c r="Q3" i="160"/>
  <c r="H3" i="161"/>
  <c r="N52" i="103"/>
  <c r="Z2" i="123"/>
  <c r="M3" i="152"/>
  <c r="Q3" i="83"/>
  <c r="N45" i="116"/>
  <c r="R50" i="123"/>
  <c r="G26" i="160"/>
  <c r="U10" i="116"/>
  <c r="X31" i="116"/>
  <c r="U26" i="85"/>
  <c r="Q26" i="89"/>
  <c r="J3" i="19"/>
  <c r="J14" i="102"/>
  <c r="P21" i="102"/>
  <c r="S14" i="102"/>
  <c r="R52" i="120"/>
  <c r="I52" i="117"/>
  <c r="M26" i="113"/>
  <c r="V3" i="168"/>
  <c r="T21" i="102"/>
  <c r="T3" i="198"/>
  <c r="K36" i="116"/>
  <c r="X19" i="116"/>
  <c r="L21" i="102"/>
  <c r="P13" i="102"/>
  <c r="E20" i="102"/>
  <c r="H13" i="102"/>
  <c r="U26" i="196"/>
  <c r="K42" i="102"/>
  <c r="U16" i="102"/>
  <c r="K22" i="104"/>
  <c r="H37" i="123"/>
  <c r="S39" i="123"/>
  <c r="N25" i="102"/>
  <c r="V19" i="116"/>
  <c r="N68" i="116"/>
  <c r="E69" i="123"/>
  <c r="S26" i="201"/>
  <c r="Q26" i="19"/>
  <c r="W3" i="89"/>
  <c r="R13" i="102"/>
  <c r="M27" i="105"/>
  <c r="T64" i="116"/>
  <c r="F68" i="116"/>
  <c r="R68" i="123"/>
  <c r="X38" i="123"/>
  <c r="L3" i="167"/>
  <c r="S24" i="102"/>
  <c r="V3" i="107"/>
  <c r="M20" i="123"/>
  <c r="D3" i="167"/>
  <c r="O8" i="118"/>
  <c r="M50" i="116"/>
  <c r="F38" i="116"/>
  <c r="L13" i="123"/>
  <c r="L2" i="17"/>
  <c r="Y2" i="116"/>
  <c r="U40" i="102"/>
  <c r="N11" i="105"/>
  <c r="K4" i="111"/>
  <c r="R51" i="116"/>
  <c r="D64" i="116"/>
  <c r="R27" i="119"/>
  <c r="G72" i="123"/>
  <c r="H65" i="123"/>
  <c r="W67" i="123"/>
  <c r="S3" i="153"/>
  <c r="L26" i="80"/>
  <c r="L27" i="103"/>
  <c r="M68" i="116"/>
  <c r="M43" i="116"/>
  <c r="N3" i="153"/>
  <c r="T26" i="80"/>
  <c r="P25" i="102"/>
  <c r="L47" i="102"/>
  <c r="G21" i="102"/>
  <c r="N45" i="102"/>
  <c r="U52" i="106"/>
  <c r="I21" i="116"/>
  <c r="V51" i="123"/>
  <c r="T27" i="104"/>
  <c r="E34" i="102"/>
  <c r="T44" i="116"/>
  <c r="F7" i="123"/>
  <c r="H2" i="17"/>
  <c r="I54" i="116"/>
  <c r="H50" i="116"/>
  <c r="P47" i="116"/>
  <c r="I8" i="124"/>
  <c r="P70" i="123"/>
  <c r="I41" i="123"/>
  <c r="D43" i="102"/>
  <c r="X31" i="102"/>
  <c r="X40" i="116"/>
  <c r="F31" i="123"/>
  <c r="H70" i="123"/>
  <c r="F26" i="19"/>
  <c r="F65" i="123"/>
  <c r="M15" i="102"/>
  <c r="Q11" i="104"/>
  <c r="W40" i="102"/>
  <c r="M46" i="116"/>
  <c r="M69" i="123"/>
  <c r="J26" i="80"/>
  <c r="M26" i="86"/>
  <c r="O3" i="195"/>
  <c r="E17" i="111"/>
  <c r="G10" i="116"/>
  <c r="O22" i="117"/>
  <c r="Q30" i="116"/>
  <c r="S4" i="118"/>
  <c r="T27" i="119"/>
  <c r="J50" i="116"/>
  <c r="M10" i="116"/>
  <c r="G9" i="123"/>
  <c r="W14" i="123"/>
  <c r="M71" i="123"/>
  <c r="C42" i="102"/>
  <c r="N3" i="161"/>
  <c r="G46" i="102"/>
  <c r="K64" i="123"/>
  <c r="P17" i="103"/>
  <c r="U48" i="102"/>
  <c r="K38" i="116"/>
  <c r="D22" i="118"/>
  <c r="V43" i="123"/>
  <c r="N26" i="88"/>
  <c r="N2" i="88" s="1"/>
  <c r="H3" i="183"/>
  <c r="I2" i="195"/>
  <c r="I20" i="102"/>
  <c r="K14" i="116"/>
  <c r="V27" i="103"/>
  <c r="J3" i="188"/>
  <c r="T45" i="102"/>
  <c r="P26" i="19"/>
  <c r="R2" i="89"/>
  <c r="M6" i="102"/>
  <c r="I68" i="123"/>
  <c r="D36" i="123"/>
  <c r="R12" i="123"/>
  <c r="R29" i="102"/>
  <c r="R29" i="93" s="1"/>
  <c r="R29" i="11" s="1"/>
  <c r="R29" i="9" s="1"/>
  <c r="V42" i="116"/>
  <c r="J10" i="123"/>
  <c r="T3" i="85"/>
  <c r="K52" i="111"/>
  <c r="E3" i="151"/>
  <c r="Q44" i="116"/>
  <c r="R27" i="104"/>
  <c r="I26" i="193"/>
  <c r="D67" i="123"/>
  <c r="F3" i="194"/>
  <c r="E49" i="116"/>
  <c r="N72" i="123"/>
  <c r="J8" i="105"/>
  <c r="F4" i="120"/>
  <c r="G43" i="123"/>
  <c r="X11" i="111"/>
  <c r="O71" i="102"/>
  <c r="Q3" i="87"/>
  <c r="T12" i="116"/>
  <c r="L3" i="115"/>
  <c r="K3" i="165"/>
  <c r="G18" i="116"/>
  <c r="X3" i="86"/>
  <c r="F26" i="90"/>
  <c r="V41" i="116"/>
  <c r="G3" i="89"/>
  <c r="D26" i="185"/>
  <c r="Q46" i="102"/>
  <c r="H26" i="193"/>
  <c r="D26" i="110"/>
  <c r="J19" i="116"/>
  <c r="V23" i="116"/>
  <c r="N26" i="202"/>
  <c r="D26" i="203"/>
  <c r="V3" i="89"/>
  <c r="U17" i="105"/>
  <c r="I46" i="102"/>
  <c r="C7" i="123"/>
  <c r="X25" i="102"/>
  <c r="X65" i="116"/>
  <c r="I72" i="123"/>
  <c r="W33" i="16"/>
  <c r="Y71" i="149"/>
  <c r="I27" i="16"/>
  <c r="W61" i="16"/>
  <c r="I29" i="116"/>
  <c r="W9" i="123"/>
  <c r="C24" i="116"/>
  <c r="C34" i="102"/>
  <c r="C18" i="123"/>
  <c r="C16" i="102"/>
  <c r="I23" i="123"/>
  <c r="C68" i="102"/>
  <c r="C20" i="116"/>
  <c r="T4" i="125"/>
  <c r="C50" i="102"/>
  <c r="C30" i="116"/>
  <c r="J26" i="161"/>
  <c r="O3" i="18"/>
  <c r="K26" i="78"/>
  <c r="J3" i="189"/>
  <c r="J11" i="111"/>
  <c r="C43" i="102"/>
  <c r="G26" i="81"/>
  <c r="M3" i="18"/>
  <c r="M2" i="18" s="1"/>
  <c r="K3" i="86"/>
  <c r="K3" i="83"/>
  <c r="O3" i="88"/>
  <c r="K26" i="87"/>
  <c r="S3" i="196"/>
  <c r="U3" i="189"/>
  <c r="Q3" i="196"/>
  <c r="P3" i="112"/>
  <c r="J3" i="109"/>
  <c r="K3" i="173"/>
  <c r="X3" i="89"/>
  <c r="I26" i="154"/>
  <c r="N3" i="189"/>
  <c r="J3" i="171"/>
  <c r="L65" i="116"/>
  <c r="M3" i="19"/>
  <c r="M2" i="19" s="1"/>
  <c r="W3" i="189"/>
  <c r="K3" i="193"/>
  <c r="H11" i="16"/>
  <c r="H3" i="16" s="1"/>
  <c r="H2" i="16" s="1"/>
  <c r="N22" i="117"/>
  <c r="O33" i="16"/>
  <c r="S26" i="18"/>
  <c r="N26" i="185"/>
  <c r="P17" i="117"/>
  <c r="Q4" i="117"/>
  <c r="D32" i="116"/>
  <c r="K17" i="119"/>
  <c r="W4" i="119"/>
  <c r="X11" i="124"/>
  <c r="V21" i="123"/>
  <c r="R70" i="123"/>
  <c r="Q26" i="204"/>
  <c r="T8" i="124"/>
  <c r="D52" i="125"/>
  <c r="K26" i="18"/>
  <c r="V26" i="90"/>
  <c r="V3" i="153"/>
  <c r="O3" i="189"/>
  <c r="N26" i="90"/>
  <c r="W27" i="111"/>
  <c r="S22" i="111"/>
  <c r="I7" i="116"/>
  <c r="Y84" i="149"/>
  <c r="H3" i="196"/>
  <c r="L43" i="123"/>
  <c r="L33" i="123" s="1"/>
  <c r="U52" i="111"/>
  <c r="I52" i="119"/>
  <c r="T25" i="116"/>
  <c r="U68" i="116"/>
  <c r="X16" i="123"/>
  <c r="T3" i="168"/>
  <c r="L25" i="116"/>
  <c r="Q11" i="119"/>
  <c r="O26" i="171"/>
  <c r="R41" i="123"/>
  <c r="F43" i="123"/>
  <c r="O43" i="102"/>
  <c r="H14" i="102"/>
  <c r="H17" i="120"/>
  <c r="O48" i="116"/>
  <c r="E26" i="160"/>
  <c r="D11" i="120"/>
  <c r="R64" i="123"/>
  <c r="T7" i="123"/>
  <c r="H20" i="123"/>
  <c r="D3" i="204"/>
  <c r="U3" i="191"/>
  <c r="Q43" i="116"/>
  <c r="K26" i="189"/>
  <c r="K2" i="189" s="1"/>
  <c r="P3" i="174"/>
  <c r="V32" i="123"/>
  <c r="K22" i="118"/>
  <c r="T10" i="123"/>
  <c r="X15" i="102"/>
  <c r="P11" i="118"/>
  <c r="P3" i="167"/>
  <c r="K17" i="104"/>
  <c r="H11" i="104"/>
  <c r="N26" i="198"/>
  <c r="L26" i="165"/>
  <c r="H62" i="116"/>
  <c r="L26" i="19"/>
  <c r="E26" i="78"/>
  <c r="O3" i="89"/>
  <c r="F49" i="102"/>
  <c r="U14" i="102"/>
  <c r="L52" i="105"/>
  <c r="U15" i="102"/>
  <c r="R54" i="116"/>
  <c r="U8" i="118"/>
  <c r="N26" i="201"/>
  <c r="K6" i="123"/>
  <c r="R26" i="156"/>
  <c r="N3" i="107"/>
  <c r="V26" i="84"/>
  <c r="V2" i="84" s="1"/>
  <c r="J26" i="156"/>
  <c r="Z80" i="149"/>
  <c r="W26" i="193"/>
  <c r="O26" i="152"/>
  <c r="S25" i="116"/>
  <c r="Q22" i="119"/>
  <c r="I26" i="79"/>
  <c r="I2" i="79" s="1"/>
  <c r="M3" i="83"/>
  <c r="G40" i="102"/>
  <c r="V3" i="197"/>
  <c r="X47" i="116"/>
  <c r="U2" i="113"/>
  <c r="J24" i="123"/>
  <c r="R3" i="183"/>
  <c r="M16" i="102"/>
  <c r="G3" i="194"/>
  <c r="J68" i="116"/>
  <c r="G15" i="116"/>
  <c r="E12" i="116"/>
  <c r="P65" i="123"/>
  <c r="V26" i="169"/>
  <c r="W26" i="204"/>
  <c r="S3" i="160"/>
  <c r="T50" i="102"/>
  <c r="E16" i="102"/>
  <c r="W41" i="102"/>
  <c r="L39" i="116"/>
  <c r="L26" i="78"/>
  <c r="O3" i="81"/>
  <c r="O2" i="81" s="1"/>
  <c r="T26" i="174"/>
  <c r="W3" i="19"/>
  <c r="U26" i="83"/>
  <c r="E3" i="170"/>
  <c r="E2" i="170" s="1"/>
  <c r="Q72" i="116"/>
  <c r="W8" i="125"/>
  <c r="R3" i="203"/>
  <c r="N26" i="195"/>
  <c r="I16" i="102"/>
  <c r="T8" i="111"/>
  <c r="F46" i="102"/>
  <c r="W65" i="116"/>
  <c r="Q4" i="118"/>
  <c r="K51" i="116"/>
  <c r="O47" i="116"/>
  <c r="J27" i="120"/>
  <c r="S26" i="112"/>
  <c r="K3" i="198"/>
  <c r="M26" i="152"/>
  <c r="H26" i="88"/>
  <c r="M3" i="85"/>
  <c r="X48" i="102"/>
  <c r="P20" i="102"/>
  <c r="J5" i="102"/>
  <c r="V15" i="102"/>
  <c r="I26" i="107"/>
  <c r="N23" i="116"/>
  <c r="I27" i="119"/>
  <c r="I22" i="125"/>
  <c r="N3" i="82"/>
  <c r="G26" i="121"/>
  <c r="V17" i="16"/>
  <c r="X26" i="89"/>
  <c r="K26" i="88"/>
  <c r="H26" i="89"/>
  <c r="V3" i="202"/>
  <c r="L4" i="118"/>
  <c r="Q72" i="123"/>
  <c r="G26" i="199"/>
  <c r="M26" i="19"/>
  <c r="E26" i="19"/>
  <c r="E2" i="19" s="1"/>
  <c r="X26" i="85"/>
  <c r="Q52" i="75"/>
  <c r="S26" i="166"/>
  <c r="K2" i="17"/>
  <c r="S26" i="167"/>
  <c r="Q26" i="183"/>
  <c r="W3" i="174"/>
  <c r="Y90" i="149"/>
  <c r="K66" i="116"/>
  <c r="Q52" i="117"/>
  <c r="V3" i="83"/>
  <c r="J13" i="102"/>
  <c r="X26" i="19"/>
  <c r="X2" i="19" s="1"/>
  <c r="E63" i="123"/>
  <c r="H22" i="124"/>
  <c r="E22" i="106"/>
  <c r="U26" i="19"/>
  <c r="S26" i="84"/>
  <c r="S2" i="84" s="1"/>
  <c r="W11" i="103"/>
  <c r="W26" i="196"/>
  <c r="K30" i="116"/>
  <c r="V7" i="102"/>
  <c r="P68" i="123"/>
  <c r="W4" i="103"/>
  <c r="S18" i="102"/>
  <c r="H68" i="123"/>
  <c r="M2" i="88"/>
  <c r="F4" i="103"/>
  <c r="D19" i="116"/>
  <c r="P26" i="85"/>
  <c r="J27" i="111"/>
  <c r="E43" i="123"/>
  <c r="H64" i="116"/>
  <c r="H26" i="85"/>
  <c r="V52" i="103"/>
  <c r="X44" i="102"/>
  <c r="S26" i="174"/>
  <c r="R3" i="78"/>
  <c r="D16" i="123"/>
  <c r="S3" i="193"/>
  <c r="R48" i="102"/>
  <c r="U28" i="116"/>
  <c r="R30" i="102"/>
  <c r="U26" i="87"/>
  <c r="U2" i="87" s="1"/>
  <c r="U34" i="102"/>
  <c r="G26" i="80"/>
  <c r="K2" i="82"/>
  <c r="D40" i="102"/>
  <c r="T5" i="102"/>
  <c r="T26" i="170"/>
  <c r="U21" i="123"/>
  <c r="J22" i="125"/>
  <c r="W3" i="82"/>
  <c r="W2" i="82" s="1"/>
  <c r="V8" i="119"/>
  <c r="Q26" i="173"/>
  <c r="V26" i="173"/>
  <c r="T19" i="116"/>
  <c r="X44" i="123"/>
  <c r="Z2" i="116"/>
  <c r="X32" i="123"/>
  <c r="M17" i="103"/>
  <c r="J31" i="102"/>
  <c r="K3" i="155"/>
  <c r="W71" i="116"/>
  <c r="U17" i="117"/>
  <c r="Q40" i="123"/>
  <c r="R46" i="123"/>
  <c r="M2" i="84"/>
  <c r="F45" i="102"/>
  <c r="X49" i="102"/>
  <c r="V50" i="102"/>
  <c r="W30" i="102"/>
  <c r="Q3" i="110"/>
  <c r="N48" i="123"/>
  <c r="J46" i="123"/>
  <c r="K42" i="123"/>
  <c r="N50" i="102"/>
  <c r="O26" i="193"/>
  <c r="G17" i="111"/>
  <c r="H66" i="102"/>
  <c r="I17" i="111"/>
  <c r="M17" i="117"/>
  <c r="U26" i="77"/>
  <c r="F50" i="102"/>
  <c r="R49" i="102"/>
  <c r="D39" i="102"/>
  <c r="G26" i="193"/>
  <c r="G30" i="102"/>
  <c r="T70" i="116"/>
  <c r="S20" i="116"/>
  <c r="I42" i="116"/>
  <c r="W26" i="202"/>
  <c r="S26" i="19"/>
  <c r="L3" i="81"/>
  <c r="L2" i="81" s="1"/>
  <c r="S49" i="102"/>
  <c r="E39" i="102"/>
  <c r="J49" i="102"/>
  <c r="Q38" i="102"/>
  <c r="G27" i="104"/>
  <c r="M11" i="111"/>
  <c r="V17" i="111"/>
  <c r="K20" i="116"/>
  <c r="E17" i="117"/>
  <c r="F22" i="118"/>
  <c r="D3" i="81"/>
  <c r="E6" i="102"/>
  <c r="Q16" i="102"/>
  <c r="R15" i="116"/>
  <c r="M41" i="116"/>
  <c r="Z2" i="102"/>
  <c r="R26" i="187"/>
  <c r="L26" i="188"/>
  <c r="T22" i="119"/>
  <c r="O3" i="192"/>
  <c r="R34" i="123"/>
  <c r="G26" i="174"/>
  <c r="J26" i="78"/>
  <c r="W2" i="89"/>
  <c r="N15" i="102"/>
  <c r="O3" i="77"/>
  <c r="E3" i="191"/>
  <c r="H3" i="174"/>
  <c r="P45" i="116"/>
  <c r="P3" i="170"/>
  <c r="Q26" i="108"/>
  <c r="N17" i="103"/>
  <c r="S17" i="103"/>
  <c r="U26" i="188"/>
  <c r="O2" i="17"/>
  <c r="L26" i="87"/>
  <c r="G53" i="116"/>
  <c r="U20" i="116"/>
  <c r="K48" i="116"/>
  <c r="F17" i="103"/>
  <c r="V4" i="103"/>
  <c r="V10" i="116"/>
  <c r="T3" i="151"/>
  <c r="D26" i="87"/>
  <c r="R8" i="103"/>
  <c r="N4" i="103"/>
  <c r="J26" i="195"/>
  <c r="F29" i="116"/>
  <c r="V11" i="16"/>
  <c r="H52" i="16"/>
  <c r="U2" i="192"/>
  <c r="W8" i="111"/>
  <c r="T27" i="103"/>
  <c r="E3" i="192"/>
  <c r="K3" i="196"/>
  <c r="K2" i="196" s="1"/>
  <c r="P3" i="190"/>
  <c r="D3" i="151"/>
  <c r="E25" i="116"/>
  <c r="L8" i="118"/>
  <c r="U16" i="123"/>
  <c r="H3" i="121"/>
  <c r="C24" i="102"/>
  <c r="T3" i="81"/>
  <c r="M42" i="102"/>
  <c r="J3" i="195"/>
  <c r="P45" i="123"/>
  <c r="P64" i="123"/>
  <c r="H12" i="123"/>
  <c r="H17" i="105"/>
  <c r="L4" i="103"/>
  <c r="M49" i="116"/>
  <c r="M63" i="123"/>
  <c r="T17" i="111"/>
  <c r="R20" i="123"/>
  <c r="Y45" i="149"/>
  <c r="N25" i="93"/>
  <c r="E43" i="116"/>
  <c r="S27" i="105"/>
  <c r="P27" i="111"/>
  <c r="V13" i="116"/>
  <c r="Q3" i="203"/>
  <c r="U43" i="123"/>
  <c r="K27" i="105"/>
  <c r="D11" i="104"/>
  <c r="H27" i="111"/>
  <c r="E51" i="102"/>
  <c r="N13" i="116"/>
  <c r="T13" i="116"/>
  <c r="V51" i="116"/>
  <c r="V2" i="17"/>
  <c r="D49" i="102"/>
  <c r="U12" i="116"/>
  <c r="P26" i="161"/>
  <c r="Q26" i="18"/>
  <c r="K68" i="102"/>
  <c r="P43" i="116"/>
  <c r="I26" i="18"/>
  <c r="U17" i="103"/>
  <c r="M26" i="195"/>
  <c r="H11" i="111"/>
  <c r="K71" i="116"/>
  <c r="J3" i="159"/>
  <c r="V26" i="18"/>
  <c r="M22" i="105"/>
  <c r="V42" i="102"/>
  <c r="X11" i="104"/>
  <c r="H17" i="111"/>
  <c r="D48" i="102"/>
  <c r="G3" i="166"/>
  <c r="G19" i="116"/>
  <c r="N26" i="18"/>
  <c r="V52" i="105"/>
  <c r="T3" i="91"/>
  <c r="E22" i="105"/>
  <c r="N52" i="105"/>
  <c r="O49" i="116"/>
  <c r="D68" i="123"/>
  <c r="J26" i="196"/>
  <c r="Q71" i="123"/>
  <c r="O22" i="119"/>
  <c r="Q26" i="203"/>
  <c r="U38" i="102"/>
  <c r="I32" i="116"/>
  <c r="O3" i="186"/>
  <c r="O2" i="186" s="1"/>
  <c r="J17" i="118"/>
  <c r="H4" i="120"/>
  <c r="T71" i="102"/>
  <c r="R3" i="186"/>
  <c r="W3" i="192"/>
  <c r="L17" i="111"/>
  <c r="Q16" i="116"/>
  <c r="D8" i="117"/>
  <c r="F22" i="125"/>
  <c r="M52" i="111"/>
  <c r="S22" i="75"/>
  <c r="I3" i="82"/>
  <c r="W17" i="105"/>
  <c r="R63" i="116"/>
  <c r="X21" i="116"/>
  <c r="G39" i="116"/>
  <c r="L26" i="172"/>
  <c r="T38" i="116"/>
  <c r="G26" i="158"/>
  <c r="S3" i="81"/>
  <c r="S2" i="81" s="1"/>
  <c r="O17" i="105"/>
  <c r="D17" i="125"/>
  <c r="R3" i="192"/>
  <c r="P3" i="89"/>
  <c r="Y9" i="149"/>
  <c r="W13" i="116"/>
  <c r="H3" i="204"/>
  <c r="N22" i="75"/>
  <c r="V65" i="102"/>
  <c r="I51" i="102"/>
  <c r="W50" i="102"/>
  <c r="L26" i="158"/>
  <c r="H3" i="193"/>
  <c r="U32" i="102"/>
  <c r="G34" i="116"/>
  <c r="O7" i="116"/>
  <c r="K26" i="192"/>
  <c r="F50" i="116"/>
  <c r="Q2" i="17"/>
  <c r="D52" i="106"/>
  <c r="R24" i="116"/>
  <c r="P26" i="89"/>
  <c r="C31" i="116"/>
  <c r="C9" i="116"/>
  <c r="G26" i="82"/>
  <c r="E26" i="186"/>
  <c r="J3" i="81"/>
  <c r="T3" i="199"/>
  <c r="T2" i="199" s="1"/>
  <c r="Q3" i="81"/>
  <c r="C15" i="116"/>
  <c r="Q20" i="116"/>
  <c r="Q6" i="116"/>
  <c r="O61" i="16"/>
  <c r="L3" i="199"/>
  <c r="R66" i="102"/>
  <c r="N41" i="102"/>
  <c r="X22" i="111"/>
  <c r="D17" i="111"/>
  <c r="O66" i="116"/>
  <c r="F72" i="116"/>
  <c r="C46" i="102"/>
  <c r="T29" i="123"/>
  <c r="P26" i="174"/>
  <c r="C31" i="102"/>
  <c r="C54" i="102"/>
  <c r="G3" i="160"/>
  <c r="G26" i="154"/>
  <c r="R8" i="120"/>
  <c r="Q64" i="123"/>
  <c r="R4" i="103"/>
  <c r="N8" i="104"/>
  <c r="P27" i="118"/>
  <c r="P33" i="16"/>
  <c r="W26" i="160"/>
  <c r="F19" i="102"/>
  <c r="F19" i="93" s="1"/>
  <c r="F19" i="11" s="1"/>
  <c r="F19" i="9" s="1"/>
  <c r="G8" i="105"/>
  <c r="H44" i="102"/>
  <c r="C25" i="116"/>
  <c r="J3" i="89"/>
  <c r="K26" i="84"/>
  <c r="Q26" i="168"/>
  <c r="K3" i="190"/>
  <c r="K2" i="190" s="1"/>
  <c r="X26" i="189"/>
  <c r="Q3" i="107"/>
  <c r="P3" i="172"/>
  <c r="W26" i="172"/>
  <c r="W3" i="88"/>
  <c r="E3" i="153"/>
  <c r="G2" i="17"/>
  <c r="U64" i="116"/>
  <c r="O26" i="160"/>
  <c r="M30" i="116"/>
  <c r="J3" i="183"/>
  <c r="C30" i="123"/>
  <c r="D13" i="123"/>
  <c r="J26" i="152"/>
  <c r="V22" i="75"/>
  <c r="W68" i="116"/>
  <c r="H72" i="116"/>
  <c r="N26" i="19"/>
  <c r="V26" i="77"/>
  <c r="T26" i="87"/>
  <c r="G71" i="102"/>
  <c r="P31" i="102"/>
  <c r="M48" i="102"/>
  <c r="T37" i="102"/>
  <c r="M22" i="106"/>
  <c r="W11" i="104"/>
  <c r="W27" i="104"/>
  <c r="Q15" i="102"/>
  <c r="Q15" i="93" s="1"/>
  <c r="Q15" i="11" s="1"/>
  <c r="Q15" i="9" s="1"/>
  <c r="K67" i="102"/>
  <c r="S26" i="110"/>
  <c r="R3" i="199"/>
  <c r="K43" i="123"/>
  <c r="N3" i="83"/>
  <c r="W12" i="102"/>
  <c r="O17" i="111"/>
  <c r="F3" i="195"/>
  <c r="J2" i="199"/>
  <c r="H68" i="116"/>
  <c r="K3" i="159"/>
  <c r="O42" i="123"/>
  <c r="F52" i="117"/>
  <c r="S4" i="119"/>
  <c r="R3" i="121"/>
  <c r="R2" i="121" s="1"/>
  <c r="J24" i="116"/>
  <c r="Q4" i="120"/>
  <c r="N3" i="174"/>
  <c r="N17" i="120"/>
  <c r="P14" i="123"/>
  <c r="L3" i="170"/>
  <c r="L2" i="170" s="1"/>
  <c r="L51" i="102"/>
  <c r="S40" i="102"/>
  <c r="H67" i="102"/>
  <c r="D3" i="188"/>
  <c r="F44" i="116"/>
  <c r="F27" i="117"/>
  <c r="Q3" i="202"/>
  <c r="Q2" i="202" s="1"/>
  <c r="V3" i="194"/>
  <c r="P3" i="109"/>
  <c r="P2" i="109" s="1"/>
  <c r="T17" i="104"/>
  <c r="H2" i="114"/>
  <c r="O26" i="195"/>
  <c r="G3" i="188"/>
  <c r="F68" i="123"/>
  <c r="M3" i="154"/>
  <c r="M2" i="154" s="1"/>
  <c r="O26" i="18"/>
  <c r="X3" i="83"/>
  <c r="M30" i="102"/>
  <c r="M26" i="77"/>
  <c r="X43" i="102"/>
  <c r="O65" i="116"/>
  <c r="T9" i="116"/>
  <c r="V71" i="116"/>
  <c r="Q32" i="116"/>
  <c r="P26" i="170"/>
  <c r="S3" i="18"/>
  <c r="L27" i="104"/>
  <c r="D44" i="102"/>
  <c r="D44" i="93" s="1"/>
  <c r="D44" i="11" s="1"/>
  <c r="D44" i="9" s="1"/>
  <c r="P37" i="102"/>
  <c r="T3" i="156"/>
  <c r="R3" i="85"/>
  <c r="M20" i="102"/>
  <c r="P4" i="111"/>
  <c r="Q49" i="123"/>
  <c r="L48" i="123"/>
  <c r="K32" i="123"/>
  <c r="T3" i="18"/>
  <c r="U3" i="78"/>
  <c r="J26" i="109"/>
  <c r="K11" i="117"/>
  <c r="I49" i="123"/>
  <c r="O36" i="123"/>
  <c r="O10" i="102"/>
  <c r="V48" i="123"/>
  <c r="H26" i="201"/>
  <c r="M3" i="161"/>
  <c r="M2" i="161" s="1"/>
  <c r="V17" i="104"/>
  <c r="Q25" i="102"/>
  <c r="V52" i="120"/>
  <c r="L3" i="90"/>
  <c r="T22" i="125"/>
  <c r="T26" i="83"/>
  <c r="N17" i="104"/>
  <c r="T63" i="102"/>
  <c r="F42" i="102"/>
  <c r="W7" i="102"/>
  <c r="W7" i="93" s="1"/>
  <c r="W7" i="11" s="1"/>
  <c r="W7" i="9" s="1"/>
  <c r="R17" i="111"/>
  <c r="M32" i="116"/>
  <c r="S70" i="123"/>
  <c r="E45" i="123"/>
  <c r="T3" i="80"/>
  <c r="Q3" i="84"/>
  <c r="Q2" i="84" s="1"/>
  <c r="O69" i="123"/>
  <c r="L22" i="125"/>
  <c r="F2" i="152"/>
  <c r="O3" i="151"/>
  <c r="R26" i="78"/>
  <c r="U2" i="189"/>
  <c r="T11" i="104"/>
  <c r="S17" i="104"/>
  <c r="J41" i="102"/>
  <c r="X45" i="102"/>
  <c r="X45" i="93" s="1"/>
  <c r="J35" i="102"/>
  <c r="P11" i="104"/>
  <c r="O7" i="102"/>
  <c r="E32" i="116"/>
  <c r="J26" i="155"/>
  <c r="K31" i="116"/>
  <c r="O26" i="190"/>
  <c r="Q3" i="113"/>
  <c r="G69" i="123"/>
  <c r="H26" i="204"/>
  <c r="E26" i="197"/>
  <c r="O37" i="116"/>
  <c r="Q17" i="120"/>
  <c r="L30" i="102"/>
  <c r="H25" i="102"/>
  <c r="N19" i="116"/>
  <c r="M42" i="116"/>
  <c r="J2" i="19"/>
  <c r="I44" i="116"/>
  <c r="O43" i="116"/>
  <c r="T8" i="120"/>
  <c r="D26" i="90"/>
  <c r="U8" i="125"/>
  <c r="L26" i="173"/>
  <c r="L3" i="19"/>
  <c r="D6" i="102"/>
  <c r="V26" i="109"/>
  <c r="O3" i="158"/>
  <c r="X29" i="116"/>
  <c r="M24" i="123"/>
  <c r="T25" i="123"/>
  <c r="D3" i="82"/>
  <c r="R45" i="102"/>
  <c r="T14" i="102"/>
  <c r="L70" i="102"/>
  <c r="Q35" i="116"/>
  <c r="K28" i="116"/>
  <c r="L51" i="116"/>
  <c r="T32" i="116"/>
  <c r="P8" i="119"/>
  <c r="M40" i="102"/>
  <c r="H48" i="116"/>
  <c r="M39" i="123"/>
  <c r="Y26" i="93"/>
  <c r="I26" i="77"/>
  <c r="M26" i="79"/>
  <c r="F26" i="85"/>
  <c r="L71" i="102"/>
  <c r="X65" i="102"/>
  <c r="J43" i="102"/>
  <c r="R51" i="102"/>
  <c r="K21" i="102"/>
  <c r="L13" i="116"/>
  <c r="X24" i="116"/>
  <c r="I27" i="120"/>
  <c r="W26" i="153"/>
  <c r="Q47" i="116"/>
  <c r="X36" i="116"/>
  <c r="C34" i="123"/>
  <c r="F22" i="75"/>
  <c r="K26" i="89"/>
  <c r="K2" i="89" s="1"/>
  <c r="K25" i="102"/>
  <c r="I69" i="102"/>
  <c r="V67" i="116"/>
  <c r="F26" i="190"/>
  <c r="L3" i="109"/>
  <c r="D21" i="116"/>
  <c r="I47" i="116"/>
  <c r="G52" i="105"/>
  <c r="O48" i="102"/>
  <c r="U45" i="102"/>
  <c r="Q10" i="102"/>
  <c r="V61" i="111"/>
  <c r="I52" i="111"/>
  <c r="U18" i="116"/>
  <c r="E69" i="116"/>
  <c r="L3" i="165"/>
  <c r="M26" i="151"/>
  <c r="T43" i="102"/>
  <c r="R15" i="102"/>
  <c r="I70" i="102"/>
  <c r="G63" i="102"/>
  <c r="T16" i="102"/>
  <c r="I10" i="102"/>
  <c r="T32" i="102"/>
  <c r="V4" i="111"/>
  <c r="R3" i="108"/>
  <c r="R2" i="108" s="1"/>
  <c r="V26" i="110"/>
  <c r="M17" i="120"/>
  <c r="N49" i="116"/>
  <c r="G3" i="170"/>
  <c r="G2" i="170" s="1"/>
  <c r="S66" i="116"/>
  <c r="R26" i="167"/>
  <c r="T45" i="123"/>
  <c r="X64" i="123"/>
  <c r="R26" i="173"/>
  <c r="M26" i="174"/>
  <c r="S26" i="202"/>
  <c r="F14" i="102"/>
  <c r="I3" i="173"/>
  <c r="G3" i="114"/>
  <c r="G2" i="114" s="1"/>
  <c r="N33" i="111"/>
  <c r="N3" i="155"/>
  <c r="K69" i="123"/>
  <c r="J66" i="123"/>
  <c r="O3" i="159"/>
  <c r="N19" i="123"/>
  <c r="S3" i="197"/>
  <c r="Q3" i="172"/>
  <c r="F26" i="174"/>
  <c r="W3" i="172"/>
  <c r="H3" i="89"/>
  <c r="E2" i="81"/>
  <c r="M38" i="102"/>
  <c r="U4" i="120"/>
  <c r="I26" i="169"/>
  <c r="I2" i="169" s="1"/>
  <c r="K20" i="123"/>
  <c r="L16" i="123"/>
  <c r="O3" i="174"/>
  <c r="M26" i="166"/>
  <c r="X26" i="160"/>
  <c r="E3" i="160"/>
  <c r="E2" i="160" s="1"/>
  <c r="H3" i="153"/>
  <c r="H2" i="153" s="1"/>
  <c r="P3" i="192"/>
  <c r="P2" i="192" s="1"/>
  <c r="K45" i="123"/>
  <c r="F26" i="183"/>
  <c r="G3" i="174"/>
  <c r="K3" i="81"/>
  <c r="Q3" i="85"/>
  <c r="N3" i="165"/>
  <c r="N2" i="165" s="1"/>
  <c r="S3" i="189"/>
  <c r="S2" i="189" s="1"/>
  <c r="N7" i="102"/>
  <c r="W54" i="116"/>
  <c r="I5" i="116"/>
  <c r="E26" i="166"/>
  <c r="F71" i="123"/>
  <c r="D65" i="123"/>
  <c r="L25" i="123"/>
  <c r="F26" i="167"/>
  <c r="G3" i="156"/>
  <c r="G2" i="156" s="1"/>
  <c r="Q26" i="186"/>
  <c r="Q2" i="186" s="1"/>
  <c r="W63" i="102"/>
  <c r="K3" i="203"/>
  <c r="K2" i="203" s="1"/>
  <c r="C63" i="123"/>
  <c r="W3" i="114"/>
  <c r="W2" i="114" s="1"/>
  <c r="F17" i="104"/>
  <c r="H3" i="192"/>
  <c r="E21" i="123"/>
  <c r="U3" i="199"/>
  <c r="U2" i="199" s="1"/>
  <c r="E26" i="196"/>
  <c r="Z52" i="11"/>
  <c r="Z53" i="9"/>
  <c r="Y3" i="93"/>
  <c r="Z33" i="11"/>
  <c r="Z34" i="9"/>
  <c r="Z22" i="11"/>
  <c r="Z23" i="9"/>
  <c r="Y27" i="11"/>
  <c r="Y28" i="9"/>
  <c r="Y33" i="11"/>
  <c r="Y34" i="9"/>
  <c r="Y36" i="149"/>
  <c r="Y22" i="11"/>
  <c r="Y23" i="9"/>
  <c r="Z85" i="149"/>
  <c r="Y11" i="11"/>
  <c r="Y12" i="9"/>
  <c r="Z61" i="11"/>
  <c r="Z62" i="9"/>
  <c r="Y85" i="149"/>
  <c r="Y52" i="11"/>
  <c r="Y53" i="9"/>
  <c r="Z8" i="11"/>
  <c r="Z9" i="9"/>
  <c r="Y17" i="11"/>
  <c r="Y18" i="9"/>
  <c r="Z11" i="11"/>
  <c r="Z12" i="9"/>
  <c r="Y8" i="11"/>
  <c r="Y9" i="9"/>
  <c r="Z4" i="11"/>
  <c r="Z5" i="9"/>
  <c r="Z36" i="149"/>
  <c r="Z27" i="11"/>
  <c r="Z28" i="9"/>
  <c r="Z3" i="93"/>
  <c r="Z17" i="11"/>
  <c r="Z18" i="9"/>
  <c r="Y4" i="11"/>
  <c r="Y5" i="9"/>
  <c r="Y61" i="11"/>
  <c r="Y62" i="9"/>
  <c r="Z26" i="93"/>
  <c r="Q5" i="116"/>
  <c r="G26" i="196"/>
  <c r="J3" i="78"/>
  <c r="F41" i="102"/>
  <c r="F3" i="160"/>
  <c r="K4" i="105"/>
  <c r="D13" i="116"/>
  <c r="H27" i="16"/>
  <c r="G43" i="116"/>
  <c r="E38" i="102"/>
  <c r="O47" i="102"/>
  <c r="O47" i="93" s="1"/>
  <c r="O47" i="11" s="1"/>
  <c r="O47" i="9" s="1"/>
  <c r="P40" i="102"/>
  <c r="R46" i="102"/>
  <c r="D36" i="102"/>
  <c r="G49" i="102"/>
  <c r="K48" i="102"/>
  <c r="R37" i="102"/>
  <c r="N36" i="102"/>
  <c r="M52" i="118"/>
  <c r="D42" i="116"/>
  <c r="W10" i="123"/>
  <c r="D27" i="104"/>
  <c r="S7" i="123"/>
  <c r="J37" i="102"/>
  <c r="K6" i="102"/>
  <c r="G50" i="102"/>
  <c r="K42" i="116"/>
  <c r="T66" i="116"/>
  <c r="W41" i="116"/>
  <c r="Q28" i="123"/>
  <c r="X51" i="102"/>
  <c r="D2" i="189"/>
  <c r="G2" i="115"/>
  <c r="R13" i="116"/>
  <c r="Q31" i="123"/>
  <c r="K22" i="75"/>
  <c r="H51" i="102"/>
  <c r="D46" i="102"/>
  <c r="P10" i="102"/>
  <c r="O27" i="111"/>
  <c r="F37" i="123"/>
  <c r="T3" i="189"/>
  <c r="S45" i="102"/>
  <c r="M29" i="116"/>
  <c r="J5" i="116"/>
  <c r="T69" i="102"/>
  <c r="L44" i="102"/>
  <c r="N17" i="111"/>
  <c r="O21" i="116"/>
  <c r="T22" i="120"/>
  <c r="P52" i="105"/>
  <c r="I12" i="123"/>
  <c r="S21" i="123"/>
  <c r="F3" i="109"/>
  <c r="F2" i="109" s="1"/>
  <c r="J8" i="111"/>
  <c r="G21" i="116"/>
  <c r="V27" i="125"/>
  <c r="E28" i="123"/>
  <c r="J26" i="172"/>
  <c r="C67" i="102"/>
  <c r="C67" i="93" s="1"/>
  <c r="C67" i="11" s="1"/>
  <c r="C67" i="9" s="1"/>
  <c r="I3" i="90"/>
  <c r="D3" i="196"/>
  <c r="Q43" i="102"/>
  <c r="U20" i="102"/>
  <c r="E40" i="116"/>
  <c r="Q3" i="168"/>
  <c r="G29" i="102"/>
  <c r="R16" i="102"/>
  <c r="X29" i="102"/>
  <c r="Q39" i="102"/>
  <c r="L20" i="116"/>
  <c r="K50" i="116"/>
  <c r="T26" i="183"/>
  <c r="T2" i="183" s="1"/>
  <c r="C49" i="116"/>
  <c r="W72" i="102"/>
  <c r="J16" i="102"/>
  <c r="R71" i="102"/>
  <c r="C70" i="102"/>
  <c r="K3" i="113"/>
  <c r="U7" i="102"/>
  <c r="V67" i="102"/>
  <c r="T70" i="102"/>
  <c r="O66" i="123"/>
  <c r="K26" i="81"/>
  <c r="G4" i="104"/>
  <c r="T8" i="106"/>
  <c r="Q13" i="123"/>
  <c r="D40" i="123"/>
  <c r="D40" i="93" s="1"/>
  <c r="D40" i="11" s="1"/>
  <c r="D40" i="9" s="1"/>
  <c r="C44" i="116"/>
  <c r="E17" i="103"/>
  <c r="G41" i="102"/>
  <c r="U17" i="111"/>
  <c r="C47" i="116"/>
  <c r="C36" i="102"/>
  <c r="T26" i="161"/>
  <c r="L3" i="192"/>
  <c r="C65" i="116"/>
  <c r="E3" i="18"/>
  <c r="G3" i="81"/>
  <c r="V21" i="102"/>
  <c r="D26" i="153"/>
  <c r="M17" i="111"/>
  <c r="C66" i="116"/>
  <c r="U26" i="183"/>
  <c r="E26" i="204"/>
  <c r="Q67" i="116"/>
  <c r="P26" i="158"/>
  <c r="T26" i="190"/>
  <c r="T26" i="168"/>
  <c r="M65" i="116"/>
  <c r="D25" i="116"/>
  <c r="G49" i="116"/>
  <c r="X32" i="116"/>
  <c r="I11" i="124"/>
  <c r="R16" i="123"/>
  <c r="R42" i="123"/>
  <c r="P26" i="190"/>
  <c r="M3" i="110"/>
  <c r="I3" i="202"/>
  <c r="I3" i="171"/>
  <c r="L26" i="86"/>
  <c r="W16" i="116"/>
  <c r="V33" i="16"/>
  <c r="V26" i="16" s="1"/>
  <c r="J26" i="151"/>
  <c r="D52" i="75"/>
  <c r="W29" i="102"/>
  <c r="S15" i="102"/>
  <c r="N13" i="102"/>
  <c r="M51" i="102"/>
  <c r="G3" i="163"/>
  <c r="G2" i="163" s="1"/>
  <c r="V43" i="116"/>
  <c r="S27" i="119"/>
  <c r="F8" i="118"/>
  <c r="J52" i="111"/>
  <c r="Q8" i="111"/>
  <c r="S61" i="117"/>
  <c r="H69" i="116"/>
  <c r="D49" i="116"/>
  <c r="G22" i="119"/>
  <c r="R26" i="82"/>
  <c r="G26" i="86"/>
  <c r="P54" i="102"/>
  <c r="O32" i="102"/>
  <c r="S6" i="102"/>
  <c r="X28" i="102"/>
  <c r="P26" i="196"/>
  <c r="W26" i="163"/>
  <c r="W30" i="116"/>
  <c r="Q19" i="116"/>
  <c r="X4" i="119"/>
  <c r="R26" i="80"/>
  <c r="U26" i="86"/>
  <c r="I47" i="102"/>
  <c r="J4" i="103"/>
  <c r="X26" i="186"/>
  <c r="P51" i="102"/>
  <c r="O22" i="103"/>
  <c r="T4" i="103"/>
  <c r="S4" i="105"/>
  <c r="O26" i="188"/>
  <c r="T26" i="192"/>
  <c r="I8" i="111"/>
  <c r="F9" i="123"/>
  <c r="C63" i="116"/>
  <c r="V26" i="172"/>
  <c r="C21" i="102"/>
  <c r="J26" i="154"/>
  <c r="C7" i="102"/>
  <c r="O26" i="88"/>
  <c r="F3" i="189"/>
  <c r="F2" i="189" s="1"/>
  <c r="V26" i="174"/>
  <c r="R3" i="79"/>
  <c r="R2" i="79" s="1"/>
  <c r="R26" i="87"/>
  <c r="P26" i="186"/>
  <c r="G22" i="103"/>
  <c r="W17" i="104"/>
  <c r="R26" i="195"/>
  <c r="R2" i="195" s="1"/>
  <c r="E26" i="203"/>
  <c r="C14" i="102"/>
  <c r="C14" i="93" s="1"/>
  <c r="C14" i="11" s="1"/>
  <c r="C14" i="9" s="1"/>
  <c r="R17" i="118"/>
  <c r="I6" i="116"/>
  <c r="O26" i="168"/>
  <c r="X7" i="116"/>
  <c r="K15" i="116"/>
  <c r="I45" i="116"/>
  <c r="G4" i="119"/>
  <c r="R26" i="203"/>
  <c r="U3" i="174"/>
  <c r="C72" i="116"/>
  <c r="C6" i="102"/>
  <c r="K26" i="168"/>
  <c r="T3" i="89"/>
  <c r="S26" i="183"/>
  <c r="Q26" i="114"/>
  <c r="D66" i="116"/>
  <c r="U6" i="116"/>
  <c r="N67" i="102"/>
  <c r="T68" i="116"/>
  <c r="S54" i="123"/>
  <c r="O26" i="196"/>
  <c r="D36" i="116"/>
  <c r="X43" i="116"/>
  <c r="C35" i="116"/>
  <c r="S26" i="86"/>
  <c r="S2" i="86" s="1"/>
  <c r="P3" i="188"/>
  <c r="P2" i="188" s="1"/>
  <c r="J3" i="86"/>
  <c r="F52" i="118"/>
  <c r="J44" i="116"/>
  <c r="D8" i="119"/>
  <c r="H15" i="116"/>
  <c r="N63" i="123"/>
  <c r="P47" i="102"/>
  <c r="W36" i="102"/>
  <c r="O70" i="102"/>
  <c r="F7" i="102"/>
  <c r="H42" i="116"/>
  <c r="T50" i="123"/>
  <c r="M28" i="123"/>
  <c r="O36" i="102"/>
  <c r="P27" i="105"/>
  <c r="O50" i="102"/>
  <c r="V39" i="102"/>
  <c r="O25" i="102"/>
  <c r="V3" i="195"/>
  <c r="I5" i="102"/>
  <c r="L50" i="123"/>
  <c r="G52" i="111"/>
  <c r="Q3" i="173"/>
  <c r="U46" i="102"/>
  <c r="O40" i="116"/>
  <c r="P66" i="116"/>
  <c r="F66" i="116"/>
  <c r="D25" i="123"/>
  <c r="V26" i="88"/>
  <c r="O27" i="104"/>
  <c r="O44" i="116"/>
  <c r="R43" i="116"/>
  <c r="F66" i="123"/>
  <c r="X42" i="102"/>
  <c r="H7" i="102"/>
  <c r="U51" i="102"/>
  <c r="I71" i="116"/>
  <c r="V42" i="123"/>
  <c r="R2" i="78"/>
  <c r="T44" i="102"/>
  <c r="K44" i="102"/>
  <c r="U6" i="102"/>
  <c r="U11" i="111"/>
  <c r="F4" i="111"/>
  <c r="I3" i="152"/>
  <c r="F26" i="80"/>
  <c r="R31" i="102"/>
  <c r="K72" i="123"/>
  <c r="P69" i="116"/>
  <c r="J3" i="155"/>
  <c r="G62" i="102"/>
  <c r="X66" i="102"/>
  <c r="E63" i="116"/>
  <c r="D43" i="116"/>
  <c r="G3" i="77"/>
  <c r="I4" i="105"/>
  <c r="H43" i="102"/>
  <c r="X21" i="102"/>
  <c r="X21" i="93" s="1"/>
  <c r="X21" i="11" s="1"/>
  <c r="X21" i="9" s="1"/>
  <c r="K63" i="116"/>
  <c r="D43" i="123"/>
  <c r="Q26" i="170"/>
  <c r="H26" i="151"/>
  <c r="M3" i="163"/>
  <c r="K3" i="109"/>
  <c r="W44" i="116"/>
  <c r="L31" i="116"/>
  <c r="I65" i="116"/>
  <c r="D51" i="116"/>
  <c r="I31" i="116"/>
  <c r="J62" i="123"/>
  <c r="C7" i="116"/>
  <c r="I26" i="183"/>
  <c r="I2" i="183" s="1"/>
  <c r="D2" i="108"/>
  <c r="X3" i="81"/>
  <c r="F38" i="102"/>
  <c r="F38" i="93" s="1"/>
  <c r="F38" i="11" s="1"/>
  <c r="F38" i="9" s="1"/>
  <c r="R26" i="192"/>
  <c r="R61" i="117"/>
  <c r="J26" i="113"/>
  <c r="S45" i="116"/>
  <c r="X27" i="118"/>
  <c r="K32" i="102"/>
  <c r="D3" i="186"/>
  <c r="R8" i="105"/>
  <c r="R36" i="102"/>
  <c r="X27" i="111"/>
  <c r="P68" i="116"/>
  <c r="P68" i="93" s="1"/>
  <c r="P68" i="11" s="1"/>
  <c r="P68" i="9" s="1"/>
  <c r="M35" i="116"/>
  <c r="Q25" i="116"/>
  <c r="I11" i="104"/>
  <c r="V26" i="193"/>
  <c r="S50" i="116"/>
  <c r="J4" i="120"/>
  <c r="W70" i="102"/>
  <c r="V51" i="102"/>
  <c r="S41" i="102"/>
  <c r="G27" i="111"/>
  <c r="Q49" i="116"/>
  <c r="X38" i="116"/>
  <c r="G63" i="123"/>
  <c r="S2" i="161"/>
  <c r="L29" i="102"/>
  <c r="X71" i="102"/>
  <c r="K41" i="102"/>
  <c r="N3" i="197"/>
  <c r="W3" i="166"/>
  <c r="I49" i="116"/>
  <c r="P38" i="116"/>
  <c r="L24" i="116"/>
  <c r="R62" i="116"/>
  <c r="H11" i="118"/>
  <c r="J32" i="116"/>
  <c r="D26" i="170"/>
  <c r="L32" i="123"/>
  <c r="W19" i="123"/>
  <c r="F52" i="125"/>
  <c r="M22" i="125"/>
  <c r="V25" i="123"/>
  <c r="N3" i="168"/>
  <c r="L50" i="102"/>
  <c r="J65" i="102"/>
  <c r="X3" i="191"/>
  <c r="Q8" i="104"/>
  <c r="Q20" i="102"/>
  <c r="P3" i="196"/>
  <c r="H38" i="116"/>
  <c r="G22" i="118"/>
  <c r="W31" i="116"/>
  <c r="X34" i="116"/>
  <c r="P3" i="159"/>
  <c r="P2" i="159" s="1"/>
  <c r="O38" i="123"/>
  <c r="Q3" i="18"/>
  <c r="G3" i="82"/>
  <c r="G2" i="82" s="1"/>
  <c r="K8" i="103"/>
  <c r="L4" i="119"/>
  <c r="P11" i="124"/>
  <c r="P72" i="123"/>
  <c r="D32" i="123"/>
  <c r="T13" i="123"/>
  <c r="M3" i="192"/>
  <c r="M2" i="192" s="1"/>
  <c r="G26" i="110"/>
  <c r="Q26" i="185"/>
  <c r="S50" i="102"/>
  <c r="D50" i="102"/>
  <c r="R64" i="102"/>
  <c r="U50" i="102"/>
  <c r="T22" i="111"/>
  <c r="O3" i="197"/>
  <c r="H49" i="116"/>
  <c r="Q14" i="116"/>
  <c r="N47" i="123"/>
  <c r="J21" i="123"/>
  <c r="Q3" i="161"/>
  <c r="Q2" i="161" s="1"/>
  <c r="G8" i="118"/>
  <c r="D4" i="119"/>
  <c r="L10" i="123"/>
  <c r="S26" i="172"/>
  <c r="L3" i="89"/>
  <c r="L2" i="89" s="1"/>
  <c r="M3" i="113"/>
  <c r="M2" i="113" s="1"/>
  <c r="S3" i="166"/>
  <c r="M37" i="116"/>
  <c r="I4" i="118"/>
  <c r="P50" i="116"/>
  <c r="H39" i="116"/>
  <c r="F47" i="123"/>
  <c r="L54" i="123"/>
  <c r="N3" i="87"/>
  <c r="W3" i="204"/>
  <c r="V8" i="120"/>
  <c r="S25" i="123"/>
  <c r="J3" i="174"/>
  <c r="L26" i="152"/>
  <c r="M70" i="102"/>
  <c r="U25" i="102"/>
  <c r="G64" i="102"/>
  <c r="M48" i="116"/>
  <c r="T37" i="116"/>
  <c r="S47" i="116"/>
  <c r="R38" i="116"/>
  <c r="N3" i="159"/>
  <c r="K11" i="119"/>
  <c r="K52" i="120"/>
  <c r="U3" i="110"/>
  <c r="U2" i="110" s="1"/>
  <c r="P49" i="102"/>
  <c r="Q3" i="185"/>
  <c r="R3" i="194"/>
  <c r="T4" i="106"/>
  <c r="E3" i="155"/>
  <c r="W17" i="118"/>
  <c r="X11" i="119"/>
  <c r="F63" i="116"/>
  <c r="F8" i="120"/>
  <c r="C12" i="116"/>
  <c r="H3" i="82"/>
  <c r="H2" i="82" s="1"/>
  <c r="D26" i="81"/>
  <c r="K66" i="102"/>
  <c r="T72" i="102"/>
  <c r="D22" i="105"/>
  <c r="J3" i="194"/>
  <c r="J2" i="194" s="1"/>
  <c r="I51" i="116"/>
  <c r="E54" i="116"/>
  <c r="G47" i="116"/>
  <c r="D66" i="123"/>
  <c r="G3" i="190"/>
  <c r="P3" i="169"/>
  <c r="W26" i="169"/>
  <c r="W2" i="169" s="1"/>
  <c r="X10" i="123"/>
  <c r="W15" i="123"/>
  <c r="J26" i="115"/>
  <c r="P3" i="86"/>
  <c r="R50" i="102"/>
  <c r="E26" i="195"/>
  <c r="U72" i="116"/>
  <c r="J47" i="116"/>
  <c r="L17" i="119"/>
  <c r="P70" i="116"/>
  <c r="Q29" i="116"/>
  <c r="M3" i="159"/>
  <c r="I13" i="116"/>
  <c r="H49" i="123"/>
  <c r="E4" i="125"/>
  <c r="V38" i="116"/>
  <c r="I15" i="116"/>
  <c r="J8" i="118"/>
  <c r="W41" i="123"/>
  <c r="E26" i="183"/>
  <c r="E2" i="183" s="1"/>
  <c r="U3" i="169"/>
  <c r="W68" i="102"/>
  <c r="J10" i="116"/>
  <c r="M72" i="116"/>
  <c r="W46" i="116"/>
  <c r="H46" i="116"/>
  <c r="D17" i="119"/>
  <c r="K44" i="116"/>
  <c r="T3" i="155"/>
  <c r="I71" i="123"/>
  <c r="U48" i="123"/>
  <c r="O3" i="171"/>
  <c r="H10" i="123"/>
  <c r="H72" i="123"/>
  <c r="X26" i="195"/>
  <c r="H3" i="195"/>
  <c r="H2" i="195" s="1"/>
  <c r="E26" i="154"/>
  <c r="L68" i="102"/>
  <c r="L37" i="102"/>
  <c r="O17" i="104"/>
  <c r="P17" i="111"/>
  <c r="U69" i="116"/>
  <c r="V21" i="116"/>
  <c r="D17" i="120"/>
  <c r="O26" i="16"/>
  <c r="V26" i="195"/>
  <c r="T31" i="116"/>
  <c r="T26" i="169"/>
  <c r="K4" i="118"/>
  <c r="E17" i="124"/>
  <c r="Q67" i="102"/>
  <c r="S4" i="111"/>
  <c r="G46" i="116"/>
  <c r="G46" i="93" s="1"/>
  <c r="G46" i="11" s="1"/>
  <c r="G46" i="9" s="1"/>
  <c r="M45" i="116"/>
  <c r="V26" i="166"/>
  <c r="L12" i="116"/>
  <c r="P4" i="120"/>
  <c r="F4" i="125"/>
  <c r="F45" i="116"/>
  <c r="F14" i="116"/>
  <c r="L26" i="169"/>
  <c r="E18" i="123"/>
  <c r="T40" i="123"/>
  <c r="U26" i="198"/>
  <c r="U2" i="198" s="1"/>
  <c r="H3" i="199"/>
  <c r="H2" i="199" s="1"/>
  <c r="W3" i="156"/>
  <c r="D26" i="19"/>
  <c r="O14" i="102"/>
  <c r="W26" i="194"/>
  <c r="K3" i="163"/>
  <c r="M3" i="155"/>
  <c r="S19" i="123"/>
  <c r="S3" i="114"/>
  <c r="N3" i="158"/>
  <c r="T26" i="203"/>
  <c r="D14" i="123"/>
  <c r="O26" i="183"/>
  <c r="M26" i="198"/>
  <c r="D26" i="107"/>
  <c r="D2" i="107" s="1"/>
  <c r="H41" i="116"/>
  <c r="L3" i="189"/>
  <c r="Q62" i="116"/>
  <c r="E51" i="116"/>
  <c r="U3" i="81"/>
  <c r="U2" i="81" s="1"/>
  <c r="V63" i="116"/>
  <c r="I13" i="102"/>
  <c r="D35" i="102"/>
  <c r="N27" i="125"/>
  <c r="K3" i="77"/>
  <c r="E42" i="102"/>
  <c r="O4" i="105"/>
  <c r="W14" i="102"/>
  <c r="T4" i="104"/>
  <c r="U7" i="116"/>
  <c r="E26" i="174"/>
  <c r="I65" i="123"/>
  <c r="K52" i="105"/>
  <c r="T21" i="116"/>
  <c r="V11" i="117"/>
  <c r="D48" i="116"/>
  <c r="P3" i="199"/>
  <c r="P2" i="199" s="1"/>
  <c r="L42" i="102"/>
  <c r="O46" i="102"/>
  <c r="R19" i="102"/>
  <c r="V35" i="116"/>
  <c r="M7" i="116"/>
  <c r="J27" i="119"/>
  <c r="O65" i="123"/>
  <c r="Q35" i="123"/>
  <c r="E7" i="123"/>
  <c r="I3" i="154"/>
  <c r="I2" i="154" s="1"/>
  <c r="L21" i="116"/>
  <c r="R3" i="202"/>
  <c r="T3" i="83"/>
  <c r="F3" i="168"/>
  <c r="F2" i="168" s="1"/>
  <c r="V3" i="183"/>
  <c r="F8" i="75"/>
  <c r="K26" i="90"/>
  <c r="I43" i="102"/>
  <c r="Q41" i="102"/>
  <c r="M64" i="102"/>
  <c r="D70" i="102"/>
  <c r="P46" i="116"/>
  <c r="W35" i="116"/>
  <c r="V36" i="116"/>
  <c r="G65" i="123"/>
  <c r="E3" i="171"/>
  <c r="I30" i="116"/>
  <c r="S15" i="116"/>
  <c r="T52" i="125"/>
  <c r="W25" i="123"/>
  <c r="X3" i="195"/>
  <c r="F3" i="183"/>
  <c r="F2" i="183" s="1"/>
  <c r="P68" i="102"/>
  <c r="W43" i="102"/>
  <c r="F16" i="102"/>
  <c r="E53" i="102"/>
  <c r="M50" i="102"/>
  <c r="T39" i="102"/>
  <c r="K22" i="106"/>
  <c r="W6" i="116"/>
  <c r="Q65" i="123"/>
  <c r="G54" i="102"/>
  <c r="L43" i="102"/>
  <c r="G20" i="102"/>
  <c r="F44" i="102"/>
  <c r="K15" i="102"/>
  <c r="V18" i="102"/>
  <c r="V36" i="102"/>
  <c r="D3" i="191"/>
  <c r="J6" i="116"/>
  <c r="R16" i="116"/>
  <c r="I20" i="116"/>
  <c r="N46" i="116"/>
  <c r="U25" i="116"/>
  <c r="V12" i="123"/>
  <c r="R18" i="123"/>
  <c r="U3" i="84"/>
  <c r="E26" i="108"/>
  <c r="J3" i="156"/>
  <c r="R3" i="155"/>
  <c r="R2" i="155" s="1"/>
  <c r="W71" i="102"/>
  <c r="W71" i="93" s="1"/>
  <c r="W71" i="11" s="1"/>
  <c r="W71" i="9" s="1"/>
  <c r="T19" i="102"/>
  <c r="K43" i="102"/>
  <c r="X14" i="102"/>
  <c r="D39" i="93"/>
  <c r="X67" i="116"/>
  <c r="H25" i="116"/>
  <c r="D52" i="120"/>
  <c r="J52" i="125"/>
  <c r="F46" i="116"/>
  <c r="Q52" i="125"/>
  <c r="L3" i="173"/>
  <c r="F51" i="102"/>
  <c r="L19" i="102"/>
  <c r="W62" i="102"/>
  <c r="W26" i="191"/>
  <c r="T12" i="102"/>
  <c r="E3" i="196"/>
  <c r="I63" i="116"/>
  <c r="X3" i="155"/>
  <c r="O12" i="116"/>
  <c r="J29" i="116"/>
  <c r="I52" i="125"/>
  <c r="E3" i="84"/>
  <c r="N3" i="91"/>
  <c r="H3" i="188"/>
  <c r="E2" i="88"/>
  <c r="R32" i="102"/>
  <c r="V40" i="102"/>
  <c r="F21" i="102"/>
  <c r="W42" i="102"/>
  <c r="T22" i="118"/>
  <c r="K3" i="158"/>
  <c r="I63" i="123"/>
  <c r="V49" i="123"/>
  <c r="P67" i="123"/>
  <c r="U30" i="116"/>
  <c r="T26" i="156"/>
  <c r="V3" i="203"/>
  <c r="N3" i="114"/>
  <c r="R3" i="156"/>
  <c r="F68" i="102"/>
  <c r="V43" i="102"/>
  <c r="J32" i="102"/>
  <c r="N40" i="102"/>
  <c r="M13" i="102"/>
  <c r="L12" i="102"/>
  <c r="V37" i="102"/>
  <c r="X17" i="111"/>
  <c r="J48" i="116"/>
  <c r="N49" i="123"/>
  <c r="V10" i="123"/>
  <c r="T30" i="123"/>
  <c r="X44" i="116"/>
  <c r="X44" i="93" s="1"/>
  <c r="X44" i="11" s="1"/>
  <c r="X44" i="9" s="1"/>
  <c r="F30" i="116"/>
  <c r="T3" i="169"/>
  <c r="T2" i="169" s="1"/>
  <c r="C13" i="102"/>
  <c r="C13" i="93" s="1"/>
  <c r="C13" i="11" s="1"/>
  <c r="C13" i="9" s="1"/>
  <c r="M72" i="102"/>
  <c r="U65" i="102"/>
  <c r="E13" i="102"/>
  <c r="L7" i="102"/>
  <c r="Q45" i="102"/>
  <c r="Q45" i="93" s="1"/>
  <c r="X34" i="102"/>
  <c r="I67" i="116"/>
  <c r="E68" i="123"/>
  <c r="J54" i="123"/>
  <c r="V22" i="125"/>
  <c r="C34" i="116"/>
  <c r="C69" i="123"/>
  <c r="G26" i="183"/>
  <c r="J3" i="87"/>
  <c r="J2" i="87" s="1"/>
  <c r="N3" i="188"/>
  <c r="N2" i="188" s="1"/>
  <c r="G70" i="102"/>
  <c r="D7" i="102"/>
  <c r="E72" i="102"/>
  <c r="I22" i="104"/>
  <c r="F37" i="102"/>
  <c r="Q24" i="116"/>
  <c r="X54" i="116"/>
  <c r="H8" i="118"/>
  <c r="G68" i="123"/>
  <c r="D8" i="120"/>
  <c r="R67" i="123"/>
  <c r="S11" i="119"/>
  <c r="Q3" i="187"/>
  <c r="Q2" i="187" s="1"/>
  <c r="K3" i="170"/>
  <c r="K2" i="170" s="1"/>
  <c r="T64" i="102"/>
  <c r="H32" i="102"/>
  <c r="U47" i="102"/>
  <c r="U47" i="93" s="1"/>
  <c r="U47" i="11" s="1"/>
  <c r="U47" i="9" s="1"/>
  <c r="L52" i="106"/>
  <c r="R65" i="116"/>
  <c r="U38" i="116"/>
  <c r="K48" i="123"/>
  <c r="Q22" i="120"/>
  <c r="R31" i="123"/>
  <c r="X26" i="174"/>
  <c r="X3" i="183"/>
  <c r="T26" i="88"/>
  <c r="F2" i="186"/>
  <c r="T30" i="102"/>
  <c r="N44" i="102"/>
  <c r="N44" i="93" s="1"/>
  <c r="N44" i="11" s="1"/>
  <c r="N44" i="9" s="1"/>
  <c r="L17" i="104"/>
  <c r="S3" i="110"/>
  <c r="E16" i="116"/>
  <c r="H54" i="116"/>
  <c r="M4" i="119"/>
  <c r="X13" i="123"/>
  <c r="R26" i="196"/>
  <c r="J3" i="107"/>
  <c r="Q38" i="116"/>
  <c r="P35" i="116"/>
  <c r="P31" i="116"/>
  <c r="P31" i="93" s="1"/>
  <c r="P31" i="11" s="1"/>
  <c r="P31" i="9" s="1"/>
  <c r="P27" i="120"/>
  <c r="P32" i="116"/>
  <c r="K49" i="116"/>
  <c r="J46" i="116"/>
  <c r="H40" i="116"/>
  <c r="G25" i="116"/>
  <c r="F41" i="116"/>
  <c r="D31" i="116"/>
  <c r="W25" i="116"/>
  <c r="Q17" i="119"/>
  <c r="N14" i="116"/>
  <c r="L46" i="116"/>
  <c r="K43" i="116"/>
  <c r="M20" i="116"/>
  <c r="M14" i="116"/>
  <c r="M14" i="93" s="1"/>
  <c r="M14" i="11" s="1"/>
  <c r="M14" i="9" s="1"/>
  <c r="X16" i="116"/>
  <c r="F23" i="116"/>
  <c r="P21" i="116"/>
  <c r="P21" i="93" s="1"/>
  <c r="P21" i="11" s="1"/>
  <c r="P21" i="9" s="1"/>
  <c r="F3" i="169"/>
  <c r="F2" i="169" s="1"/>
  <c r="J3" i="170"/>
  <c r="I26" i="156"/>
  <c r="K26" i="201"/>
  <c r="H26" i="183"/>
  <c r="U3" i="183"/>
  <c r="K26" i="204"/>
  <c r="T3" i="171"/>
  <c r="N3" i="203"/>
  <c r="E3" i="199"/>
  <c r="E2" i="199" s="1"/>
  <c r="G3" i="110"/>
  <c r="J3" i="115"/>
  <c r="K3" i="169"/>
  <c r="K2" i="169" s="1"/>
  <c r="O32" i="116"/>
  <c r="E42" i="116"/>
  <c r="X26" i="183"/>
  <c r="V3" i="172"/>
  <c r="E68" i="116"/>
  <c r="Q3" i="170"/>
  <c r="T3" i="204"/>
  <c r="L49" i="116"/>
  <c r="L15" i="116"/>
  <c r="T2" i="17"/>
  <c r="K26" i="112"/>
  <c r="K2" i="112" s="1"/>
  <c r="H33" i="16"/>
  <c r="Q3" i="108"/>
  <c r="O3" i="110"/>
  <c r="V22" i="117"/>
  <c r="L7" i="116"/>
  <c r="X13" i="116"/>
  <c r="R26" i="169"/>
  <c r="N42" i="116"/>
  <c r="L36" i="116"/>
  <c r="M18" i="116"/>
  <c r="T3" i="88"/>
  <c r="G3" i="186"/>
  <c r="G2" i="186" s="1"/>
  <c r="J3" i="192"/>
  <c r="J2" i="192" s="1"/>
  <c r="Q3" i="112"/>
  <c r="Q2" i="112" s="1"/>
  <c r="L26" i="114"/>
  <c r="S3" i="77"/>
  <c r="I36" i="102"/>
  <c r="P69" i="102"/>
  <c r="O66" i="102"/>
  <c r="W4" i="105"/>
  <c r="F40" i="102"/>
  <c r="Q24" i="102"/>
  <c r="G10" i="102"/>
  <c r="N26" i="199"/>
  <c r="M3" i="165"/>
  <c r="O52" i="118"/>
  <c r="L8" i="119"/>
  <c r="V26" i="170"/>
  <c r="G48" i="116"/>
  <c r="F71" i="116"/>
  <c r="J52" i="117"/>
  <c r="V26" i="168"/>
  <c r="V2" i="168" s="1"/>
  <c r="D3" i="170"/>
  <c r="H26" i="168"/>
  <c r="T26" i="173"/>
  <c r="H3" i="202"/>
  <c r="S3" i="202"/>
  <c r="N26" i="174"/>
  <c r="R3" i="81"/>
  <c r="R2" i="81" s="1"/>
  <c r="V30" i="116"/>
  <c r="T16" i="116"/>
  <c r="T16" i="93" s="1"/>
  <c r="T16" i="11" s="1"/>
  <c r="T16" i="9" s="1"/>
  <c r="X14" i="116"/>
  <c r="X14" i="93" s="1"/>
  <c r="X14" i="11" s="1"/>
  <c r="X14" i="9" s="1"/>
  <c r="S22" i="124"/>
  <c r="W42" i="116"/>
  <c r="W44" i="123"/>
  <c r="L26" i="154"/>
  <c r="P3" i="79"/>
  <c r="U26" i="84"/>
  <c r="Q52" i="119"/>
  <c r="I40" i="116"/>
  <c r="W26" i="168"/>
  <c r="C70" i="123"/>
  <c r="H41" i="102"/>
  <c r="N71" i="102"/>
  <c r="M68" i="102"/>
  <c r="L26" i="185"/>
  <c r="V19" i="102"/>
  <c r="H26" i="187"/>
  <c r="H70" i="102"/>
  <c r="F64" i="102"/>
  <c r="N39" i="102"/>
  <c r="I4" i="104"/>
  <c r="S5" i="102"/>
  <c r="O3" i="163"/>
  <c r="X62" i="116"/>
  <c r="O69" i="116"/>
  <c r="N66" i="116"/>
  <c r="L30" i="116"/>
  <c r="R70" i="116"/>
  <c r="Q19" i="123"/>
  <c r="V26" i="171"/>
  <c r="K26" i="171"/>
  <c r="K41" i="116"/>
  <c r="H17" i="117"/>
  <c r="G40" i="116"/>
  <c r="E34" i="116"/>
  <c r="M9" i="116"/>
  <c r="I16" i="116"/>
  <c r="I16" i="93" s="1"/>
  <c r="I16" i="11" s="1"/>
  <c r="I16" i="9" s="1"/>
  <c r="H13" i="116"/>
  <c r="T40" i="116"/>
  <c r="K37" i="116"/>
  <c r="T43" i="116"/>
  <c r="C41" i="102"/>
  <c r="C42" i="116"/>
  <c r="C42" i="93" s="1"/>
  <c r="C42" i="11" s="1"/>
  <c r="C42" i="9" s="1"/>
  <c r="E18" i="116"/>
  <c r="N26" i="83"/>
  <c r="K46" i="123"/>
  <c r="J43" i="123"/>
  <c r="N5" i="116"/>
  <c r="W26" i="203"/>
  <c r="K25" i="123"/>
  <c r="N21" i="123"/>
  <c r="M18" i="123"/>
  <c r="Q65" i="116"/>
  <c r="H21" i="116"/>
  <c r="Q3" i="204"/>
  <c r="I48" i="116"/>
  <c r="G42" i="116"/>
  <c r="F39" i="116"/>
  <c r="E36" i="116"/>
  <c r="U8" i="75"/>
  <c r="E64" i="102"/>
  <c r="U22" i="106"/>
  <c r="O63" i="102"/>
  <c r="S12" i="102"/>
  <c r="J72" i="116"/>
  <c r="D17" i="124"/>
  <c r="D20" i="123"/>
  <c r="G10" i="123"/>
  <c r="G8" i="124"/>
  <c r="P3" i="121"/>
  <c r="R11" i="119"/>
  <c r="R14" i="116"/>
  <c r="U51" i="116"/>
  <c r="T48" i="116"/>
  <c r="R42" i="116"/>
  <c r="P36" i="116"/>
  <c r="P17" i="119"/>
  <c r="E28" i="116"/>
  <c r="J61" i="117"/>
  <c r="F3" i="170"/>
  <c r="K8" i="75"/>
  <c r="K3" i="185"/>
  <c r="H10" i="102"/>
  <c r="E35" i="102"/>
  <c r="N37" i="102"/>
  <c r="G11" i="106"/>
  <c r="O13" i="123"/>
  <c r="E8" i="117"/>
  <c r="E10" i="116"/>
  <c r="L32" i="116"/>
  <c r="H3" i="191"/>
  <c r="G33" i="111"/>
  <c r="E30" i="116"/>
  <c r="H3" i="115"/>
  <c r="H2" i="115" s="1"/>
  <c r="I26" i="165"/>
  <c r="Q26" i="121"/>
  <c r="J5" i="123"/>
  <c r="S17" i="75"/>
  <c r="J8" i="75"/>
  <c r="U42" i="102"/>
  <c r="G65" i="102"/>
  <c r="K9" i="102"/>
  <c r="V31" i="102"/>
  <c r="V31" i="93" s="1"/>
  <c r="V31" i="11" s="1"/>
  <c r="V31" i="9" s="1"/>
  <c r="P66" i="102"/>
  <c r="G44" i="116"/>
  <c r="W32" i="102"/>
  <c r="W32" i="93" s="1"/>
  <c r="W32" i="11" s="1"/>
  <c r="W32" i="9" s="1"/>
  <c r="O24" i="102"/>
  <c r="S20" i="102"/>
  <c r="M19" i="102"/>
  <c r="I61" i="117"/>
  <c r="F5" i="116"/>
  <c r="I43" i="116"/>
  <c r="W52" i="119"/>
  <c r="W53" i="116"/>
  <c r="X69" i="102"/>
  <c r="W66" i="102"/>
  <c r="G3" i="185"/>
  <c r="O13" i="102"/>
  <c r="K30" i="102"/>
  <c r="U2" i="115"/>
  <c r="S5" i="123"/>
  <c r="S4" i="124"/>
  <c r="Q10" i="123"/>
  <c r="Q8" i="125"/>
  <c r="O6" i="116"/>
  <c r="E37" i="116"/>
  <c r="O61" i="117"/>
  <c r="I46" i="116"/>
  <c r="R41" i="116"/>
  <c r="W3" i="165"/>
  <c r="U29" i="116"/>
  <c r="N21" i="116"/>
  <c r="V4" i="120"/>
  <c r="T54" i="116"/>
  <c r="T11" i="120"/>
  <c r="I18" i="116"/>
  <c r="K50" i="123"/>
  <c r="J47" i="123"/>
  <c r="P47" i="123"/>
  <c r="O72" i="123"/>
  <c r="N69" i="123"/>
  <c r="U26" i="201"/>
  <c r="V41" i="123"/>
  <c r="U38" i="123"/>
  <c r="T35" i="123"/>
  <c r="V26" i="201"/>
  <c r="R26" i="171"/>
  <c r="R2" i="171" s="1"/>
  <c r="L44" i="123"/>
  <c r="K41" i="123"/>
  <c r="J38" i="123"/>
  <c r="T15" i="123"/>
  <c r="E24" i="123"/>
  <c r="G3" i="87"/>
  <c r="X3" i="189"/>
  <c r="R3" i="114"/>
  <c r="N47" i="116"/>
  <c r="W52" i="120"/>
  <c r="X3" i="202"/>
  <c r="F3" i="158"/>
  <c r="F2" i="158" s="1"/>
  <c r="X72" i="123"/>
  <c r="J20" i="123"/>
  <c r="L14" i="123"/>
  <c r="U3" i="89"/>
  <c r="L3" i="174"/>
  <c r="L2" i="174" s="1"/>
  <c r="P26" i="203"/>
  <c r="X3" i="204"/>
  <c r="P67" i="116"/>
  <c r="F67" i="116"/>
  <c r="E64" i="116"/>
  <c r="G38" i="116"/>
  <c r="D26" i="155"/>
  <c r="U42" i="116"/>
  <c r="U21" i="116"/>
  <c r="T15" i="116"/>
  <c r="S11" i="118"/>
  <c r="V68" i="116"/>
  <c r="F27" i="119"/>
  <c r="F27" i="120"/>
  <c r="X11" i="120"/>
  <c r="W11" i="120"/>
  <c r="H47" i="116"/>
  <c r="E38" i="116"/>
  <c r="M3" i="121"/>
  <c r="R26" i="159"/>
  <c r="U26" i="121"/>
  <c r="U19" i="123"/>
  <c r="N31" i="116"/>
  <c r="P51" i="123"/>
  <c r="O48" i="123"/>
  <c r="Q26" i="158"/>
  <c r="Q2" i="158" s="1"/>
  <c r="J17" i="125"/>
  <c r="E3" i="173"/>
  <c r="S38" i="123"/>
  <c r="J26" i="171"/>
  <c r="I44" i="123"/>
  <c r="H41" i="123"/>
  <c r="G38" i="123"/>
  <c r="F26" i="160"/>
  <c r="L3" i="161"/>
  <c r="L2" i="161" s="1"/>
  <c r="O26" i="153"/>
  <c r="O2" i="153" s="1"/>
  <c r="G3" i="78"/>
  <c r="G2" i="78" s="1"/>
  <c r="Q3" i="78"/>
  <c r="Q2" i="78" s="1"/>
  <c r="V3" i="88"/>
  <c r="S3" i="88"/>
  <c r="S2" i="88" s="1"/>
  <c r="Q3" i="114"/>
  <c r="M26" i="114"/>
  <c r="E22" i="111"/>
  <c r="J3" i="196"/>
  <c r="U3" i="109"/>
  <c r="N3" i="112"/>
  <c r="P44" i="116"/>
  <c r="W3" i="115"/>
  <c r="T3" i="165"/>
  <c r="L11" i="119"/>
  <c r="W26" i="156"/>
  <c r="N26" i="121"/>
  <c r="J26" i="204"/>
  <c r="M3" i="174"/>
  <c r="D26" i="154"/>
  <c r="D2" i="154" s="1"/>
  <c r="S3" i="169"/>
  <c r="S2" i="169" s="1"/>
  <c r="F35" i="116"/>
  <c r="U24" i="116"/>
  <c r="I3" i="115"/>
  <c r="H67" i="116"/>
  <c r="H67" i="93" s="1"/>
  <c r="H67" i="11" s="1"/>
  <c r="H67" i="9" s="1"/>
  <c r="S3" i="165"/>
  <c r="W14" i="116"/>
  <c r="D3" i="166"/>
  <c r="S49" i="116"/>
  <c r="M17" i="119"/>
  <c r="F37" i="116"/>
  <c r="U27" i="118"/>
  <c r="O71" i="116"/>
  <c r="I37" i="116"/>
  <c r="R32" i="116"/>
  <c r="P26" i="167"/>
  <c r="P2" i="167" s="1"/>
  <c r="R19" i="116"/>
  <c r="E27" i="120"/>
  <c r="I64" i="116"/>
  <c r="H3" i="201"/>
  <c r="H2" i="201" s="1"/>
  <c r="D3" i="16"/>
  <c r="K30" i="123"/>
  <c r="N17" i="125"/>
  <c r="N45" i="123"/>
  <c r="N45" i="93" s="1"/>
  <c r="N45" i="11" s="1"/>
  <c r="N45" i="9" s="1"/>
  <c r="M42" i="123"/>
  <c r="M42" i="93" s="1"/>
  <c r="M42" i="11" s="1"/>
  <c r="M42" i="9" s="1"/>
  <c r="L39" i="123"/>
  <c r="K36" i="123"/>
  <c r="K36" i="93" s="1"/>
  <c r="K36" i="11" s="1"/>
  <c r="K36" i="9" s="1"/>
  <c r="L66" i="123"/>
  <c r="G20" i="123"/>
  <c r="F16" i="123"/>
  <c r="E13" i="123"/>
  <c r="X3" i="152"/>
  <c r="E3" i="154"/>
  <c r="H3" i="85"/>
  <c r="W3" i="91"/>
  <c r="W2" i="91" s="1"/>
  <c r="S3" i="188"/>
  <c r="R3" i="198"/>
  <c r="R2" i="198" s="1"/>
  <c r="R3" i="110"/>
  <c r="N22" i="118"/>
  <c r="O26" i="156"/>
  <c r="T26" i="108"/>
  <c r="L3" i="196"/>
  <c r="L2" i="196" s="1"/>
  <c r="X3" i="199"/>
  <c r="X2" i="199" s="1"/>
  <c r="L3" i="107"/>
  <c r="P49" i="116"/>
  <c r="U35" i="116"/>
  <c r="J54" i="116"/>
  <c r="F34" i="116"/>
  <c r="E11" i="118"/>
  <c r="T47" i="116"/>
  <c r="T47" i="93" s="1"/>
  <c r="T47" i="11" s="1"/>
  <c r="T47" i="9" s="1"/>
  <c r="K61" i="119"/>
  <c r="U61" i="119"/>
  <c r="S3" i="155"/>
  <c r="S28" i="116"/>
  <c r="W7" i="116"/>
  <c r="Q26" i="166"/>
  <c r="U31" i="116"/>
  <c r="T28" i="116"/>
  <c r="W15" i="116"/>
  <c r="G51" i="123"/>
  <c r="U70" i="123"/>
  <c r="T67" i="123"/>
  <c r="S64" i="123"/>
  <c r="O20" i="116"/>
  <c r="T3" i="158"/>
  <c r="F31" i="116"/>
  <c r="W37" i="123"/>
  <c r="L11" i="125"/>
  <c r="W43" i="123"/>
  <c r="V40" i="123"/>
  <c r="U37" i="123"/>
  <c r="T34" i="123"/>
  <c r="T3" i="154"/>
  <c r="T26" i="90"/>
  <c r="T2" i="90" s="1"/>
  <c r="K3" i="91"/>
  <c r="X3" i="193"/>
  <c r="X2" i="193" s="1"/>
  <c r="O52" i="111"/>
  <c r="N26" i="203"/>
  <c r="M3" i="202"/>
  <c r="N9" i="123"/>
  <c r="Q26" i="174"/>
  <c r="H26" i="109"/>
  <c r="S3" i="203"/>
  <c r="S2" i="203" s="1"/>
  <c r="I26" i="112"/>
  <c r="S2" i="112"/>
  <c r="G26" i="113"/>
  <c r="G14" i="116"/>
  <c r="J26" i="163"/>
  <c r="G37" i="116"/>
  <c r="H3" i="167"/>
  <c r="U70" i="116"/>
  <c r="T67" i="116"/>
  <c r="T39" i="116"/>
  <c r="S67" i="116"/>
  <c r="R29" i="116"/>
  <c r="X64" i="116"/>
  <c r="V27" i="118"/>
  <c r="V44" i="116"/>
  <c r="E8" i="120"/>
  <c r="K51" i="123"/>
  <c r="J48" i="123"/>
  <c r="I45" i="123"/>
  <c r="H42" i="123"/>
  <c r="G39" i="123"/>
  <c r="F36" i="123"/>
  <c r="Q51" i="123"/>
  <c r="Q3" i="153"/>
  <c r="Q2" i="153" s="1"/>
  <c r="S3" i="84"/>
  <c r="L11" i="103"/>
  <c r="X3" i="113"/>
  <c r="X2" i="113" s="1"/>
  <c r="H45" i="116"/>
  <c r="T8" i="118"/>
  <c r="V3" i="156"/>
  <c r="M8" i="119"/>
  <c r="M3" i="204"/>
  <c r="G3" i="183"/>
  <c r="V3" i="85"/>
  <c r="V2" i="85" s="1"/>
  <c r="V3" i="113"/>
  <c r="D26" i="163"/>
  <c r="P65" i="116"/>
  <c r="O62" i="116"/>
  <c r="X51" i="116"/>
  <c r="U48" i="116"/>
  <c r="Q36" i="116"/>
  <c r="U16" i="116"/>
  <c r="T72" i="116"/>
  <c r="S69" i="116"/>
  <c r="R66" i="116"/>
  <c r="D50" i="116"/>
  <c r="T26" i="167"/>
  <c r="V7" i="116"/>
  <c r="U54" i="116"/>
  <c r="F70" i="123"/>
  <c r="E67" i="123"/>
  <c r="D64" i="123"/>
  <c r="H54" i="123"/>
  <c r="E51" i="123"/>
  <c r="D48" i="123"/>
  <c r="H26" i="121"/>
  <c r="V71" i="123"/>
  <c r="U68" i="123"/>
  <c r="T65" i="123"/>
  <c r="U35" i="123"/>
  <c r="N6" i="123"/>
  <c r="G70" i="123"/>
  <c r="G70" i="93" s="1"/>
  <c r="G70" i="11" s="1"/>
  <c r="G70" i="9" s="1"/>
  <c r="E64" i="123"/>
  <c r="I19" i="123"/>
  <c r="K16" i="123"/>
  <c r="K16" i="93" s="1"/>
  <c r="K16" i="11" s="1"/>
  <c r="K16" i="9" s="1"/>
  <c r="J13" i="123"/>
  <c r="T54" i="123"/>
  <c r="J26" i="86"/>
  <c r="L3" i="88"/>
  <c r="L2" i="88" s="1"/>
  <c r="L8" i="105"/>
  <c r="G3" i="107"/>
  <c r="X3" i="198"/>
  <c r="X2" i="198" s="1"/>
  <c r="Q3" i="195"/>
  <c r="Q2" i="195" s="1"/>
  <c r="V26" i="113"/>
  <c r="U3" i="168"/>
  <c r="R3" i="169"/>
  <c r="Q3" i="169"/>
  <c r="J3" i="173"/>
  <c r="D26" i="186"/>
  <c r="D2" i="186" s="1"/>
  <c r="P26" i="189"/>
  <c r="J51" i="116"/>
  <c r="F3" i="197"/>
  <c r="L45" i="116"/>
  <c r="L45" i="93" s="1"/>
  <c r="L45" i="11" s="1"/>
  <c r="L45" i="9" s="1"/>
  <c r="K69" i="116"/>
  <c r="J66" i="116"/>
  <c r="M22" i="119"/>
  <c r="I3" i="155"/>
  <c r="H51" i="116"/>
  <c r="H51" i="93" s="1"/>
  <c r="H51" i="11" s="1"/>
  <c r="H51" i="9" s="1"/>
  <c r="J7" i="116"/>
  <c r="J9" i="116"/>
  <c r="J8" i="116" s="1"/>
  <c r="D70" i="116"/>
  <c r="X66" i="116"/>
  <c r="U17" i="118"/>
  <c r="P10" i="116"/>
  <c r="T6" i="116"/>
  <c r="W47" i="116"/>
  <c r="S24" i="116"/>
  <c r="O4" i="120"/>
  <c r="U27" i="120"/>
  <c r="L49" i="123"/>
  <c r="F22" i="120"/>
  <c r="S32" i="123"/>
  <c r="R29" i="123"/>
  <c r="V3" i="201"/>
  <c r="G26" i="171"/>
  <c r="M12" i="123"/>
  <c r="V50" i="123"/>
  <c r="J32" i="123"/>
  <c r="I29" i="123"/>
  <c r="K3" i="152"/>
  <c r="K26" i="79"/>
  <c r="O3" i="87"/>
  <c r="R26" i="190"/>
  <c r="V3" i="108"/>
  <c r="L3" i="156"/>
  <c r="E3" i="203"/>
  <c r="W69" i="123"/>
  <c r="V66" i="123"/>
  <c r="U63" i="123"/>
  <c r="H4" i="124"/>
  <c r="M26" i="202"/>
  <c r="E22" i="125"/>
  <c r="O3" i="154"/>
  <c r="H26" i="113"/>
  <c r="D26" i="172"/>
  <c r="R26" i="199"/>
  <c r="R2" i="199" s="1"/>
  <c r="O26" i="110"/>
  <c r="N26" i="114"/>
  <c r="N2" i="114" s="1"/>
  <c r="V4" i="106"/>
  <c r="J23" i="102"/>
  <c r="V8" i="103"/>
  <c r="S37" i="102"/>
  <c r="X22" i="105"/>
  <c r="S25" i="102"/>
  <c r="H48" i="102"/>
  <c r="T3" i="192"/>
  <c r="E4" i="111"/>
  <c r="D7" i="116"/>
  <c r="Q39" i="116"/>
  <c r="Q39" i="93" s="1"/>
  <c r="Q39" i="11" s="1"/>
  <c r="Q39" i="9" s="1"/>
  <c r="W69" i="116"/>
  <c r="S4" i="120"/>
  <c r="D9" i="123"/>
  <c r="U71" i="123"/>
  <c r="G42" i="123"/>
  <c r="H24" i="123"/>
  <c r="T3" i="121"/>
  <c r="T26" i="160"/>
  <c r="I3" i="81"/>
  <c r="U26" i="88"/>
  <c r="E26" i="189"/>
  <c r="S3" i="174"/>
  <c r="S2" i="174" s="1"/>
  <c r="G3" i="88"/>
  <c r="W3" i="199"/>
  <c r="S3" i="159"/>
  <c r="U3" i="153"/>
  <c r="I3" i="107"/>
  <c r="X26" i="168"/>
  <c r="X2" i="168" s="1"/>
  <c r="S13" i="102"/>
  <c r="I14" i="102"/>
  <c r="J50" i="102"/>
  <c r="T8" i="117"/>
  <c r="P14" i="116"/>
  <c r="S71" i="123"/>
  <c r="K4" i="120"/>
  <c r="T41" i="123"/>
  <c r="O26" i="173"/>
  <c r="T26" i="89"/>
  <c r="X35" i="102"/>
  <c r="X35" i="93" s="1"/>
  <c r="X35" i="11" s="1"/>
  <c r="N31" i="102"/>
  <c r="O16" i="102"/>
  <c r="L8" i="117"/>
  <c r="V27" i="117"/>
  <c r="I69" i="116"/>
  <c r="I69" i="93" s="1"/>
  <c r="I69" i="11" s="1"/>
  <c r="I69" i="9" s="1"/>
  <c r="J49" i="116"/>
  <c r="J49" i="93" s="1"/>
  <c r="J49" i="11" s="1"/>
  <c r="J49" i="9" s="1"/>
  <c r="W29" i="116"/>
  <c r="N30" i="116"/>
  <c r="I17" i="119"/>
  <c r="X50" i="116"/>
  <c r="S37" i="116"/>
  <c r="N8" i="119"/>
  <c r="G71" i="116"/>
  <c r="I22" i="120"/>
  <c r="H14" i="116"/>
  <c r="H14" i="93" s="1"/>
  <c r="H14" i="11" s="1"/>
  <c r="H14" i="9" s="1"/>
  <c r="F32" i="123"/>
  <c r="V39" i="123"/>
  <c r="C36" i="123"/>
  <c r="E16" i="123"/>
  <c r="C38" i="116"/>
  <c r="I15" i="123"/>
  <c r="C18" i="116"/>
  <c r="F3" i="161"/>
  <c r="M26" i="153"/>
  <c r="H44" i="116"/>
  <c r="U22" i="103"/>
  <c r="C23" i="102"/>
  <c r="W26" i="84"/>
  <c r="W2" i="84" s="1"/>
  <c r="F26" i="165"/>
  <c r="D3" i="156"/>
  <c r="F26" i="159"/>
  <c r="I3" i="172"/>
  <c r="I2" i="172" s="1"/>
  <c r="D3" i="121"/>
  <c r="O3" i="173"/>
  <c r="O62" i="102"/>
  <c r="N36" i="116"/>
  <c r="U26" i="160"/>
  <c r="Q48" i="102"/>
  <c r="V17" i="119"/>
  <c r="I3" i="112"/>
  <c r="V3" i="158"/>
  <c r="G3" i="108"/>
  <c r="G2" i="108" s="1"/>
  <c r="V3" i="165"/>
  <c r="V2" i="165" s="1"/>
  <c r="W52" i="75"/>
  <c r="F10" i="102"/>
  <c r="X17" i="104"/>
  <c r="T15" i="102"/>
  <c r="I3" i="198"/>
  <c r="L16" i="102"/>
  <c r="X26" i="84"/>
  <c r="X2" i="84" s="1"/>
  <c r="Q52" i="103"/>
  <c r="G25" i="102"/>
  <c r="F52" i="103"/>
  <c r="X52" i="105"/>
  <c r="E32" i="102"/>
  <c r="E32" i="93" s="1"/>
  <c r="E32" i="11" s="1"/>
  <c r="E32" i="9" s="1"/>
  <c r="M65" i="102"/>
  <c r="G11" i="104"/>
  <c r="U63" i="116"/>
  <c r="M34" i="116"/>
  <c r="Q64" i="116"/>
  <c r="O45" i="116"/>
  <c r="I50" i="116"/>
  <c r="E20" i="116"/>
  <c r="S70" i="116"/>
  <c r="Q48" i="116"/>
  <c r="I39" i="123"/>
  <c r="L26" i="183"/>
  <c r="J31" i="123"/>
  <c r="V3" i="187"/>
  <c r="M28" i="116"/>
  <c r="M3" i="170"/>
  <c r="P3" i="183"/>
  <c r="P2" i="183" s="1"/>
  <c r="D3" i="172"/>
  <c r="S3" i="186"/>
  <c r="P3" i="115"/>
  <c r="V29" i="116"/>
  <c r="K3" i="174"/>
  <c r="N3" i="81"/>
  <c r="N2" i="81" s="1"/>
  <c r="L3" i="169"/>
  <c r="T3" i="174"/>
  <c r="K32" i="116"/>
  <c r="W3" i="110"/>
  <c r="W2" i="110" s="1"/>
  <c r="K29" i="102"/>
  <c r="L15" i="102"/>
  <c r="X72" i="116"/>
  <c r="K62" i="116"/>
  <c r="O3" i="79"/>
  <c r="T22" i="103"/>
  <c r="X13" i="102"/>
  <c r="N46" i="102"/>
  <c r="N46" i="93" s="1"/>
  <c r="N46" i="11" s="1"/>
  <c r="N46" i="9" s="1"/>
  <c r="K61" i="117"/>
  <c r="H66" i="116"/>
  <c r="O23" i="116"/>
  <c r="O22" i="116" s="1"/>
  <c r="V49" i="116"/>
  <c r="E3" i="189"/>
  <c r="E3" i="186"/>
  <c r="F3" i="81"/>
  <c r="Q31" i="102"/>
  <c r="Q31" i="93" s="1"/>
  <c r="Q31" i="11" s="1"/>
  <c r="Q31" i="9" s="1"/>
  <c r="E47" i="116"/>
  <c r="L16" i="116"/>
  <c r="W66" i="116"/>
  <c r="W8" i="118"/>
  <c r="J26" i="169"/>
  <c r="F47" i="116"/>
  <c r="J42" i="116"/>
  <c r="J11" i="119"/>
  <c r="F52" i="119"/>
  <c r="J40" i="116"/>
  <c r="L48" i="116"/>
  <c r="H16" i="123"/>
  <c r="C14" i="123"/>
  <c r="C71" i="123"/>
  <c r="C50" i="123"/>
  <c r="C62" i="102"/>
  <c r="V3" i="18"/>
  <c r="S8" i="111"/>
  <c r="K24" i="123"/>
  <c r="R27" i="111"/>
  <c r="R26" i="111" s="1"/>
  <c r="C66" i="102"/>
  <c r="L26" i="153"/>
  <c r="W3" i="151"/>
  <c r="D26" i="152"/>
  <c r="M22" i="75"/>
  <c r="U44" i="102"/>
  <c r="S38" i="102"/>
  <c r="R35" i="102"/>
  <c r="U36" i="102"/>
  <c r="U36" i="93" s="1"/>
  <c r="U36" i="11" s="1"/>
  <c r="U36" i="9" s="1"/>
  <c r="K45" i="102"/>
  <c r="K45" i="93" s="1"/>
  <c r="K45" i="11" s="1"/>
  <c r="K45" i="9" s="1"/>
  <c r="F26" i="199"/>
  <c r="L19" i="116"/>
  <c r="N63" i="116"/>
  <c r="H3" i="152"/>
  <c r="E26" i="114"/>
  <c r="M4" i="111"/>
  <c r="R35" i="116"/>
  <c r="D61" i="119"/>
  <c r="S46" i="116"/>
  <c r="X23" i="123"/>
  <c r="N3" i="202"/>
  <c r="N2" i="202" s="1"/>
  <c r="P26" i="80"/>
  <c r="K26" i="110"/>
  <c r="S42" i="116"/>
  <c r="H43" i="116"/>
  <c r="W61" i="119"/>
  <c r="L19" i="123"/>
  <c r="R3" i="113"/>
  <c r="O3" i="85"/>
  <c r="O2" i="85" s="1"/>
  <c r="K3" i="160"/>
  <c r="X26" i="161"/>
  <c r="X2" i="161" s="1"/>
  <c r="M54" i="102"/>
  <c r="N43" i="102"/>
  <c r="V16" i="102"/>
  <c r="U66" i="102"/>
  <c r="E49" i="102"/>
  <c r="L38" i="102"/>
  <c r="E50" i="102"/>
  <c r="L39" i="102"/>
  <c r="V38" i="102"/>
  <c r="I24" i="116"/>
  <c r="X37" i="116"/>
  <c r="S51" i="123"/>
  <c r="E41" i="123"/>
  <c r="N41" i="123"/>
  <c r="N32" i="123"/>
  <c r="O26" i="108"/>
  <c r="V3" i="173"/>
  <c r="V2" i="173" s="1"/>
  <c r="Q3" i="174"/>
  <c r="I3" i="84"/>
  <c r="T3" i="185"/>
  <c r="Q42" i="102"/>
  <c r="O30" i="102"/>
  <c r="O31" i="102"/>
  <c r="E67" i="102"/>
  <c r="V21" i="93"/>
  <c r="V21" i="11" s="1"/>
  <c r="V21" i="9" s="1"/>
  <c r="D38" i="102"/>
  <c r="D38" i="93" s="1"/>
  <c r="D38" i="11" s="1"/>
  <c r="D38" i="9" s="1"/>
  <c r="D14" i="102"/>
  <c r="L61" i="111"/>
  <c r="V27" i="119"/>
  <c r="U41" i="116"/>
  <c r="S42" i="123"/>
  <c r="G26" i="153"/>
  <c r="F11" i="117"/>
  <c r="I3" i="196"/>
  <c r="I2" i="196" s="1"/>
  <c r="W2" i="18"/>
  <c r="W26" i="77"/>
  <c r="W26" i="90"/>
  <c r="H31" i="102"/>
  <c r="G31" i="102"/>
  <c r="M10" i="102"/>
  <c r="Q13" i="102"/>
  <c r="X48" i="93"/>
  <c r="X48" i="11" s="1"/>
  <c r="X48" i="9" s="1"/>
  <c r="M2" i="198"/>
  <c r="X26" i="110"/>
  <c r="H17" i="119"/>
  <c r="G71" i="123"/>
  <c r="Q8" i="120"/>
  <c r="R7" i="123"/>
  <c r="S48" i="116"/>
  <c r="O17" i="118"/>
  <c r="G26" i="168"/>
  <c r="I26" i="204"/>
  <c r="I2" i="204" s="1"/>
  <c r="F3" i="188"/>
  <c r="F2" i="188" s="1"/>
  <c r="G3" i="165"/>
  <c r="I2" i="17"/>
  <c r="V41" i="102"/>
  <c r="U30" i="102"/>
  <c r="I38" i="102"/>
  <c r="M44" i="102"/>
  <c r="M44" i="93" s="1"/>
  <c r="M44" i="11" s="1"/>
  <c r="M44" i="9" s="1"/>
  <c r="E11" i="111"/>
  <c r="E66" i="116"/>
  <c r="W51" i="123"/>
  <c r="X3" i="201"/>
  <c r="H3" i="79"/>
  <c r="H2" i="79" s="1"/>
  <c r="F3" i="172"/>
  <c r="F2" i="172" s="1"/>
  <c r="Q3" i="183"/>
  <c r="Q2" i="183" s="1"/>
  <c r="X26" i="188"/>
  <c r="V11" i="105"/>
  <c r="N61" i="111"/>
  <c r="M3" i="115"/>
  <c r="N51" i="116"/>
  <c r="N51" i="93" s="1"/>
  <c r="N51" i="11" s="1"/>
  <c r="N51" i="9" s="1"/>
  <c r="U33" i="117"/>
  <c r="E45" i="116"/>
  <c r="T36" i="116"/>
  <c r="O51" i="123"/>
  <c r="I66" i="123"/>
  <c r="Q4" i="125"/>
  <c r="G26" i="77"/>
  <c r="G2" i="77" s="1"/>
  <c r="F61" i="111"/>
  <c r="R44" i="116"/>
  <c r="D26" i="202"/>
  <c r="Q29" i="123"/>
  <c r="U49" i="116"/>
  <c r="G20" i="116"/>
  <c r="K3" i="172"/>
  <c r="D26" i="174"/>
  <c r="J3" i="113"/>
  <c r="E3" i="161"/>
  <c r="E2" i="161" s="1"/>
  <c r="Q26" i="83"/>
  <c r="U3" i="90"/>
  <c r="D13" i="102"/>
  <c r="D13" i="93" s="1"/>
  <c r="D13" i="11" s="1"/>
  <c r="D13" i="9" s="1"/>
  <c r="M47" i="102"/>
  <c r="D29" i="116"/>
  <c r="J3" i="165"/>
  <c r="S64" i="116"/>
  <c r="N10" i="116"/>
  <c r="U46" i="116"/>
  <c r="G36" i="116"/>
  <c r="P3" i="85"/>
  <c r="P2" i="85" s="1"/>
  <c r="T68" i="123"/>
  <c r="X3" i="172"/>
  <c r="S17" i="125"/>
  <c r="N26" i="167"/>
  <c r="Q3" i="152"/>
  <c r="Q2" i="152" s="1"/>
  <c r="D2" i="90"/>
  <c r="J29" i="102"/>
  <c r="S16" i="102"/>
  <c r="Q7" i="102"/>
  <c r="I29" i="102"/>
  <c r="J19" i="102"/>
  <c r="F15" i="102"/>
  <c r="P24" i="116"/>
  <c r="W22" i="118"/>
  <c r="N3" i="173"/>
  <c r="O3" i="204"/>
  <c r="O2" i="204" s="1"/>
  <c r="U3" i="202"/>
  <c r="U2" i="202" s="1"/>
  <c r="R2" i="161"/>
  <c r="I3" i="187"/>
  <c r="I2" i="187" s="1"/>
  <c r="D21" i="102"/>
  <c r="L26" i="110"/>
  <c r="L2" i="110" s="1"/>
  <c r="G64" i="116"/>
  <c r="J63" i="116"/>
  <c r="J39" i="116"/>
  <c r="J39" i="93" s="1"/>
  <c r="J39" i="11" s="1"/>
  <c r="J39" i="9" s="1"/>
  <c r="L72" i="116"/>
  <c r="L38" i="116"/>
  <c r="X27" i="120"/>
  <c r="L27" i="119"/>
  <c r="J17" i="124"/>
  <c r="P27" i="124"/>
  <c r="C32" i="102"/>
  <c r="I3" i="87"/>
  <c r="Q26" i="88"/>
  <c r="D72" i="102"/>
  <c r="K64" i="102"/>
  <c r="K14" i="102"/>
  <c r="K14" i="93" s="1"/>
  <c r="K14" i="11" s="1"/>
  <c r="K14" i="9" s="1"/>
  <c r="D72" i="116"/>
  <c r="Q61" i="119"/>
  <c r="M3" i="168"/>
  <c r="M2" i="168" s="1"/>
  <c r="D11" i="119"/>
  <c r="C20" i="102"/>
  <c r="C20" i="93" s="1"/>
  <c r="C20" i="11" s="1"/>
  <c r="C20" i="9" s="1"/>
  <c r="V49" i="102"/>
  <c r="H39" i="102"/>
  <c r="F54" i="102"/>
  <c r="E3" i="190"/>
  <c r="E2" i="190" s="1"/>
  <c r="W2" i="198"/>
  <c r="P3" i="197"/>
  <c r="D26" i="198"/>
  <c r="D3" i="202"/>
  <c r="U12" i="123"/>
  <c r="F3" i="204"/>
  <c r="H27" i="124"/>
  <c r="P26" i="172"/>
  <c r="J36" i="102"/>
  <c r="L4" i="104"/>
  <c r="J3" i="197"/>
  <c r="E24" i="116"/>
  <c r="Q61" i="117"/>
  <c r="J33" i="119"/>
  <c r="Q53" i="116"/>
  <c r="G11" i="120"/>
  <c r="U42" i="123"/>
  <c r="H20" i="116"/>
  <c r="O26" i="202"/>
  <c r="Q26" i="86"/>
  <c r="Q2" i="86" s="1"/>
  <c r="D2" i="165"/>
  <c r="D10" i="116"/>
  <c r="M17" i="118"/>
  <c r="P3" i="83"/>
  <c r="W65" i="102"/>
  <c r="V25" i="102"/>
  <c r="V25" i="93" s="1"/>
  <c r="V25" i="11" s="1"/>
  <c r="V25" i="9" s="1"/>
  <c r="O38" i="102"/>
  <c r="E25" i="102"/>
  <c r="E25" i="93" s="1"/>
  <c r="E25" i="11" s="1"/>
  <c r="E25" i="9" s="1"/>
  <c r="D68" i="102"/>
  <c r="I71" i="102"/>
  <c r="S29" i="102"/>
  <c r="D4" i="104"/>
  <c r="J17" i="111"/>
  <c r="I11" i="111"/>
  <c r="K26" i="199"/>
  <c r="E72" i="116"/>
  <c r="Q41" i="116"/>
  <c r="V20" i="116"/>
  <c r="S51" i="116"/>
  <c r="N11" i="120"/>
  <c r="F48" i="123"/>
  <c r="R17" i="120"/>
  <c r="T63" i="123"/>
  <c r="U26" i="171"/>
  <c r="M52" i="105"/>
  <c r="T46" i="116"/>
  <c r="M13" i="116"/>
  <c r="N66" i="123"/>
  <c r="M26" i="172"/>
  <c r="M2" i="172" s="1"/>
  <c r="H3" i="83"/>
  <c r="U43" i="102"/>
  <c r="U43" i="93" s="1"/>
  <c r="U43" i="11" s="1"/>
  <c r="U43" i="9" s="1"/>
  <c r="E14" i="102"/>
  <c r="V4" i="105"/>
  <c r="M17" i="105"/>
  <c r="D17" i="104"/>
  <c r="S21" i="102"/>
  <c r="R71" i="116"/>
  <c r="D37" i="116"/>
  <c r="D37" i="93" s="1"/>
  <c r="D37" i="11" s="1"/>
  <c r="D37" i="9" s="1"/>
  <c r="I41" i="116"/>
  <c r="M26" i="163"/>
  <c r="M2" i="163" s="1"/>
  <c r="N26" i="166"/>
  <c r="K72" i="116"/>
  <c r="F11" i="120"/>
  <c r="S47" i="123"/>
  <c r="H11" i="124"/>
  <c r="N8" i="125"/>
  <c r="X8" i="104"/>
  <c r="O52" i="119"/>
  <c r="T3" i="170"/>
  <c r="T2" i="170" s="1"/>
  <c r="H31" i="116"/>
  <c r="S65" i="123"/>
  <c r="J16" i="123"/>
  <c r="N52" i="125"/>
  <c r="L26" i="171"/>
  <c r="L2" i="171" s="1"/>
  <c r="P18" i="102"/>
  <c r="D39" i="11"/>
  <c r="D39" i="9" s="1"/>
  <c r="J2" i="85"/>
  <c r="F25" i="102"/>
  <c r="R13" i="93"/>
  <c r="R13" i="11" s="1"/>
  <c r="R13" i="9" s="1"/>
  <c r="J24" i="102"/>
  <c r="J24" i="93" s="1"/>
  <c r="J24" i="11" s="1"/>
  <c r="J24" i="9" s="1"/>
  <c r="X24" i="102"/>
  <c r="T41" i="102"/>
  <c r="E17" i="105"/>
  <c r="Q35" i="102"/>
  <c r="H16" i="102"/>
  <c r="O22" i="104"/>
  <c r="L6" i="102"/>
  <c r="I39" i="102"/>
  <c r="X63" i="116"/>
  <c r="G72" i="116"/>
  <c r="K54" i="116"/>
  <c r="O30" i="116"/>
  <c r="V52" i="118"/>
  <c r="T52" i="118"/>
  <c r="K47" i="123"/>
  <c r="D63" i="123"/>
  <c r="F8" i="125"/>
  <c r="R50" i="116"/>
  <c r="V38" i="123"/>
  <c r="K26" i="173"/>
  <c r="K2" i="173" s="1"/>
  <c r="N3" i="190"/>
  <c r="U26" i="190"/>
  <c r="U2" i="190" s="1"/>
  <c r="V3" i="114"/>
  <c r="V2" i="114" s="1"/>
  <c r="N3" i="183"/>
  <c r="R3" i="172"/>
  <c r="R2" i="172" s="1"/>
  <c r="M26" i="91"/>
  <c r="T40" i="102"/>
  <c r="L65" i="102"/>
  <c r="L3" i="185"/>
  <c r="W22" i="105"/>
  <c r="S54" i="102"/>
  <c r="Q43" i="93"/>
  <c r="Q43" i="11" s="1"/>
  <c r="Q43" i="9" s="1"/>
  <c r="S30" i="102"/>
  <c r="S26" i="109"/>
  <c r="S2" i="109" s="1"/>
  <c r="F26" i="112"/>
  <c r="T71" i="116"/>
  <c r="T71" i="93" s="1"/>
  <c r="T71" i="11" s="1"/>
  <c r="T71" i="9" s="1"/>
  <c r="G30" i="116"/>
  <c r="G30" i="93" s="1"/>
  <c r="G30" i="11" s="1"/>
  <c r="G30" i="9" s="1"/>
  <c r="W70" i="116"/>
  <c r="G51" i="116"/>
  <c r="N40" i="116"/>
  <c r="H37" i="116"/>
  <c r="T10" i="116"/>
  <c r="D30" i="116"/>
  <c r="U54" i="123"/>
  <c r="F67" i="123"/>
  <c r="U26" i="16"/>
  <c r="H8" i="104"/>
  <c r="W27" i="119"/>
  <c r="J61" i="119"/>
  <c r="K22" i="124"/>
  <c r="M32" i="123"/>
  <c r="M32" i="93" s="1"/>
  <c r="M32" i="11" s="1"/>
  <c r="M32" i="9" s="1"/>
  <c r="X26" i="173"/>
  <c r="H6" i="123"/>
  <c r="E3" i="85"/>
  <c r="H26" i="189"/>
  <c r="H2" i="189" s="1"/>
  <c r="M26" i="190"/>
  <c r="F3" i="114"/>
  <c r="F2" i="114" s="1"/>
  <c r="V10" i="102"/>
  <c r="H52" i="75"/>
  <c r="D3" i="187"/>
  <c r="H47" i="102"/>
  <c r="K24" i="102"/>
  <c r="D3" i="185"/>
  <c r="I49" i="102"/>
  <c r="P22" i="105"/>
  <c r="P42" i="102"/>
  <c r="P42" i="93" s="1"/>
  <c r="P43" i="102"/>
  <c r="O2" i="192"/>
  <c r="S11" i="111"/>
  <c r="N20" i="116"/>
  <c r="H26" i="165"/>
  <c r="T50" i="116"/>
  <c r="F40" i="116"/>
  <c r="G26" i="155"/>
  <c r="G2" i="155" s="1"/>
  <c r="M69" i="116"/>
  <c r="L17" i="118"/>
  <c r="L10" i="116"/>
  <c r="Q27" i="120"/>
  <c r="V22" i="120"/>
  <c r="S66" i="123"/>
  <c r="K4" i="125"/>
  <c r="I40" i="123"/>
  <c r="G26" i="89"/>
  <c r="G2" i="89" s="1"/>
  <c r="H27" i="118"/>
  <c r="J21" i="116"/>
  <c r="X8" i="119"/>
  <c r="U10" i="123"/>
  <c r="U8" i="123" s="1"/>
  <c r="O26" i="172"/>
  <c r="D4" i="125"/>
  <c r="V3" i="170"/>
  <c r="V2" i="170" s="1"/>
  <c r="I26" i="168"/>
  <c r="U26" i="159"/>
  <c r="Q26" i="77"/>
  <c r="P3" i="187"/>
  <c r="H11" i="105"/>
  <c r="P38" i="102"/>
  <c r="V48" i="102"/>
  <c r="N52" i="104"/>
  <c r="X29" i="93"/>
  <c r="X29" i="11" s="1"/>
  <c r="X29" i="9" s="1"/>
  <c r="O8" i="111"/>
  <c r="U3" i="196"/>
  <c r="U2" i="196" s="1"/>
  <c r="S17" i="111"/>
  <c r="X3" i="110"/>
  <c r="S19" i="116"/>
  <c r="D71" i="116"/>
  <c r="H53" i="116"/>
  <c r="H52" i="116" s="1"/>
  <c r="P6" i="116"/>
  <c r="G70" i="116"/>
  <c r="L50" i="116"/>
  <c r="L50" i="93" s="1"/>
  <c r="L50" i="11" s="1"/>
  <c r="L50" i="9" s="1"/>
  <c r="X17" i="118"/>
  <c r="W48" i="116"/>
  <c r="D17" i="118"/>
  <c r="N17" i="119"/>
  <c r="G3" i="203"/>
  <c r="G2" i="203" s="1"/>
  <c r="I22" i="124"/>
  <c r="S37" i="123"/>
  <c r="G19" i="123"/>
  <c r="O3" i="172"/>
  <c r="U27" i="75"/>
  <c r="S26" i="82"/>
  <c r="O2" i="86"/>
  <c r="G48" i="102"/>
  <c r="M46" i="102"/>
  <c r="M46" i="93" s="1"/>
  <c r="M46" i="11" s="1"/>
  <c r="M46" i="9" s="1"/>
  <c r="L61" i="105"/>
  <c r="W46" i="102"/>
  <c r="Q21" i="102"/>
  <c r="J22" i="103"/>
  <c r="F48" i="102"/>
  <c r="D54" i="102"/>
  <c r="F52" i="104"/>
  <c r="P36" i="102"/>
  <c r="P36" i="93" s="1"/>
  <c r="P36" i="11" s="1"/>
  <c r="P36" i="9" s="1"/>
  <c r="G8" i="111"/>
  <c r="M3" i="196"/>
  <c r="M2" i="196" s="1"/>
  <c r="R3" i="163"/>
  <c r="R2" i="163" s="1"/>
  <c r="K19" i="116"/>
  <c r="Q70" i="116"/>
  <c r="T69" i="116"/>
  <c r="Q27" i="118"/>
  <c r="L68" i="116"/>
  <c r="F42" i="116"/>
  <c r="F42" i="93" s="1"/>
  <c r="F42" i="11" s="1"/>
  <c r="F42" i="9" s="1"/>
  <c r="I14" i="116"/>
  <c r="K27" i="119"/>
  <c r="V27" i="120"/>
  <c r="O21" i="123"/>
  <c r="D8" i="124"/>
  <c r="M47" i="123"/>
  <c r="G8" i="120"/>
  <c r="P12" i="123"/>
  <c r="E10" i="123"/>
  <c r="S22" i="118"/>
  <c r="H26" i="80"/>
  <c r="H2" i="80" s="1"/>
  <c r="G3" i="83"/>
  <c r="G2" i="83" s="1"/>
  <c r="R26" i="83"/>
  <c r="X3" i="88"/>
  <c r="X2" i="88" s="1"/>
  <c r="L26" i="107"/>
  <c r="N3" i="109"/>
  <c r="N2" i="109" s="1"/>
  <c r="Q51" i="102"/>
  <c r="V45" i="102"/>
  <c r="V45" i="93" s="1"/>
  <c r="V45" i="11" s="1"/>
  <c r="V45" i="9" s="1"/>
  <c r="N48" i="102"/>
  <c r="J64" i="102"/>
  <c r="F30" i="102"/>
  <c r="F30" i="93" s="1"/>
  <c r="F30" i="11" s="1"/>
  <c r="F30" i="9" s="1"/>
  <c r="V63" i="102"/>
  <c r="M41" i="102"/>
  <c r="M41" i="93" s="1"/>
  <c r="M41" i="11" s="1"/>
  <c r="M41" i="9" s="1"/>
  <c r="V29" i="102"/>
  <c r="R7" i="102"/>
  <c r="G67" i="102"/>
  <c r="K17" i="111"/>
  <c r="J2" i="108"/>
  <c r="I70" i="116"/>
  <c r="I70" i="93" s="1"/>
  <c r="I70" i="11" s="1"/>
  <c r="I70" i="9" s="1"/>
  <c r="L69" i="116"/>
  <c r="S41" i="116"/>
  <c r="M63" i="116"/>
  <c r="D35" i="116"/>
  <c r="Q13" i="116"/>
  <c r="Q26" i="16"/>
  <c r="T26" i="201"/>
  <c r="E47" i="123"/>
  <c r="T11" i="119"/>
  <c r="E39" i="123"/>
  <c r="E39" i="93" s="1"/>
  <c r="E39" i="11" s="1"/>
  <c r="E39" i="9" s="1"/>
  <c r="C50" i="116"/>
  <c r="C16" i="123"/>
  <c r="E8" i="125"/>
  <c r="G26" i="173"/>
  <c r="G2" i="173" s="1"/>
  <c r="X3" i="80"/>
  <c r="X2" i="80" s="1"/>
  <c r="P3" i="88"/>
  <c r="P2" i="88" s="1"/>
  <c r="I3" i="108"/>
  <c r="I2" i="108" s="1"/>
  <c r="J3" i="204"/>
  <c r="U3" i="83"/>
  <c r="U2" i="83" s="1"/>
  <c r="X54" i="102"/>
  <c r="Q4" i="75"/>
  <c r="K49" i="102"/>
  <c r="K49" i="93" s="1"/>
  <c r="K49" i="11" s="1"/>
  <c r="K49" i="9" s="1"/>
  <c r="S47" i="102"/>
  <c r="N63" i="102"/>
  <c r="G7" i="102"/>
  <c r="X64" i="102"/>
  <c r="P8" i="105"/>
  <c r="S51" i="102"/>
  <c r="N29" i="102"/>
  <c r="N29" i="93" s="1"/>
  <c r="S11" i="104"/>
  <c r="U8" i="106"/>
  <c r="W50" i="116"/>
  <c r="D69" i="116"/>
  <c r="V6" i="116"/>
  <c r="G23" i="116"/>
  <c r="W4" i="120"/>
  <c r="G21" i="123"/>
  <c r="R4" i="125"/>
  <c r="S43" i="116"/>
  <c r="K21" i="116"/>
  <c r="K21" i="93" s="1"/>
  <c r="K21" i="11" s="1"/>
  <c r="K21" i="9" s="1"/>
  <c r="W3" i="203"/>
  <c r="X17" i="125"/>
  <c r="K3" i="167"/>
  <c r="G3" i="159"/>
  <c r="G2" i="159" s="1"/>
  <c r="E3" i="172"/>
  <c r="W3" i="173"/>
  <c r="I3" i="167"/>
  <c r="I2" i="167" s="1"/>
  <c r="N26" i="89"/>
  <c r="K7" i="102"/>
  <c r="N20" i="102"/>
  <c r="P46" i="102"/>
  <c r="T2" i="188"/>
  <c r="N68" i="102"/>
  <c r="N32" i="102"/>
  <c r="N34" i="102"/>
  <c r="R41" i="102"/>
  <c r="V47" i="102"/>
  <c r="J72" i="102"/>
  <c r="O54" i="116"/>
  <c r="Q68" i="116"/>
  <c r="V54" i="116"/>
  <c r="L51" i="123"/>
  <c r="L51" i="93" s="1"/>
  <c r="L51" i="11" s="1"/>
  <c r="L51" i="9" s="1"/>
  <c r="T31" i="123"/>
  <c r="D6" i="123"/>
  <c r="T42" i="123"/>
  <c r="G3" i="161"/>
  <c r="G2" i="161" s="1"/>
  <c r="M3" i="193"/>
  <c r="T3" i="190"/>
  <c r="T2" i="190" s="1"/>
  <c r="R30" i="116"/>
  <c r="G3" i="169"/>
  <c r="O27" i="119"/>
  <c r="R62" i="123"/>
  <c r="K3" i="121"/>
  <c r="K2" i="121" s="1"/>
  <c r="I11" i="125"/>
  <c r="M3" i="169"/>
  <c r="X15" i="116"/>
  <c r="R26" i="168"/>
  <c r="J2" i="78"/>
  <c r="F50" i="93"/>
  <c r="P2" i="19"/>
  <c r="W26" i="78"/>
  <c r="W2" i="78" s="1"/>
  <c r="H26" i="78"/>
  <c r="H2" i="78" s="1"/>
  <c r="F26" i="89"/>
  <c r="J46" i="102"/>
  <c r="R44" i="102"/>
  <c r="X6" i="102"/>
  <c r="H46" i="102"/>
  <c r="O27" i="106"/>
  <c r="K13" i="102"/>
  <c r="M8" i="106"/>
  <c r="D16" i="102"/>
  <c r="D16" i="93" s="1"/>
  <c r="D16" i="11" s="1"/>
  <c r="D16" i="9" s="1"/>
  <c r="G54" i="116"/>
  <c r="T3" i="107"/>
  <c r="T2" i="107" s="1"/>
  <c r="G24" i="116"/>
  <c r="P26" i="166"/>
  <c r="N6" i="116"/>
  <c r="S17" i="118"/>
  <c r="S44" i="116"/>
  <c r="S44" i="93" s="1"/>
  <c r="S44" i="11" s="1"/>
  <c r="S44" i="9" s="1"/>
  <c r="R27" i="118"/>
  <c r="R61" i="119"/>
  <c r="L26" i="16"/>
  <c r="T19" i="123"/>
  <c r="I3" i="161"/>
  <c r="I2" i="161" s="1"/>
  <c r="V3" i="78"/>
  <c r="V2" i="78" s="1"/>
  <c r="T3" i="203"/>
  <c r="J15" i="123"/>
  <c r="M21" i="123"/>
  <c r="C47" i="123"/>
  <c r="C47" i="93" s="1"/>
  <c r="C47" i="11" s="1"/>
  <c r="C47" i="9" s="1"/>
  <c r="C46" i="123"/>
  <c r="C46" i="93" s="1"/>
  <c r="C46" i="11" s="1"/>
  <c r="C46" i="9" s="1"/>
  <c r="D3" i="83"/>
  <c r="N3" i="85"/>
  <c r="N2" i="85" s="1"/>
  <c r="K3" i="87"/>
  <c r="K2" i="87" s="1"/>
  <c r="K3" i="88"/>
  <c r="K2" i="88" s="1"/>
  <c r="H3" i="190"/>
  <c r="H2" i="190" s="1"/>
  <c r="I3" i="174"/>
  <c r="I2" i="174" s="1"/>
  <c r="H2" i="19"/>
  <c r="N26" i="82"/>
  <c r="O45" i="102"/>
  <c r="I7" i="102"/>
  <c r="O44" i="102"/>
  <c r="J21" i="102"/>
  <c r="M49" i="102"/>
  <c r="P6" i="102"/>
  <c r="S19" i="102"/>
  <c r="P50" i="102"/>
  <c r="P50" i="93" s="1"/>
  <c r="P50" i="11" s="1"/>
  <c r="P50" i="9" s="1"/>
  <c r="W39" i="102"/>
  <c r="W15" i="102"/>
  <c r="D69" i="102"/>
  <c r="J20" i="102"/>
  <c r="I51" i="93"/>
  <c r="I51" i="11" s="1"/>
  <c r="I51" i="9" s="1"/>
  <c r="T24" i="102"/>
  <c r="W40" i="93"/>
  <c r="W40" i="11" s="1"/>
  <c r="W40" i="9" s="1"/>
  <c r="I26" i="192"/>
  <c r="T52" i="106"/>
  <c r="L33" i="111"/>
  <c r="F26" i="107"/>
  <c r="F2" i="107" s="1"/>
  <c r="S68" i="116"/>
  <c r="Q3" i="165"/>
  <c r="F48" i="116"/>
  <c r="N54" i="116"/>
  <c r="F15" i="116"/>
  <c r="G35" i="116"/>
  <c r="O29" i="116"/>
  <c r="P69" i="123"/>
  <c r="Q50" i="123"/>
  <c r="Q50" i="93" s="1"/>
  <c r="Q50" i="11" s="1"/>
  <c r="Q50" i="9" s="1"/>
  <c r="E4" i="124"/>
  <c r="X52" i="125"/>
  <c r="D41" i="123"/>
  <c r="L29" i="123"/>
  <c r="L26" i="204"/>
  <c r="L2" i="204" s="1"/>
  <c r="H48" i="123"/>
  <c r="F46" i="123"/>
  <c r="F46" i="93" s="1"/>
  <c r="F46" i="11" s="1"/>
  <c r="F46" i="9" s="1"/>
  <c r="C39" i="123"/>
  <c r="C39" i="93" s="1"/>
  <c r="C39" i="11" s="1"/>
  <c r="C39" i="9" s="1"/>
  <c r="C62" i="116"/>
  <c r="V16" i="116"/>
  <c r="Q3" i="156"/>
  <c r="Q2" i="156" s="1"/>
  <c r="D3" i="159"/>
  <c r="L26" i="156"/>
  <c r="M3" i="199"/>
  <c r="M2" i="199" s="1"/>
  <c r="U2" i="19"/>
  <c r="G3" i="19"/>
  <c r="G2" i="19" s="1"/>
  <c r="W3" i="77"/>
  <c r="F26" i="82"/>
  <c r="P3" i="91"/>
  <c r="Q72" i="102"/>
  <c r="G44" i="102"/>
  <c r="W20" i="102"/>
  <c r="Q44" i="102"/>
  <c r="Q44" i="93" s="1"/>
  <c r="Q44" i="11" s="1"/>
  <c r="Q44" i="9" s="1"/>
  <c r="M63" i="102"/>
  <c r="W19" i="102"/>
  <c r="O39" i="102"/>
  <c r="X3" i="109"/>
  <c r="X2" i="109" s="1"/>
  <c r="K10" i="116"/>
  <c r="L23" i="116"/>
  <c r="L22" i="116" s="1"/>
  <c r="F6" i="116"/>
  <c r="S14" i="116"/>
  <c r="S14" i="93" s="1"/>
  <c r="S14" i="11" s="1"/>
  <c r="S14" i="9" s="1"/>
  <c r="G29" i="116"/>
  <c r="L72" i="123"/>
  <c r="X54" i="123"/>
  <c r="Q3" i="190"/>
  <c r="J3" i="114"/>
  <c r="F16" i="116"/>
  <c r="G3" i="168"/>
  <c r="Q20" i="123"/>
  <c r="Q20" i="93" s="1"/>
  <c r="Q20" i="11" s="1"/>
  <c r="Q20" i="9" s="1"/>
  <c r="W3" i="183"/>
  <c r="W2" i="183" s="1"/>
  <c r="J3" i="154"/>
  <c r="J2" i="154" s="1"/>
  <c r="Q3" i="109"/>
  <c r="Q2" i="109" s="1"/>
  <c r="N26" i="196"/>
  <c r="N2" i="196" s="1"/>
  <c r="P3" i="168"/>
  <c r="N26" i="173"/>
  <c r="R26" i="204"/>
  <c r="R2" i="204" s="1"/>
  <c r="P3" i="90"/>
  <c r="E48" i="102"/>
  <c r="J71" i="102"/>
  <c r="I68" i="102"/>
  <c r="H65" i="102"/>
  <c r="M27" i="104"/>
  <c r="L49" i="102"/>
  <c r="K46" i="102"/>
  <c r="I40" i="102"/>
  <c r="H37" i="102"/>
  <c r="N14" i="102"/>
  <c r="D25" i="102"/>
  <c r="D25" i="93" s="1"/>
  <c r="D25" i="11" s="1"/>
  <c r="D25" i="9" s="1"/>
  <c r="W10" i="102"/>
  <c r="R72" i="102"/>
  <c r="D11" i="111"/>
  <c r="F4" i="117"/>
  <c r="K26" i="163"/>
  <c r="I27" i="118"/>
  <c r="U3" i="158"/>
  <c r="D3" i="194"/>
  <c r="F3" i="115"/>
  <c r="F32" i="116"/>
  <c r="E29" i="116"/>
  <c r="P7" i="123"/>
  <c r="P4" i="124"/>
  <c r="O3" i="183"/>
  <c r="N3" i="121"/>
  <c r="N2" i="121" s="1"/>
  <c r="F33" i="104"/>
  <c r="P45" i="102"/>
  <c r="P45" i="93" s="1"/>
  <c r="P45" i="11" s="1"/>
  <c r="P45" i="9" s="1"/>
  <c r="O42" i="102"/>
  <c r="O42" i="93" s="1"/>
  <c r="O42" i="11" s="1"/>
  <c r="O42" i="9" s="1"/>
  <c r="I24" i="102"/>
  <c r="U26" i="166"/>
  <c r="L40" i="102"/>
  <c r="L40" i="93" s="1"/>
  <c r="L40" i="11" s="1"/>
  <c r="L40" i="9" s="1"/>
  <c r="W3" i="154"/>
  <c r="W2" i="154" s="1"/>
  <c r="W20" i="116"/>
  <c r="Q23" i="123"/>
  <c r="Q22" i="124"/>
  <c r="S49" i="93"/>
  <c r="S49" i="11" s="1"/>
  <c r="S49" i="9" s="1"/>
  <c r="N7" i="123"/>
  <c r="N4" i="125"/>
  <c r="Q37" i="116"/>
  <c r="N16" i="116"/>
  <c r="N11" i="119"/>
  <c r="I26" i="151"/>
  <c r="E52" i="75"/>
  <c r="I26" i="185"/>
  <c r="X17" i="105"/>
  <c r="D31" i="102"/>
  <c r="R25" i="102"/>
  <c r="R25" i="93" s="1"/>
  <c r="R25" i="11" s="1"/>
  <c r="R25" i="9" s="1"/>
  <c r="K71" i="102"/>
  <c r="W13" i="102"/>
  <c r="M17" i="106"/>
  <c r="D10" i="102"/>
  <c r="I31" i="102"/>
  <c r="M43" i="102"/>
  <c r="M43" i="93" s="1"/>
  <c r="M43" i="11" s="1"/>
  <c r="M43" i="9" s="1"/>
  <c r="F2" i="108"/>
  <c r="P2" i="113"/>
  <c r="W51" i="116"/>
  <c r="V48" i="116"/>
  <c r="U45" i="116"/>
  <c r="U45" i="93" s="1"/>
  <c r="U45" i="11" s="1"/>
  <c r="U45" i="9" s="1"/>
  <c r="T42" i="116"/>
  <c r="S39" i="116"/>
  <c r="R36" i="116"/>
  <c r="N52" i="119"/>
  <c r="N26" i="170"/>
  <c r="S16" i="116"/>
  <c r="E61" i="119"/>
  <c r="P22" i="125"/>
  <c r="P23" i="123"/>
  <c r="N26" i="169"/>
  <c r="X11" i="118"/>
  <c r="U50" i="116"/>
  <c r="H71" i="116"/>
  <c r="G68" i="116"/>
  <c r="L61" i="119"/>
  <c r="Q33" i="119"/>
  <c r="F33" i="119"/>
  <c r="F26" i="119" s="1"/>
  <c r="P33" i="119"/>
  <c r="N4" i="119"/>
  <c r="F24" i="116"/>
  <c r="F22" i="116" s="1"/>
  <c r="I3" i="159"/>
  <c r="E8" i="118"/>
  <c r="F61" i="119"/>
  <c r="L35" i="116"/>
  <c r="P34" i="116"/>
  <c r="D14" i="116"/>
  <c r="N33" i="120"/>
  <c r="L27" i="120"/>
  <c r="I11" i="120"/>
  <c r="I3" i="120" s="1"/>
  <c r="J17" i="120"/>
  <c r="I22" i="119"/>
  <c r="X26" i="121"/>
  <c r="X2" i="121" s="1"/>
  <c r="X52" i="120"/>
  <c r="D7" i="123"/>
  <c r="G32" i="123"/>
  <c r="F29" i="123"/>
  <c r="N39" i="123"/>
  <c r="W3" i="161"/>
  <c r="W2" i="161" s="1"/>
  <c r="S26" i="79"/>
  <c r="M3" i="190"/>
  <c r="J4" i="111"/>
  <c r="J3" i="111" s="1"/>
  <c r="T3" i="108"/>
  <c r="T2" i="108" s="1"/>
  <c r="P20" i="116"/>
  <c r="P20" i="93" s="1"/>
  <c r="P20" i="11" s="1"/>
  <c r="P20" i="9" s="1"/>
  <c r="G3" i="167"/>
  <c r="G2" i="167" s="1"/>
  <c r="R4" i="119"/>
  <c r="O3" i="121"/>
  <c r="S3" i="170"/>
  <c r="S2" i="170" s="1"/>
  <c r="J62" i="116"/>
  <c r="J38" i="116"/>
  <c r="G13" i="116"/>
  <c r="R3" i="167"/>
  <c r="R2" i="167" s="1"/>
  <c r="E17" i="119"/>
  <c r="K11" i="118"/>
  <c r="W26" i="167"/>
  <c r="F4" i="119"/>
  <c r="J16" i="116"/>
  <c r="P17" i="120"/>
  <c r="U14" i="116"/>
  <c r="N41" i="116"/>
  <c r="M38" i="116"/>
  <c r="M38" i="93" s="1"/>
  <c r="M38" i="11" s="1"/>
  <c r="M38" i="9" s="1"/>
  <c r="E3" i="121"/>
  <c r="E2" i="121" s="1"/>
  <c r="X69" i="123"/>
  <c r="W66" i="123"/>
  <c r="V63" i="123"/>
  <c r="J51" i="123"/>
  <c r="I48" i="123"/>
  <c r="D26" i="158"/>
  <c r="D2" i="158" s="1"/>
  <c r="R30" i="123"/>
  <c r="U2" i="174"/>
  <c r="F27" i="125"/>
  <c r="N22" i="125"/>
  <c r="T26" i="16"/>
  <c r="J6" i="123"/>
  <c r="M45" i="123"/>
  <c r="L42" i="123"/>
  <c r="K39" i="123"/>
  <c r="J36" i="123"/>
  <c r="I3" i="190"/>
  <c r="W3" i="190"/>
  <c r="H3" i="113"/>
  <c r="L26" i="203"/>
  <c r="P26" i="204"/>
  <c r="P2" i="204" s="1"/>
  <c r="I3" i="121"/>
  <c r="I3" i="109"/>
  <c r="I2" i="109" s="1"/>
  <c r="X3" i="115"/>
  <c r="V3" i="169"/>
  <c r="V2" i="169" s="1"/>
  <c r="F26" i="173"/>
  <c r="W2" i="170"/>
  <c r="L47" i="116"/>
  <c r="M22" i="118"/>
  <c r="D15" i="116"/>
  <c r="X61" i="119"/>
  <c r="M61" i="119"/>
  <c r="O61" i="119"/>
  <c r="M33" i="120"/>
  <c r="U65" i="116"/>
  <c r="U65" i="93" s="1"/>
  <c r="U65" i="11" s="1"/>
  <c r="U65" i="9" s="1"/>
  <c r="P19" i="116"/>
  <c r="N27" i="118"/>
  <c r="R40" i="116"/>
  <c r="M31" i="116"/>
  <c r="L28" i="116"/>
  <c r="V12" i="116"/>
  <c r="V70" i="123"/>
  <c r="U67" i="123"/>
  <c r="T64" i="123"/>
  <c r="V15" i="116"/>
  <c r="M11" i="119"/>
  <c r="L71" i="123"/>
  <c r="J65" i="123"/>
  <c r="J65" i="93" s="1"/>
  <c r="J65" i="11" s="1"/>
  <c r="J65" i="9" s="1"/>
  <c r="P3" i="201"/>
  <c r="P2" i="201" s="1"/>
  <c r="X31" i="123"/>
  <c r="S26" i="171"/>
  <c r="G45" i="123"/>
  <c r="G45" i="93" s="1"/>
  <c r="G45" i="11" s="1"/>
  <c r="G45" i="9" s="1"/>
  <c r="Q14" i="123"/>
  <c r="L8" i="125"/>
  <c r="F26" i="78"/>
  <c r="W26" i="81"/>
  <c r="W2" i="81" s="1"/>
  <c r="L3" i="186"/>
  <c r="V3" i="87"/>
  <c r="I3" i="113"/>
  <c r="O3" i="203"/>
  <c r="O2" i="203" s="1"/>
  <c r="G52" i="125"/>
  <c r="T3" i="172"/>
  <c r="T2" i="172" s="1"/>
  <c r="I3" i="168"/>
  <c r="D47" i="116"/>
  <c r="E17" i="120"/>
  <c r="N64" i="116"/>
  <c r="X30" i="116"/>
  <c r="I26" i="159"/>
  <c r="H19" i="116"/>
  <c r="G31" i="116"/>
  <c r="F27" i="118"/>
  <c r="H26" i="167"/>
  <c r="G54" i="123"/>
  <c r="E3" i="159"/>
  <c r="E2" i="159" s="1"/>
  <c r="W2" i="174"/>
  <c r="H26" i="16"/>
  <c r="U49" i="123"/>
  <c r="T46" i="123"/>
  <c r="S43" i="123"/>
  <c r="R40" i="123"/>
  <c r="Q37" i="123"/>
  <c r="T36" i="123"/>
  <c r="U3" i="171"/>
  <c r="X70" i="123"/>
  <c r="S31" i="123"/>
  <c r="R28" i="123"/>
  <c r="U3" i="161"/>
  <c r="U2" i="161" s="1"/>
  <c r="Q8" i="105"/>
  <c r="U3" i="195"/>
  <c r="X26" i="114"/>
  <c r="O3" i="199"/>
  <c r="O2" i="199" s="1"/>
  <c r="J3" i="198"/>
  <c r="J2" i="198" s="1"/>
  <c r="J2" i="115"/>
  <c r="U8" i="119"/>
  <c r="U3" i="119" s="1"/>
  <c r="S26" i="121"/>
  <c r="S2" i="121" s="1"/>
  <c r="X3" i="203"/>
  <c r="F19" i="123"/>
  <c r="M26" i="183"/>
  <c r="M2" i="183" s="1"/>
  <c r="K26" i="174"/>
  <c r="V3" i="189"/>
  <c r="V2" i="189" s="1"/>
  <c r="K3" i="197"/>
  <c r="T3" i="196"/>
  <c r="T2" i="196" s="1"/>
  <c r="F3" i="203"/>
  <c r="F2" i="203" s="1"/>
  <c r="L44" i="116"/>
  <c r="P40" i="116"/>
  <c r="P40" i="93" s="1"/>
  <c r="P40" i="11" s="1"/>
  <c r="P40" i="9" s="1"/>
  <c r="X2" i="170"/>
  <c r="H35" i="116"/>
  <c r="R7" i="116"/>
  <c r="P61" i="119"/>
  <c r="G61" i="119"/>
  <c r="E65" i="116"/>
  <c r="M52" i="119"/>
  <c r="I10" i="116"/>
  <c r="U4" i="118"/>
  <c r="R48" i="116"/>
  <c r="R48" i="93" s="1"/>
  <c r="R48" i="11" s="1"/>
  <c r="R48" i="9" s="1"/>
  <c r="O18" i="116"/>
  <c r="I8" i="119"/>
  <c r="I3" i="119" s="1"/>
  <c r="N27" i="120"/>
  <c r="N54" i="123"/>
  <c r="N14" i="123"/>
  <c r="K54" i="123"/>
  <c r="W70" i="123"/>
  <c r="V67" i="123"/>
  <c r="V67" i="93" s="1"/>
  <c r="V67" i="11" s="1"/>
  <c r="V67" i="9" s="1"/>
  <c r="U64" i="123"/>
  <c r="G27" i="125"/>
  <c r="O2" i="174"/>
  <c r="G44" i="123"/>
  <c r="F41" i="123"/>
  <c r="E38" i="123"/>
  <c r="D35" i="123"/>
  <c r="U14" i="123"/>
  <c r="H5" i="123"/>
  <c r="G31" i="123"/>
  <c r="L3" i="80"/>
  <c r="L2" i="80" s="1"/>
  <c r="R3" i="84"/>
  <c r="U3" i="88"/>
  <c r="K3" i="188"/>
  <c r="K2" i="188" s="1"/>
  <c r="Q26" i="190"/>
  <c r="J3" i="110"/>
  <c r="N38" i="116"/>
  <c r="X3" i="169"/>
  <c r="U3" i="156"/>
  <c r="R3" i="82"/>
  <c r="R2" i="82" s="1"/>
  <c r="S3" i="190"/>
  <c r="R3" i="193"/>
  <c r="R2" i="193" s="1"/>
  <c r="U26" i="170"/>
  <c r="U2" i="170" s="1"/>
  <c r="T3" i="173"/>
  <c r="T2" i="173" s="1"/>
  <c r="V66" i="116"/>
  <c r="Q21" i="116"/>
  <c r="P18" i="116"/>
  <c r="R11" i="118"/>
  <c r="E50" i="116"/>
  <c r="I38" i="116"/>
  <c r="K25" i="116"/>
  <c r="T61" i="119"/>
  <c r="O34" i="116"/>
  <c r="O67" i="116"/>
  <c r="G17" i="118"/>
  <c r="D54" i="116"/>
  <c r="H30" i="116"/>
  <c r="D6" i="116"/>
  <c r="V61" i="119"/>
  <c r="T35" i="116"/>
  <c r="H26" i="159"/>
  <c r="T14" i="116"/>
  <c r="F10" i="116"/>
  <c r="H33" i="120"/>
  <c r="F49" i="116"/>
  <c r="E46" i="116"/>
  <c r="E46" i="93" s="1"/>
  <c r="E46" i="11" s="1"/>
  <c r="E46" i="9" s="1"/>
  <c r="P71" i="123"/>
  <c r="O68" i="123"/>
  <c r="N65" i="123"/>
  <c r="D70" i="123"/>
  <c r="X66" i="123"/>
  <c r="W63" i="123"/>
  <c r="W49" i="123"/>
  <c r="V46" i="123"/>
  <c r="R3" i="158"/>
  <c r="D24" i="123"/>
  <c r="G64" i="123"/>
  <c r="M50" i="123"/>
  <c r="L47" i="123"/>
  <c r="U46" i="123"/>
  <c r="K44" i="123"/>
  <c r="J41" i="123"/>
  <c r="I38" i="123"/>
  <c r="H35" i="123"/>
  <c r="G67" i="123"/>
  <c r="X25" i="123"/>
  <c r="P3" i="154"/>
  <c r="P2" i="154" s="1"/>
  <c r="Q3" i="80"/>
  <c r="E3" i="195"/>
  <c r="E2" i="195" s="1"/>
  <c r="N3" i="108"/>
  <c r="N26" i="108"/>
  <c r="D8" i="118"/>
  <c r="N3" i="156"/>
  <c r="U26" i="173"/>
  <c r="C10" i="123"/>
  <c r="J3" i="82"/>
  <c r="J2" i="82" s="1"/>
  <c r="R26" i="115"/>
  <c r="R2" i="115" s="1"/>
  <c r="X3" i="190"/>
  <c r="X2" i="190" s="1"/>
  <c r="E26" i="198"/>
  <c r="E2" i="198" s="1"/>
  <c r="O3" i="156"/>
  <c r="M47" i="116"/>
  <c r="J14" i="116"/>
  <c r="O68" i="116"/>
  <c r="J41" i="116"/>
  <c r="V37" i="116"/>
  <c r="V37" i="93" s="1"/>
  <c r="V37" i="11" s="1"/>
  <c r="V37" i="9" s="1"/>
  <c r="H61" i="119"/>
  <c r="L70" i="116"/>
  <c r="K67" i="116"/>
  <c r="J64" i="116"/>
  <c r="T17" i="118"/>
  <c r="F21" i="116"/>
  <c r="E17" i="118"/>
  <c r="N61" i="119"/>
  <c r="S9" i="116"/>
  <c r="T27" i="120"/>
  <c r="T51" i="116"/>
  <c r="R45" i="116"/>
  <c r="Q42" i="116"/>
  <c r="P39" i="116"/>
  <c r="O36" i="116"/>
  <c r="M27" i="120"/>
  <c r="U66" i="123"/>
  <c r="F17" i="125"/>
  <c r="Q2" i="203"/>
  <c r="V26" i="152"/>
  <c r="R2" i="156"/>
  <c r="E3" i="156"/>
  <c r="J3" i="153"/>
  <c r="J2" i="153" s="1"/>
  <c r="H3" i="88"/>
  <c r="H2" i="88" s="1"/>
  <c r="K26" i="195"/>
  <c r="R2" i="86"/>
  <c r="L3" i="85"/>
  <c r="L2" i="85" s="1"/>
  <c r="D41" i="102"/>
  <c r="D24" i="102"/>
  <c r="W16" i="102"/>
  <c r="S62" i="116"/>
  <c r="U29" i="123"/>
  <c r="M26" i="170"/>
  <c r="X2" i="202"/>
  <c r="F3" i="173"/>
  <c r="F3" i="151"/>
  <c r="D3" i="85"/>
  <c r="D2" i="85" s="1"/>
  <c r="V2" i="188"/>
  <c r="W24" i="102"/>
  <c r="Q40" i="102"/>
  <c r="Q3" i="198"/>
  <c r="Q2" i="198" s="1"/>
  <c r="Q3" i="88"/>
  <c r="N15" i="116"/>
  <c r="O3" i="169"/>
  <c r="C41" i="116"/>
  <c r="T26" i="154"/>
  <c r="R3" i="154"/>
  <c r="R2" i="154" s="1"/>
  <c r="F25" i="123"/>
  <c r="C12" i="102"/>
  <c r="C12" i="93" s="1"/>
  <c r="C12" i="11" s="1"/>
  <c r="C12" i="9" s="1"/>
  <c r="V3" i="19"/>
  <c r="P3" i="80"/>
  <c r="I26" i="86"/>
  <c r="I2" i="86" s="1"/>
  <c r="E3" i="83"/>
  <c r="E2" i="83" s="1"/>
  <c r="X3" i="87"/>
  <c r="X2" i="87" s="1"/>
  <c r="J26" i="83"/>
  <c r="P26" i="168"/>
  <c r="H3" i="170"/>
  <c r="H2" i="170" s="1"/>
  <c r="J3" i="172"/>
  <c r="J2" i="172" s="1"/>
  <c r="N3" i="172"/>
  <c r="N2" i="172" s="1"/>
  <c r="D3" i="173"/>
  <c r="I3" i="156"/>
  <c r="I2" i="156" s="1"/>
  <c r="K3" i="204"/>
  <c r="K2" i="204" s="1"/>
  <c r="D2" i="17"/>
  <c r="Q14" i="102"/>
  <c r="P72" i="116"/>
  <c r="O51" i="116"/>
  <c r="N48" i="116"/>
  <c r="H70" i="116"/>
  <c r="F64" i="116"/>
  <c r="V52" i="125"/>
  <c r="H44" i="123"/>
  <c r="G41" i="123"/>
  <c r="G41" i="93" s="1"/>
  <c r="G41" i="11" s="1"/>
  <c r="G41" i="9" s="1"/>
  <c r="E35" i="123"/>
  <c r="E19" i="123"/>
  <c r="K3" i="195"/>
  <c r="V3" i="109"/>
  <c r="V2" i="109" s="1"/>
  <c r="J2" i="170"/>
  <c r="P65" i="102"/>
  <c r="X3" i="111"/>
  <c r="T11" i="111"/>
  <c r="R2" i="203"/>
  <c r="I13" i="123"/>
  <c r="O9" i="123"/>
  <c r="K5" i="123"/>
  <c r="K4" i="123" s="1"/>
  <c r="W3" i="83"/>
  <c r="W2" i="83" s="1"/>
  <c r="J3" i="190"/>
  <c r="J2" i="190" s="1"/>
  <c r="W2" i="188"/>
  <c r="M36" i="102"/>
  <c r="D2" i="114"/>
  <c r="U44" i="123"/>
  <c r="J26" i="174"/>
  <c r="I31" i="123"/>
  <c r="H28" i="123"/>
  <c r="G2" i="174"/>
  <c r="W3" i="167"/>
  <c r="D3" i="86"/>
  <c r="D2" i="86" s="1"/>
  <c r="G3" i="85"/>
  <c r="G2" i="85" s="1"/>
  <c r="Q3" i="188"/>
  <c r="Q2" i="188" s="1"/>
  <c r="P3" i="195"/>
  <c r="P2" i="195" s="1"/>
  <c r="X3" i="188"/>
  <c r="V3" i="151"/>
  <c r="Q3" i="194"/>
  <c r="V54" i="102"/>
  <c r="K53" i="102"/>
  <c r="N54" i="102"/>
  <c r="H3" i="111"/>
  <c r="T33" i="111"/>
  <c r="S2" i="113"/>
  <c r="C29" i="102"/>
  <c r="G14" i="123"/>
  <c r="M8" i="125"/>
  <c r="I4" i="125"/>
  <c r="I3" i="125" s="1"/>
  <c r="R26" i="183"/>
  <c r="I3" i="85"/>
  <c r="I2" i="85" s="1"/>
  <c r="R3" i="190"/>
  <c r="O3" i="114"/>
  <c r="T26" i="121"/>
  <c r="S3" i="199"/>
  <c r="S2" i="199" s="1"/>
  <c r="F22" i="104"/>
  <c r="M34" i="102"/>
  <c r="S36" i="102"/>
  <c r="S36" i="93" s="1"/>
  <c r="S36" i="11" s="1"/>
  <c r="S36" i="9" s="1"/>
  <c r="D26" i="197"/>
  <c r="O49" i="102"/>
  <c r="S65" i="116"/>
  <c r="V2" i="159"/>
  <c r="E61" i="125"/>
  <c r="P32" i="123"/>
  <c r="G3" i="172"/>
  <c r="G2" i="172" s="1"/>
  <c r="K26" i="202"/>
  <c r="K2" i="202" s="1"/>
  <c r="F31" i="102"/>
  <c r="M71" i="116"/>
  <c r="J12" i="123"/>
  <c r="O2" i="19"/>
  <c r="T52" i="75"/>
  <c r="X11" i="75"/>
  <c r="X8" i="105"/>
  <c r="F17" i="75"/>
  <c r="U52" i="75"/>
  <c r="L52" i="75"/>
  <c r="I3" i="77"/>
  <c r="S3" i="85"/>
  <c r="S2" i="85" s="1"/>
  <c r="U2" i="85"/>
  <c r="T29" i="102"/>
  <c r="E23" i="102"/>
  <c r="S35" i="102"/>
  <c r="T31" i="102"/>
  <c r="P19" i="102"/>
  <c r="O67" i="102"/>
  <c r="N65" i="102"/>
  <c r="J47" i="102"/>
  <c r="F35" i="102"/>
  <c r="M2" i="83"/>
  <c r="P26" i="90"/>
  <c r="S26" i="185"/>
  <c r="Q11" i="105"/>
  <c r="L26" i="187"/>
  <c r="J7" i="102"/>
  <c r="L14" i="102"/>
  <c r="P4" i="104"/>
  <c r="U3" i="151"/>
  <c r="M27" i="75"/>
  <c r="P26" i="77"/>
  <c r="G2" i="18"/>
  <c r="D8" i="75"/>
  <c r="R4" i="105"/>
  <c r="G3" i="187"/>
  <c r="T22" i="104"/>
  <c r="T23" i="102"/>
  <c r="O8" i="104"/>
  <c r="S61" i="111"/>
  <c r="S67" i="102"/>
  <c r="S67" i="93" s="1"/>
  <c r="S67" i="11" s="1"/>
  <c r="S67" i="9" s="1"/>
  <c r="K26" i="77"/>
  <c r="S8" i="75"/>
  <c r="M2" i="85"/>
  <c r="K72" i="102"/>
  <c r="V71" i="102"/>
  <c r="U68" i="102"/>
  <c r="T65" i="102"/>
  <c r="R20" i="102"/>
  <c r="P35" i="102"/>
  <c r="P35" i="93" s="1"/>
  <c r="P35" i="11" s="1"/>
  <c r="P35" i="9" s="1"/>
  <c r="W2" i="19"/>
  <c r="Q49" i="102"/>
  <c r="S65" i="102"/>
  <c r="S68" i="102"/>
  <c r="R65" i="102"/>
  <c r="J54" i="102"/>
  <c r="V27" i="104"/>
  <c r="U27" i="104"/>
  <c r="N52" i="106"/>
  <c r="S9" i="102"/>
  <c r="N22" i="104"/>
  <c r="L32" i="102"/>
  <c r="I33" i="111"/>
  <c r="J71" i="116"/>
  <c r="I68" i="116"/>
  <c r="H65" i="116"/>
  <c r="E52" i="118"/>
  <c r="I27" i="125"/>
  <c r="I32" i="123"/>
  <c r="K19" i="123"/>
  <c r="K17" i="124"/>
  <c r="W8" i="124"/>
  <c r="P24" i="123"/>
  <c r="P22" i="124"/>
  <c r="O20" i="123"/>
  <c r="U26" i="204"/>
  <c r="V2" i="86"/>
  <c r="J63" i="102"/>
  <c r="M45" i="102"/>
  <c r="V68" i="102"/>
  <c r="O20" i="102"/>
  <c r="L46" i="102"/>
  <c r="S72" i="102"/>
  <c r="R69" i="102"/>
  <c r="Q66" i="102"/>
  <c r="P63" i="102"/>
  <c r="R47" i="102"/>
  <c r="R47" i="93" s="1"/>
  <c r="R47" i="11" s="1"/>
  <c r="R47" i="9" s="1"/>
  <c r="P41" i="102"/>
  <c r="P41" i="93" s="1"/>
  <c r="P41" i="11" s="1"/>
  <c r="P41" i="9" s="1"/>
  <c r="N35" i="102"/>
  <c r="N27" i="105"/>
  <c r="O22" i="105"/>
  <c r="K19" i="102"/>
  <c r="R3" i="187"/>
  <c r="R2" i="187" s="1"/>
  <c r="G4" i="105"/>
  <c r="T2" i="189"/>
  <c r="L64" i="102"/>
  <c r="G51" i="102"/>
  <c r="G51" i="93" s="1"/>
  <c r="G51" i="11" s="1"/>
  <c r="G51" i="9" s="1"/>
  <c r="D42" i="102"/>
  <c r="D42" i="93" s="1"/>
  <c r="D42" i="11" s="1"/>
  <c r="D42" i="9" s="1"/>
  <c r="M37" i="102"/>
  <c r="O72" i="102"/>
  <c r="N69" i="102"/>
  <c r="M66" i="102"/>
  <c r="L63" i="102"/>
  <c r="K54" i="102"/>
  <c r="K51" i="102"/>
  <c r="K51" i="93" s="1"/>
  <c r="K51" i="11" s="1"/>
  <c r="K51" i="9" s="1"/>
  <c r="G32" i="102"/>
  <c r="N72" i="102"/>
  <c r="M69" i="102"/>
  <c r="Q68" i="102"/>
  <c r="N10" i="102"/>
  <c r="U39" i="102"/>
  <c r="U39" i="93" s="1"/>
  <c r="U39" i="11" s="1"/>
  <c r="U39" i="9" s="1"/>
  <c r="E9" i="102"/>
  <c r="E33" i="104"/>
  <c r="D36" i="93"/>
  <c r="D36" i="11" s="1"/>
  <c r="D36" i="9" s="1"/>
  <c r="G27" i="106"/>
  <c r="E52" i="106"/>
  <c r="F47" i="102"/>
  <c r="V6" i="102"/>
  <c r="F4" i="106"/>
  <c r="U27" i="111"/>
  <c r="Q5" i="102"/>
  <c r="D32" i="102"/>
  <c r="D32" i="93" s="1"/>
  <c r="D32" i="11" s="1"/>
  <c r="D32" i="9" s="1"/>
  <c r="R42" i="102"/>
  <c r="J10" i="102"/>
  <c r="D61" i="111"/>
  <c r="U3" i="197"/>
  <c r="U2" i="197" s="1"/>
  <c r="X26" i="196"/>
  <c r="X2" i="196" s="1"/>
  <c r="M3" i="108"/>
  <c r="M2" i="108" s="1"/>
  <c r="V3" i="110"/>
  <c r="T29" i="116"/>
  <c r="J4" i="117"/>
  <c r="P16" i="116"/>
  <c r="M27" i="117"/>
  <c r="L71" i="116"/>
  <c r="J65" i="116"/>
  <c r="I62" i="116"/>
  <c r="U32" i="116"/>
  <c r="U32" i="93" s="1"/>
  <c r="U32" i="11" s="1"/>
  <c r="U32" i="9" s="1"/>
  <c r="S12" i="116"/>
  <c r="S29" i="116"/>
  <c r="L22" i="117"/>
  <c r="O70" i="116"/>
  <c r="N67" i="116"/>
  <c r="M64" i="116"/>
  <c r="D45" i="116"/>
  <c r="X41" i="116"/>
  <c r="W38" i="116"/>
  <c r="E35" i="116"/>
  <c r="X25" i="116"/>
  <c r="E9" i="116"/>
  <c r="R21" i="116"/>
  <c r="W63" i="116"/>
  <c r="L67" i="116"/>
  <c r="K64" i="116"/>
  <c r="U22" i="118"/>
  <c r="S33" i="119"/>
  <c r="F3" i="155"/>
  <c r="P3" i="155"/>
  <c r="F52" i="120"/>
  <c r="D22" i="120"/>
  <c r="N72" i="116"/>
  <c r="L54" i="116"/>
  <c r="X10" i="116"/>
  <c r="G7" i="116"/>
  <c r="X33" i="119"/>
  <c r="M11" i="120"/>
  <c r="T51" i="123"/>
  <c r="S48" i="123"/>
  <c r="X67" i="123"/>
  <c r="F3" i="165"/>
  <c r="V32" i="102"/>
  <c r="N47" i="102"/>
  <c r="N47" i="93" s="1"/>
  <c r="N47" i="11" s="1"/>
  <c r="N47" i="9" s="1"/>
  <c r="K38" i="102"/>
  <c r="K38" i="93" s="1"/>
  <c r="K38" i="11" s="1"/>
  <c r="K38" i="9" s="1"/>
  <c r="S26" i="107"/>
  <c r="W64" i="116"/>
  <c r="H24" i="116"/>
  <c r="W21" i="116"/>
  <c r="V24" i="116"/>
  <c r="U71" i="116"/>
  <c r="O64" i="123"/>
  <c r="X26" i="16"/>
  <c r="O3" i="161"/>
  <c r="O2" i="161" s="1"/>
  <c r="N6" i="102"/>
  <c r="H26" i="196"/>
  <c r="H2" i="196" s="1"/>
  <c r="F3" i="110"/>
  <c r="F2" i="110" s="1"/>
  <c r="D11" i="118"/>
  <c r="E22" i="118"/>
  <c r="G67" i="116"/>
  <c r="U28" i="123"/>
  <c r="G6" i="116"/>
  <c r="S13" i="116"/>
  <c r="M12" i="116"/>
  <c r="W19" i="116"/>
  <c r="E71" i="116"/>
  <c r="D68" i="116"/>
  <c r="P62" i="116"/>
  <c r="G17" i="120"/>
  <c r="O35" i="123"/>
  <c r="C49" i="102"/>
  <c r="R8" i="75"/>
  <c r="P26" i="81"/>
  <c r="P70" i="102"/>
  <c r="P70" i="93" s="1"/>
  <c r="P70" i="11" s="1"/>
  <c r="P70" i="9" s="1"/>
  <c r="N42" i="102"/>
  <c r="L69" i="102"/>
  <c r="S69" i="102"/>
  <c r="O51" i="102"/>
  <c r="W26" i="185"/>
  <c r="W2" i="185" s="1"/>
  <c r="O68" i="102"/>
  <c r="O68" i="93" s="1"/>
  <c r="O68" i="11" s="1"/>
  <c r="O68" i="9" s="1"/>
  <c r="K50" i="102"/>
  <c r="K50" i="93" s="1"/>
  <c r="K50" i="11" s="1"/>
  <c r="K50" i="9" s="1"/>
  <c r="V26" i="185"/>
  <c r="X20" i="102"/>
  <c r="X20" i="93" s="1"/>
  <c r="X20" i="11" s="1"/>
  <c r="X20" i="9" s="1"/>
  <c r="K48" i="93"/>
  <c r="K48" i="11" s="1"/>
  <c r="K48" i="9" s="1"/>
  <c r="J45" i="102"/>
  <c r="J45" i="93" s="1"/>
  <c r="J45" i="11" s="1"/>
  <c r="J45" i="9" s="1"/>
  <c r="I42" i="102"/>
  <c r="I42" i="93" s="1"/>
  <c r="I42" i="11" s="1"/>
  <c r="I42" i="9" s="1"/>
  <c r="G36" i="102"/>
  <c r="G36" i="93" s="1"/>
  <c r="G36" i="11" s="1"/>
  <c r="G36" i="9" s="1"/>
  <c r="T13" i="102"/>
  <c r="H71" i="102"/>
  <c r="G68" i="102"/>
  <c r="F65" i="102"/>
  <c r="D30" i="102"/>
  <c r="V20" i="102"/>
  <c r="U10" i="102"/>
  <c r="I2" i="189"/>
  <c r="V70" i="102"/>
  <c r="K39" i="102"/>
  <c r="D20" i="102"/>
  <c r="P14" i="102"/>
  <c r="I11" i="105"/>
  <c r="J26" i="187"/>
  <c r="U49" i="102"/>
  <c r="T46" i="102"/>
  <c r="S43" i="102"/>
  <c r="R40" i="102"/>
  <c r="Q37" i="102"/>
  <c r="P34" i="102"/>
  <c r="Q30" i="102"/>
  <c r="J25" i="102"/>
  <c r="J25" i="93" s="1"/>
  <c r="J25" i="11" s="1"/>
  <c r="J25" i="9" s="1"/>
  <c r="N21" i="102"/>
  <c r="N21" i="93" s="1"/>
  <c r="N21" i="11" s="1"/>
  <c r="N21" i="9" s="1"/>
  <c r="O15" i="102"/>
  <c r="V52" i="104"/>
  <c r="G37" i="102"/>
  <c r="L72" i="102"/>
  <c r="H54" i="102"/>
  <c r="H54" i="93" s="1"/>
  <c r="H54" i="11" s="1"/>
  <c r="H54" i="9" s="1"/>
  <c r="G26" i="191"/>
  <c r="W54" i="102"/>
  <c r="W54" i="93" s="1"/>
  <c r="W54" i="11" s="1"/>
  <c r="W54" i="9" s="1"/>
  <c r="U35" i="102"/>
  <c r="W52" i="106"/>
  <c r="J2" i="193"/>
  <c r="X3" i="194"/>
  <c r="X2" i="194" s="1"/>
  <c r="D4" i="106"/>
  <c r="N22" i="111"/>
  <c r="T48" i="102"/>
  <c r="T48" i="93" s="1"/>
  <c r="T48" i="11" s="1"/>
  <c r="T48" i="9" s="1"/>
  <c r="K37" i="102"/>
  <c r="K37" i="93" s="1"/>
  <c r="K37" i="11" s="1"/>
  <c r="K37" i="9" s="1"/>
  <c r="G16" i="102"/>
  <c r="G16" i="93" s="1"/>
  <c r="G16" i="11" s="1"/>
  <c r="G16" i="9" s="1"/>
  <c r="E43" i="102"/>
  <c r="E43" i="93" s="1"/>
  <c r="E43" i="11" s="1"/>
  <c r="E43" i="9" s="1"/>
  <c r="E2" i="113"/>
  <c r="X2" i="112"/>
  <c r="F19" i="116"/>
  <c r="J3" i="163"/>
  <c r="Q3" i="163"/>
  <c r="W72" i="116"/>
  <c r="W72" i="93" s="1"/>
  <c r="W72" i="11" s="1"/>
  <c r="W72" i="9" s="1"/>
  <c r="V69" i="116"/>
  <c r="J31" i="116"/>
  <c r="J31" i="93" s="1"/>
  <c r="J31" i="11" s="1"/>
  <c r="J31" i="9" s="1"/>
  <c r="W24" i="116"/>
  <c r="R10" i="116"/>
  <c r="N43" i="116"/>
  <c r="M40" i="116"/>
  <c r="Q63" i="116"/>
  <c r="X46" i="116"/>
  <c r="W43" i="116"/>
  <c r="V40" i="116"/>
  <c r="V40" i="93" s="1"/>
  <c r="V40" i="11" s="1"/>
  <c r="V40" i="9" s="1"/>
  <c r="U37" i="116"/>
  <c r="T24" i="116"/>
  <c r="G63" i="116"/>
  <c r="R6" i="116"/>
  <c r="K65" i="116"/>
  <c r="O19" i="116"/>
  <c r="X71" i="116"/>
  <c r="U34" i="116"/>
  <c r="N33" i="119"/>
  <c r="M33" i="119"/>
  <c r="V3" i="155"/>
  <c r="V32" i="116"/>
  <c r="L66" i="116"/>
  <c r="T2" i="159"/>
  <c r="E4" i="118"/>
  <c r="M8" i="118"/>
  <c r="S35" i="116"/>
  <c r="K33" i="120"/>
  <c r="O3" i="120"/>
  <c r="H26" i="158"/>
  <c r="T72" i="123"/>
  <c r="T72" i="93" s="1"/>
  <c r="T72" i="11" s="1"/>
  <c r="T72" i="9" s="1"/>
  <c r="S69" i="123"/>
  <c r="R66" i="123"/>
  <c r="Q63" i="123"/>
  <c r="M54" i="123"/>
  <c r="S3" i="201"/>
  <c r="S2" i="201" s="1"/>
  <c r="X15" i="123"/>
  <c r="W12" i="123"/>
  <c r="J3" i="121"/>
  <c r="J2" i="121" s="1"/>
  <c r="L3" i="172"/>
  <c r="L2" i="172" s="1"/>
  <c r="O26" i="114"/>
  <c r="Q29" i="102"/>
  <c r="R24" i="102"/>
  <c r="R24" i="93" s="1"/>
  <c r="R24" i="11" s="1"/>
  <c r="R24" i="9" s="1"/>
  <c r="O3" i="187"/>
  <c r="X38" i="102"/>
  <c r="X38" i="93" s="1"/>
  <c r="X38" i="11" s="1"/>
  <c r="X38" i="9" s="1"/>
  <c r="N33" i="104"/>
  <c r="U31" i="102"/>
  <c r="U31" i="93" s="1"/>
  <c r="U31" i="11" s="1"/>
  <c r="U31" i="9" s="1"/>
  <c r="O54" i="102"/>
  <c r="O52" i="106"/>
  <c r="V52" i="106"/>
  <c r="K31" i="102"/>
  <c r="I48" i="102"/>
  <c r="H45" i="102"/>
  <c r="H45" i="93" s="1"/>
  <c r="H45" i="11" s="1"/>
  <c r="H45" i="9" s="1"/>
  <c r="G42" i="102"/>
  <c r="E36" i="102"/>
  <c r="P3" i="194"/>
  <c r="Q4" i="104"/>
  <c r="R2" i="194"/>
  <c r="F22" i="111"/>
  <c r="X36" i="102"/>
  <c r="X36" i="93" s="1"/>
  <c r="X36" i="11" s="1"/>
  <c r="X36" i="9" s="1"/>
  <c r="R26" i="197"/>
  <c r="R2" i="197" s="1"/>
  <c r="X3" i="108"/>
  <c r="X2" i="108" s="1"/>
  <c r="O72" i="116"/>
  <c r="N69" i="116"/>
  <c r="G17" i="117"/>
  <c r="X6" i="116"/>
  <c r="I2" i="165"/>
  <c r="V28" i="116"/>
  <c r="P71" i="116"/>
  <c r="N65" i="116"/>
  <c r="R33" i="119"/>
  <c r="R26" i="119" s="1"/>
  <c r="M54" i="116"/>
  <c r="W34" i="123"/>
  <c r="V2" i="121"/>
  <c r="E66" i="123"/>
  <c r="P29" i="116"/>
  <c r="S3" i="16"/>
  <c r="E27" i="124"/>
  <c r="O26" i="201"/>
  <c r="T9" i="123"/>
  <c r="M2" i="174"/>
  <c r="S2" i="204"/>
  <c r="M26" i="171"/>
  <c r="M2" i="171" s="1"/>
  <c r="F26" i="16"/>
  <c r="E15" i="123"/>
  <c r="L6" i="123"/>
  <c r="D26" i="16"/>
  <c r="D2" i="16" s="1"/>
  <c r="F35" i="123"/>
  <c r="U7" i="123"/>
  <c r="U7" i="93" s="1"/>
  <c r="U7" i="11" s="1"/>
  <c r="U7" i="9" s="1"/>
  <c r="I26" i="160"/>
  <c r="I2" i="160" s="1"/>
  <c r="P3" i="160"/>
  <c r="P2" i="160" s="1"/>
  <c r="P3" i="161"/>
  <c r="P2" i="161" s="1"/>
  <c r="O3" i="152"/>
  <c r="O2" i="152" s="1"/>
  <c r="K3" i="153"/>
  <c r="K2" i="153" s="1"/>
  <c r="Q26" i="87"/>
  <c r="Q2" i="87" s="1"/>
  <c r="T26" i="86"/>
  <c r="T2" i="86" s="1"/>
  <c r="R26" i="88"/>
  <c r="R2" i="88" s="1"/>
  <c r="I3" i="88"/>
  <c r="I2" i="88" s="1"/>
  <c r="I26" i="190"/>
  <c r="F26" i="195"/>
  <c r="F2" i="195" s="1"/>
  <c r="R26" i="114"/>
  <c r="W52" i="111"/>
  <c r="Q3" i="199"/>
  <c r="Q2" i="199" s="1"/>
  <c r="S3" i="168"/>
  <c r="S2" i="168" s="1"/>
  <c r="J2" i="156"/>
  <c r="U3" i="203"/>
  <c r="U2" i="203" s="1"/>
  <c r="N8" i="120"/>
  <c r="L3" i="202"/>
  <c r="L2" i="202" s="1"/>
  <c r="S26" i="173"/>
  <c r="S2" i="173" s="1"/>
  <c r="J26" i="173"/>
  <c r="S3" i="183"/>
  <c r="S2" i="183" s="1"/>
  <c r="O25" i="123"/>
  <c r="S3" i="172"/>
  <c r="U2" i="84"/>
  <c r="G26" i="192"/>
  <c r="G2" i="192" s="1"/>
  <c r="E3" i="204"/>
  <c r="E2" i="204" s="1"/>
  <c r="H3" i="172"/>
  <c r="H2" i="172" s="1"/>
  <c r="I2" i="202"/>
  <c r="S26" i="188"/>
  <c r="S2" i="188" s="1"/>
  <c r="S68" i="123"/>
  <c r="R65" i="123"/>
  <c r="E72" i="123"/>
  <c r="D69" i="123"/>
  <c r="X65" i="123"/>
  <c r="H22" i="125"/>
  <c r="L20" i="123"/>
  <c r="E30" i="123"/>
  <c r="D31" i="123"/>
  <c r="Q22" i="125"/>
  <c r="J61" i="125"/>
  <c r="H52" i="125"/>
  <c r="X26" i="171"/>
  <c r="S3" i="154"/>
  <c r="S2" i="154" s="1"/>
  <c r="G3" i="153"/>
  <c r="S3" i="19"/>
  <c r="S2" i="19" s="1"/>
  <c r="P26" i="87"/>
  <c r="P2" i="87" s="1"/>
  <c r="I26" i="87"/>
  <c r="T26" i="82"/>
  <c r="T2" i="82" s="1"/>
  <c r="G3" i="90"/>
  <c r="G2" i="90" s="1"/>
  <c r="L3" i="190"/>
  <c r="S26" i="190"/>
  <c r="J26" i="114"/>
  <c r="M22" i="111"/>
  <c r="R8" i="118"/>
  <c r="R2" i="170"/>
  <c r="T3" i="167"/>
  <c r="T2" i="167" s="1"/>
  <c r="U26" i="168"/>
  <c r="U2" i="168" s="1"/>
  <c r="L26" i="168"/>
  <c r="L2" i="168" s="1"/>
  <c r="J4" i="119"/>
  <c r="M2" i="203"/>
  <c r="I3" i="203"/>
  <c r="I2" i="203" s="1"/>
  <c r="Q9" i="123"/>
  <c r="L52" i="125"/>
  <c r="O15" i="123"/>
  <c r="N12" i="123"/>
  <c r="C31" i="123"/>
  <c r="C31" i="93" s="1"/>
  <c r="C31" i="11" s="1"/>
  <c r="C31" i="9" s="1"/>
  <c r="F3" i="174"/>
  <c r="F2" i="174" s="1"/>
  <c r="R3" i="174"/>
  <c r="C54" i="116"/>
  <c r="U3" i="80"/>
  <c r="U2" i="80" s="1"/>
  <c r="L3" i="83"/>
  <c r="L2" i="83" s="1"/>
  <c r="G26" i="84"/>
  <c r="G2" i="84" s="1"/>
  <c r="N26" i="84"/>
  <c r="N2" i="84" s="1"/>
  <c r="J3" i="186"/>
  <c r="J2" i="186" s="1"/>
  <c r="L26" i="121"/>
  <c r="L2" i="121" s="1"/>
  <c r="D3" i="174"/>
  <c r="K3" i="199"/>
  <c r="N24" i="123"/>
  <c r="T11" i="125"/>
  <c r="T3" i="125" s="1"/>
  <c r="O16" i="123"/>
  <c r="N13" i="123"/>
  <c r="N13" i="93" s="1"/>
  <c r="N13" i="11" s="1"/>
  <c r="N13" i="9" s="1"/>
  <c r="O46" i="123"/>
  <c r="N43" i="123"/>
  <c r="M40" i="123"/>
  <c r="L37" i="123"/>
  <c r="V26" i="160"/>
  <c r="V2" i="160" s="1"/>
  <c r="T3" i="153"/>
  <c r="T2" i="153" s="1"/>
  <c r="P4" i="105"/>
  <c r="U52" i="105"/>
  <c r="W26" i="190"/>
  <c r="N26" i="190"/>
  <c r="M8" i="117"/>
  <c r="K70" i="116"/>
  <c r="R52" i="119"/>
  <c r="F4" i="118"/>
  <c r="V47" i="116"/>
  <c r="P46" i="123"/>
  <c r="O43" i="123"/>
  <c r="N40" i="123"/>
  <c r="M37" i="123"/>
  <c r="L34" i="123"/>
  <c r="O19" i="123"/>
  <c r="R26" i="202"/>
  <c r="R2" i="202" s="1"/>
  <c r="V2" i="202"/>
  <c r="R43" i="123"/>
  <c r="F39" i="123"/>
  <c r="S30" i="123"/>
  <c r="T21" i="123"/>
  <c r="T21" i="93" s="1"/>
  <c r="T21" i="11" s="1"/>
  <c r="T21" i="9" s="1"/>
  <c r="F6" i="123"/>
  <c r="J26" i="203"/>
  <c r="J2" i="203" s="1"/>
  <c r="V26" i="203"/>
  <c r="V2" i="203" s="1"/>
  <c r="H26" i="174"/>
  <c r="H2" i="174" s="1"/>
  <c r="Q3" i="121"/>
  <c r="Q2" i="121" s="1"/>
  <c r="G3" i="121"/>
  <c r="G2" i="121" s="1"/>
  <c r="C51" i="123"/>
  <c r="W3" i="186"/>
  <c r="W2" i="186" s="1"/>
  <c r="N3" i="167"/>
  <c r="W3" i="121"/>
  <c r="Q2" i="172"/>
  <c r="L3" i="160"/>
  <c r="L2" i="160" s="1"/>
  <c r="I26" i="84"/>
  <c r="G26" i="188"/>
  <c r="G2" i="188" s="1"/>
  <c r="U3" i="193"/>
  <c r="V3" i="112"/>
  <c r="V2" i="112" s="1"/>
  <c r="N26" i="113"/>
  <c r="N2" i="113" s="1"/>
  <c r="M36" i="123"/>
  <c r="V16" i="123"/>
  <c r="X2" i="204"/>
  <c r="F64" i="123"/>
  <c r="O45" i="123"/>
  <c r="N42" i="123"/>
  <c r="U3" i="204"/>
  <c r="C54" i="123"/>
  <c r="R54" i="123"/>
  <c r="C35" i="102"/>
  <c r="C35" i="93" s="1"/>
  <c r="C35" i="11" s="1"/>
  <c r="C35" i="9" s="1"/>
  <c r="H7" i="123"/>
  <c r="W26" i="173"/>
  <c r="C51" i="116"/>
  <c r="C38" i="123"/>
  <c r="C38" i="93" s="1"/>
  <c r="C38" i="11" s="1"/>
  <c r="C38" i="9" s="1"/>
  <c r="S3" i="152"/>
  <c r="S2" i="152" s="1"/>
  <c r="D3" i="88"/>
  <c r="D2" i="88" s="1"/>
  <c r="S26" i="195"/>
  <c r="S2" i="195" s="1"/>
  <c r="Q26" i="165"/>
  <c r="H3" i="173"/>
  <c r="H17" i="125"/>
  <c r="E49" i="123"/>
  <c r="D46" i="123"/>
  <c r="D46" i="93" s="1"/>
  <c r="D46" i="11" s="1"/>
  <c r="D46" i="9" s="1"/>
  <c r="X42" i="123"/>
  <c r="X42" i="93" s="1"/>
  <c r="X42" i="11" s="1"/>
  <c r="X42" i="9" s="1"/>
  <c r="W39" i="123"/>
  <c r="V36" i="123"/>
  <c r="G61" i="125"/>
  <c r="I26" i="171"/>
  <c r="I2" i="171" s="1"/>
  <c r="G3" i="202"/>
  <c r="U24" i="123"/>
  <c r="Q26" i="160"/>
  <c r="Q2" i="160" s="1"/>
  <c r="N26" i="161"/>
  <c r="N2" i="161" s="1"/>
  <c r="D3" i="161"/>
  <c r="D2" i="161" s="1"/>
  <c r="L3" i="78"/>
  <c r="L2" i="78" s="1"/>
  <c r="F3" i="88"/>
  <c r="F2" i="88" s="1"/>
  <c r="I8" i="105"/>
  <c r="J22" i="104"/>
  <c r="E26" i="192"/>
  <c r="E2" i="192" s="1"/>
  <c r="R3" i="189"/>
  <c r="R2" i="189" s="1"/>
  <c r="P26" i="114"/>
  <c r="P2" i="114" s="1"/>
  <c r="M3" i="109"/>
  <c r="M2" i="109" s="1"/>
  <c r="T30" i="116"/>
  <c r="T30" i="93" s="1"/>
  <c r="T30" i="11" s="1"/>
  <c r="T30" i="9" s="1"/>
  <c r="S21" i="116"/>
  <c r="S21" i="93" s="1"/>
  <c r="S21" i="11" s="1"/>
  <c r="S21" i="9" s="1"/>
  <c r="N11" i="117"/>
  <c r="O41" i="116"/>
  <c r="M25" i="116"/>
  <c r="H32" i="116"/>
  <c r="H32" i="93" s="1"/>
  <c r="H32" i="11" s="1"/>
  <c r="H32" i="9" s="1"/>
  <c r="K26" i="167"/>
  <c r="M26" i="169"/>
  <c r="Q26" i="169"/>
  <c r="D27" i="119"/>
  <c r="W11" i="119"/>
  <c r="V11" i="119"/>
  <c r="X17" i="119"/>
  <c r="H7" i="116"/>
  <c r="H11" i="119"/>
  <c r="G11" i="119"/>
  <c r="H27" i="120"/>
  <c r="M51" i="116"/>
  <c r="M51" i="93" s="1"/>
  <c r="M51" i="11" s="1"/>
  <c r="M51" i="9" s="1"/>
  <c r="G27" i="119"/>
  <c r="T4" i="119"/>
  <c r="S32" i="116"/>
  <c r="R37" i="116"/>
  <c r="Q27" i="119"/>
  <c r="I26" i="158"/>
  <c r="P16" i="123"/>
  <c r="P2" i="202"/>
  <c r="G3" i="204"/>
  <c r="G2" i="204" s="1"/>
  <c r="E36" i="123"/>
  <c r="J3" i="202"/>
  <c r="J2" i="202" s="1"/>
  <c r="D21" i="123"/>
  <c r="D17" i="123" s="1"/>
  <c r="H26" i="173"/>
  <c r="R17" i="124"/>
  <c r="Q18" i="123"/>
  <c r="V26" i="87"/>
  <c r="F3" i="113"/>
  <c r="F2" i="113" s="1"/>
  <c r="L3" i="154"/>
  <c r="G3" i="86"/>
  <c r="G2" i="86" s="1"/>
  <c r="O3" i="80"/>
  <c r="O2" i="80" s="1"/>
  <c r="T3" i="186"/>
  <c r="T2" i="186" s="1"/>
  <c r="I3" i="114"/>
  <c r="I2" i="114" s="1"/>
  <c r="O3" i="107"/>
  <c r="O2" i="107" s="1"/>
  <c r="T3" i="110"/>
  <c r="T2" i="110" s="1"/>
  <c r="E3" i="109"/>
  <c r="E2" i="109" s="1"/>
  <c r="F3" i="112"/>
  <c r="V22" i="118"/>
  <c r="E3" i="169"/>
  <c r="E2" i="169" s="1"/>
  <c r="D26" i="156"/>
  <c r="D2" i="156" s="1"/>
  <c r="L3" i="183"/>
  <c r="T3" i="114"/>
  <c r="T2" i="114" s="1"/>
  <c r="M15" i="123"/>
  <c r="M15" i="93" s="1"/>
  <c r="M15" i="11" s="1"/>
  <c r="M15" i="9" s="1"/>
  <c r="N50" i="123"/>
  <c r="N50" i="93" s="1"/>
  <c r="N50" i="11" s="1"/>
  <c r="N50" i="9" s="1"/>
  <c r="G3" i="80"/>
  <c r="G2" i="80" s="1"/>
  <c r="N3" i="78"/>
  <c r="N2" i="78" s="1"/>
  <c r="L26" i="190"/>
  <c r="H2" i="169"/>
  <c r="N2" i="168"/>
  <c r="L3" i="203"/>
  <c r="O3" i="202"/>
  <c r="I20" i="123"/>
  <c r="M26" i="173"/>
  <c r="W30" i="123"/>
  <c r="E20" i="123"/>
  <c r="E20" i="93" s="1"/>
  <c r="E20" i="11" s="1"/>
  <c r="E20" i="9" s="1"/>
  <c r="F11" i="125"/>
  <c r="D10" i="123"/>
  <c r="R26" i="174"/>
  <c r="P28" i="123"/>
  <c r="L4" i="125"/>
  <c r="W26" i="192"/>
  <c r="W2" i="192" s="1"/>
  <c r="V26" i="196"/>
  <c r="V2" i="196" s="1"/>
  <c r="F26" i="121"/>
  <c r="F2" i="121" s="1"/>
  <c r="L3" i="114"/>
  <c r="L2" i="114" s="1"/>
  <c r="J3" i="16"/>
  <c r="C15" i="93"/>
  <c r="C15" i="11" s="1"/>
  <c r="C15" i="9" s="1"/>
  <c r="X2" i="152"/>
  <c r="N17" i="75"/>
  <c r="F2" i="19"/>
  <c r="X3" i="90"/>
  <c r="V72" i="102"/>
  <c r="J69" i="102"/>
  <c r="G11" i="105"/>
  <c r="I33" i="104"/>
  <c r="T2" i="19"/>
  <c r="M52" i="75"/>
  <c r="R22" i="75"/>
  <c r="T26" i="81"/>
  <c r="T2" i="81" s="1"/>
  <c r="X16" i="102"/>
  <c r="X11" i="105"/>
  <c r="X26" i="77"/>
  <c r="S10" i="102"/>
  <c r="V11" i="104"/>
  <c r="V13" i="102"/>
  <c r="T66" i="102"/>
  <c r="T66" i="93" s="1"/>
  <c r="T66" i="11" s="1"/>
  <c r="T66" i="9" s="1"/>
  <c r="E54" i="102"/>
  <c r="E52" i="102" s="1"/>
  <c r="L30" i="93"/>
  <c r="L30" i="11" s="1"/>
  <c r="L30" i="9" s="1"/>
  <c r="H26" i="77"/>
  <c r="L2" i="18"/>
  <c r="L4" i="75"/>
  <c r="L8" i="75"/>
  <c r="N25" i="11"/>
  <c r="N25" i="9" s="1"/>
  <c r="K2" i="83"/>
  <c r="J3" i="83"/>
  <c r="T2" i="85"/>
  <c r="L17" i="105"/>
  <c r="L20" i="102"/>
  <c r="C66" i="93"/>
  <c r="C66" i="11" s="1"/>
  <c r="C66" i="9" s="1"/>
  <c r="D4" i="75"/>
  <c r="E8" i="75"/>
  <c r="S63" i="102"/>
  <c r="U70" i="102"/>
  <c r="T67" i="102"/>
  <c r="T67" i="93" s="1"/>
  <c r="T67" i="11" s="1"/>
  <c r="T67" i="9" s="1"/>
  <c r="C63" i="93"/>
  <c r="C63" i="11" s="1"/>
  <c r="C63" i="9" s="1"/>
  <c r="V17" i="75"/>
  <c r="K17" i="75"/>
  <c r="O26" i="77"/>
  <c r="O2" i="77" s="1"/>
  <c r="H2" i="83"/>
  <c r="J3" i="185"/>
  <c r="J2" i="185" s="1"/>
  <c r="P71" i="102"/>
  <c r="I33" i="105"/>
  <c r="U72" i="102"/>
  <c r="U72" i="93" s="1"/>
  <c r="U72" i="11" s="1"/>
  <c r="U72" i="9" s="1"/>
  <c r="S66" i="102"/>
  <c r="R63" i="102"/>
  <c r="F39" i="102"/>
  <c r="L10" i="102"/>
  <c r="E2" i="86"/>
  <c r="Q2" i="85"/>
  <c r="N64" i="102"/>
  <c r="P48" i="102"/>
  <c r="W48" i="102"/>
  <c r="S3" i="185"/>
  <c r="Q63" i="102"/>
  <c r="I44" i="102"/>
  <c r="W49" i="102"/>
  <c r="H36" i="102"/>
  <c r="H36" i="93" s="1"/>
  <c r="H36" i="11" s="1"/>
  <c r="H36" i="9" s="1"/>
  <c r="I72" i="102"/>
  <c r="I72" i="93" s="1"/>
  <c r="I72" i="11" s="1"/>
  <c r="I72" i="9" s="1"/>
  <c r="H69" i="102"/>
  <c r="G66" i="102"/>
  <c r="F63" i="102"/>
  <c r="U46" i="93"/>
  <c r="U46" i="11" s="1"/>
  <c r="U46" i="9" s="1"/>
  <c r="D29" i="102"/>
  <c r="D29" i="93" s="1"/>
  <c r="D29" i="11" s="1"/>
  <c r="D29" i="9" s="1"/>
  <c r="V3" i="185"/>
  <c r="F8" i="105"/>
  <c r="F3" i="105" s="1"/>
  <c r="E70" i="102"/>
  <c r="D67" i="102"/>
  <c r="X63" i="102"/>
  <c r="V35" i="102"/>
  <c r="W31" i="102"/>
  <c r="V27" i="105"/>
  <c r="F20" i="102"/>
  <c r="E10" i="102"/>
  <c r="W2" i="189"/>
  <c r="N70" i="102"/>
  <c r="O65" i="102"/>
  <c r="E45" i="102"/>
  <c r="S39" i="102"/>
  <c r="W35" i="102"/>
  <c r="W35" i="93" s="1"/>
  <c r="W35" i="11" s="1"/>
  <c r="W35" i="9" s="1"/>
  <c r="O2" i="188"/>
  <c r="U26" i="187"/>
  <c r="T26" i="187"/>
  <c r="T2" i="187" s="1"/>
  <c r="G72" i="102"/>
  <c r="F69" i="102"/>
  <c r="E66" i="102"/>
  <c r="D63" i="102"/>
  <c r="X52" i="104"/>
  <c r="U6" i="93"/>
  <c r="U6" i="11" s="1"/>
  <c r="U6" i="9" s="1"/>
  <c r="J40" i="102"/>
  <c r="J40" i="93" s="1"/>
  <c r="J40" i="11" s="1"/>
  <c r="J40" i="9" s="1"/>
  <c r="I37" i="102"/>
  <c r="I37" i="93" s="1"/>
  <c r="I37" i="11" s="1"/>
  <c r="I37" i="9" s="1"/>
  <c r="I30" i="102"/>
  <c r="I30" i="93" s="1"/>
  <c r="I30" i="11" s="1"/>
  <c r="I30" i="9" s="1"/>
  <c r="L3" i="191"/>
  <c r="H40" i="102"/>
  <c r="V34" i="102"/>
  <c r="Q71" i="102"/>
  <c r="Q71" i="93" s="1"/>
  <c r="Q71" i="11" s="1"/>
  <c r="Q71" i="9" s="1"/>
  <c r="T44" i="93"/>
  <c r="T44" i="11" s="1"/>
  <c r="T44" i="9" s="1"/>
  <c r="T27" i="106"/>
  <c r="Q22" i="104"/>
  <c r="M52" i="106"/>
  <c r="W11" i="106"/>
  <c r="T10" i="102"/>
  <c r="N4" i="106"/>
  <c r="W17" i="111"/>
  <c r="J26" i="197"/>
  <c r="E2" i="196"/>
  <c r="P3" i="108"/>
  <c r="O2" i="115"/>
  <c r="L11" i="111"/>
  <c r="K11" i="111"/>
  <c r="K3" i="111" s="1"/>
  <c r="K3" i="110"/>
  <c r="H63" i="116"/>
  <c r="S54" i="116"/>
  <c r="S54" i="93" s="1"/>
  <c r="S54" i="11" s="1"/>
  <c r="S54" i="9" s="1"/>
  <c r="K68" i="116"/>
  <c r="N52" i="117"/>
  <c r="O38" i="116"/>
  <c r="O38" i="93" s="1"/>
  <c r="O38" i="11" s="1"/>
  <c r="O38" i="9" s="1"/>
  <c r="O14" i="116"/>
  <c r="O14" i="93" s="1"/>
  <c r="O14" i="11" s="1"/>
  <c r="O14" i="9" s="1"/>
  <c r="S3" i="163"/>
  <c r="G65" i="116"/>
  <c r="G65" i="93" s="1"/>
  <c r="G65" i="11" s="1"/>
  <c r="G65" i="9" s="1"/>
  <c r="L42" i="116"/>
  <c r="K39" i="116"/>
  <c r="J36" i="116"/>
  <c r="G61" i="117"/>
  <c r="N39" i="116"/>
  <c r="J35" i="116"/>
  <c r="J35" i="93" s="1"/>
  <c r="J35" i="11" s="1"/>
  <c r="J35" i="9" s="1"/>
  <c r="M11" i="118"/>
  <c r="S2" i="167"/>
  <c r="J27" i="118"/>
  <c r="I33" i="119"/>
  <c r="I26" i="119" s="1"/>
  <c r="H33" i="119"/>
  <c r="S31" i="116"/>
  <c r="I3" i="170"/>
  <c r="I2" i="170" s="1"/>
  <c r="L17" i="120"/>
  <c r="U13" i="116"/>
  <c r="U11" i="120"/>
  <c r="U3" i="120" s="1"/>
  <c r="O39" i="116"/>
  <c r="J28" i="123"/>
  <c r="D3" i="203"/>
  <c r="D2" i="203" s="1"/>
  <c r="U13" i="123"/>
  <c r="U11" i="124"/>
  <c r="O67" i="123"/>
  <c r="X28" i="123"/>
  <c r="X27" i="124"/>
  <c r="L9" i="123"/>
  <c r="L8" i="124"/>
  <c r="M5" i="123"/>
  <c r="M4" i="124"/>
  <c r="H2" i="109"/>
  <c r="V11" i="125"/>
  <c r="V15" i="123"/>
  <c r="W23" i="116"/>
  <c r="W22" i="119"/>
  <c r="R72" i="116"/>
  <c r="S40" i="116"/>
  <c r="K18" i="123"/>
  <c r="K17" i="125"/>
  <c r="L8" i="106"/>
  <c r="Q61" i="111"/>
  <c r="O17" i="117"/>
  <c r="O3" i="166"/>
  <c r="U40" i="116"/>
  <c r="P54" i="116"/>
  <c r="L2" i="166"/>
  <c r="Q3" i="119"/>
  <c r="R68" i="116"/>
  <c r="T17" i="125"/>
  <c r="I35" i="123"/>
  <c r="G22" i="105"/>
  <c r="U3" i="187"/>
  <c r="J4" i="105"/>
  <c r="H68" i="102"/>
  <c r="G43" i="102"/>
  <c r="G43" i="93" s="1"/>
  <c r="G43" i="11" s="1"/>
  <c r="G43" i="9" s="1"/>
  <c r="P26" i="185"/>
  <c r="J11" i="105"/>
  <c r="J70" i="102"/>
  <c r="J70" i="93" s="1"/>
  <c r="J70" i="11" s="1"/>
  <c r="J70" i="9" s="1"/>
  <c r="I25" i="102"/>
  <c r="I25" i="93" s="1"/>
  <c r="I25" i="11" s="1"/>
  <c r="I25" i="9" s="1"/>
  <c r="W26" i="187"/>
  <c r="L28" i="102"/>
  <c r="H8" i="105"/>
  <c r="D71" i="102"/>
  <c r="D71" i="93" s="1"/>
  <c r="D71" i="11" s="1"/>
  <c r="D71" i="9" s="1"/>
  <c r="X67" i="102"/>
  <c r="W64" i="102"/>
  <c r="O19" i="102"/>
  <c r="J48" i="102"/>
  <c r="J48" i="93" s="1"/>
  <c r="J48" i="11" s="1"/>
  <c r="J48" i="9" s="1"/>
  <c r="I45" i="102"/>
  <c r="I45" i="93" s="1"/>
  <c r="I45" i="11" s="1"/>
  <c r="I45" i="9" s="1"/>
  <c r="H42" i="102"/>
  <c r="H42" i="93" s="1"/>
  <c r="H42" i="11" s="1"/>
  <c r="H42" i="9" s="1"/>
  <c r="G39" i="102"/>
  <c r="F36" i="102"/>
  <c r="F29" i="102"/>
  <c r="X19" i="102"/>
  <c r="X19" i="93" s="1"/>
  <c r="X19" i="11" s="1"/>
  <c r="X19" i="9" s="1"/>
  <c r="L66" i="102"/>
  <c r="E37" i="102"/>
  <c r="J33" i="104"/>
  <c r="J26" i="104" s="1"/>
  <c r="V17" i="106"/>
  <c r="L24" i="102"/>
  <c r="L24" i="93" s="1"/>
  <c r="L24" i="11" s="1"/>
  <c r="L24" i="9" s="1"/>
  <c r="T22" i="106"/>
  <c r="G13" i="102"/>
  <c r="L33" i="104"/>
  <c r="L26" i="104" s="1"/>
  <c r="K33" i="104"/>
  <c r="K4" i="106"/>
  <c r="D8" i="106"/>
  <c r="I61" i="111"/>
  <c r="M27" i="111"/>
  <c r="I3" i="194"/>
  <c r="D2" i="110"/>
  <c r="Q26" i="197"/>
  <c r="Q3" i="115"/>
  <c r="P2" i="112"/>
  <c r="S10" i="116"/>
  <c r="S10" i="93" s="1"/>
  <c r="S10" i="11" s="1"/>
  <c r="S10" i="9" s="1"/>
  <c r="T3" i="197"/>
  <c r="E2" i="163"/>
  <c r="V4" i="117"/>
  <c r="X52" i="118"/>
  <c r="D20" i="116"/>
  <c r="L37" i="116"/>
  <c r="M16" i="116"/>
  <c r="M16" i="93" s="1"/>
  <c r="M16" i="11" s="1"/>
  <c r="M16" i="9" s="1"/>
  <c r="O10" i="116"/>
  <c r="E7" i="116"/>
  <c r="P37" i="116"/>
  <c r="P37" i="93" s="1"/>
  <c r="P37" i="11" s="1"/>
  <c r="P37" i="9" s="1"/>
  <c r="P8" i="118"/>
  <c r="F2" i="159"/>
  <c r="W16" i="123"/>
  <c r="W11" i="124"/>
  <c r="P3" i="82"/>
  <c r="P2" i="82" s="1"/>
  <c r="J3" i="187"/>
  <c r="U67" i="102"/>
  <c r="W51" i="102"/>
  <c r="T42" i="102"/>
  <c r="U37" i="102"/>
  <c r="H26" i="185"/>
  <c r="T7" i="102"/>
  <c r="T7" i="93" s="1"/>
  <c r="T7" i="11" s="1"/>
  <c r="T7" i="9" s="1"/>
  <c r="M2" i="188"/>
  <c r="V33" i="104"/>
  <c r="N24" i="102"/>
  <c r="H3" i="186"/>
  <c r="H2" i="186" s="1"/>
  <c r="I19" i="102"/>
  <c r="Q70" i="102"/>
  <c r="P67" i="102"/>
  <c r="O64" i="102"/>
  <c r="G19" i="102"/>
  <c r="X50" i="102"/>
  <c r="W47" i="102"/>
  <c r="V44" i="102"/>
  <c r="U41" i="102"/>
  <c r="T38" i="102"/>
  <c r="F72" i="102"/>
  <c r="F72" i="93" s="1"/>
  <c r="F72" i="11" s="1"/>
  <c r="F72" i="9" s="1"/>
  <c r="E69" i="102"/>
  <c r="E69" i="93" s="1"/>
  <c r="E69" i="11" s="1"/>
  <c r="E69" i="9" s="1"/>
  <c r="D66" i="102"/>
  <c r="D66" i="93" s="1"/>
  <c r="D66" i="11" s="1"/>
  <c r="D66" i="9" s="1"/>
  <c r="Q26" i="191"/>
  <c r="V24" i="102"/>
  <c r="U64" i="102"/>
  <c r="X40" i="102"/>
  <c r="X40" i="93" s="1"/>
  <c r="X40" i="11" s="1"/>
  <c r="X40" i="9" s="1"/>
  <c r="M39" i="102"/>
  <c r="M39" i="93" s="1"/>
  <c r="M39" i="11" s="1"/>
  <c r="M39" i="9" s="1"/>
  <c r="D64" i="102"/>
  <c r="D64" i="93" s="1"/>
  <c r="D64" i="11" s="1"/>
  <c r="D64" i="9" s="1"/>
  <c r="P16" i="102"/>
  <c r="M35" i="102"/>
  <c r="M35" i="93" s="1"/>
  <c r="M35" i="11" s="1"/>
  <c r="M35" i="9" s="1"/>
  <c r="Q27" i="104"/>
  <c r="E44" i="102"/>
  <c r="E44" i="93" s="1"/>
  <c r="E44" i="11" s="1"/>
  <c r="E44" i="9" s="1"/>
  <c r="X37" i="102"/>
  <c r="X37" i="93" s="1"/>
  <c r="X37" i="11" s="1"/>
  <c r="X37" i="9" s="1"/>
  <c r="H3" i="194"/>
  <c r="H2" i="194" s="1"/>
  <c r="E8" i="106"/>
  <c r="E27" i="111"/>
  <c r="H13" i="93"/>
  <c r="H13" i="11" s="1"/>
  <c r="H13" i="9" s="1"/>
  <c r="L48" i="102"/>
  <c r="E3" i="197"/>
  <c r="E2" i="197" s="1"/>
  <c r="D4" i="111"/>
  <c r="F33" i="111"/>
  <c r="W11" i="111"/>
  <c r="W3" i="111" s="1"/>
  <c r="E2" i="112"/>
  <c r="H2" i="112"/>
  <c r="W3" i="197"/>
  <c r="O53" i="116"/>
  <c r="H16" i="116"/>
  <c r="U66" i="116"/>
  <c r="G62" i="116"/>
  <c r="U52" i="118"/>
  <c r="K26" i="166"/>
  <c r="H4" i="119"/>
  <c r="S71" i="116"/>
  <c r="S63" i="116"/>
  <c r="P27" i="119"/>
  <c r="W8" i="119"/>
  <c r="W10" i="116"/>
  <c r="U3" i="159"/>
  <c r="V9" i="123"/>
  <c r="V8" i="123" s="1"/>
  <c r="V8" i="125"/>
  <c r="H3" i="86"/>
  <c r="H2" i="86" s="1"/>
  <c r="Q2" i="82"/>
  <c r="R2" i="85"/>
  <c r="M2" i="81"/>
  <c r="H3" i="90"/>
  <c r="U69" i="102"/>
  <c r="F67" i="102"/>
  <c r="F67" i="93" s="1"/>
  <c r="F67" i="11" s="1"/>
  <c r="F67" i="9" s="1"/>
  <c r="X68" i="102"/>
  <c r="G26" i="185"/>
  <c r="I66" i="102"/>
  <c r="H3" i="187"/>
  <c r="H2" i="187" s="1"/>
  <c r="V14" i="102"/>
  <c r="V14" i="93" s="1"/>
  <c r="V14" i="11" s="1"/>
  <c r="V14" i="9" s="1"/>
  <c r="K70" i="102"/>
  <c r="J67" i="102"/>
  <c r="I64" i="102"/>
  <c r="T35" i="102"/>
  <c r="Q36" i="102"/>
  <c r="Q36" i="93" s="1"/>
  <c r="Q36" i="11" s="1"/>
  <c r="Q36" i="9" s="1"/>
  <c r="X30" i="102"/>
  <c r="H6" i="102"/>
  <c r="G61" i="105"/>
  <c r="M25" i="102"/>
  <c r="I17" i="105"/>
  <c r="M67" i="102"/>
  <c r="X46" i="102"/>
  <c r="R2" i="188"/>
  <c r="F24" i="102"/>
  <c r="E31" i="102"/>
  <c r="P11" i="105"/>
  <c r="K35" i="102"/>
  <c r="S71" i="102"/>
  <c r="O52" i="104"/>
  <c r="I26" i="191"/>
  <c r="P3" i="191"/>
  <c r="Q54" i="102"/>
  <c r="Q54" i="93" s="1"/>
  <c r="Q54" i="11" s="1"/>
  <c r="Q54" i="9" s="1"/>
  <c r="I35" i="102"/>
  <c r="X10" i="102"/>
  <c r="L41" i="102"/>
  <c r="L41" i="93" s="1"/>
  <c r="L41" i="11" s="1"/>
  <c r="L41" i="9" s="1"/>
  <c r="X4" i="104"/>
  <c r="G52" i="106"/>
  <c r="W45" i="93"/>
  <c r="W45" i="11" s="1"/>
  <c r="W45" i="9" s="1"/>
  <c r="W27" i="106"/>
  <c r="F17" i="106"/>
  <c r="I32" i="102"/>
  <c r="H29" i="102"/>
  <c r="H29" i="93" s="1"/>
  <c r="H29" i="11" s="1"/>
  <c r="H29" i="9" s="1"/>
  <c r="D22" i="106"/>
  <c r="O35" i="102"/>
  <c r="T49" i="102"/>
  <c r="R43" i="102"/>
  <c r="L25" i="102"/>
  <c r="L25" i="93" s="1"/>
  <c r="L25" i="11" s="1"/>
  <c r="L25" i="9" s="1"/>
  <c r="I15" i="102"/>
  <c r="V22" i="111"/>
  <c r="R33" i="111"/>
  <c r="J2" i="107"/>
  <c r="Q52" i="111"/>
  <c r="O11" i="111"/>
  <c r="O3" i="111" s="1"/>
  <c r="N3" i="110"/>
  <c r="N2" i="110" s="1"/>
  <c r="Q2" i="107"/>
  <c r="D2" i="115"/>
  <c r="M24" i="116"/>
  <c r="L3" i="197"/>
  <c r="V26" i="163"/>
  <c r="I3" i="163"/>
  <c r="N4" i="117"/>
  <c r="M66" i="116"/>
  <c r="L63" i="116"/>
  <c r="H52" i="118"/>
  <c r="K7" i="116"/>
  <c r="D23" i="116"/>
  <c r="I19" i="116"/>
  <c r="S26" i="165"/>
  <c r="U3" i="165"/>
  <c r="K3" i="166"/>
  <c r="T45" i="116"/>
  <c r="T45" i="93" s="1"/>
  <c r="T45" i="11" s="1"/>
  <c r="T45" i="9" s="1"/>
  <c r="F54" i="116"/>
  <c r="F54" i="93" s="1"/>
  <c r="F54" i="11" s="1"/>
  <c r="F54" i="9" s="1"/>
  <c r="N28" i="116"/>
  <c r="Q40" i="116"/>
  <c r="M36" i="116"/>
  <c r="T4" i="118"/>
  <c r="D3" i="155"/>
  <c r="D67" i="116"/>
  <c r="S61" i="119"/>
  <c r="K4" i="119"/>
  <c r="E6" i="116"/>
  <c r="E6" i="93" s="1"/>
  <c r="E6" i="11" s="1"/>
  <c r="E6" i="9" s="1"/>
  <c r="X70" i="116"/>
  <c r="P11" i="120"/>
  <c r="P3" i="120" s="1"/>
  <c r="J42" i="102"/>
  <c r="J33" i="111"/>
  <c r="J26" i="111" s="1"/>
  <c r="K26" i="165"/>
  <c r="K2" i="165" s="1"/>
  <c r="D24" i="116"/>
  <c r="D72" i="123"/>
  <c r="X68" i="123"/>
  <c r="W65" i="123"/>
  <c r="W65" i="93" s="1"/>
  <c r="W65" i="11" s="1"/>
  <c r="W65" i="9" s="1"/>
  <c r="Q11" i="124"/>
  <c r="Q16" i="123"/>
  <c r="Q16" i="93" s="1"/>
  <c r="Q16" i="11" s="1"/>
  <c r="Q16" i="9" s="1"/>
  <c r="P19" i="123"/>
  <c r="P17" i="125"/>
  <c r="G3" i="79"/>
  <c r="N53" i="116"/>
  <c r="F51" i="116"/>
  <c r="E48" i="116"/>
  <c r="U9" i="116"/>
  <c r="U8" i="116" s="1"/>
  <c r="K17" i="118"/>
  <c r="D4" i="118"/>
  <c r="J69" i="116"/>
  <c r="O8" i="125"/>
  <c r="O10" i="123"/>
  <c r="S4" i="125"/>
  <c r="S6" i="123"/>
  <c r="S4" i="123" s="1"/>
  <c r="R33" i="120"/>
  <c r="S17" i="124"/>
  <c r="S18" i="123"/>
  <c r="S17" i="123" s="1"/>
  <c r="M10" i="123"/>
  <c r="M8" i="124"/>
  <c r="U4" i="125"/>
  <c r="U5" i="123"/>
  <c r="X26" i="172"/>
  <c r="K26" i="159"/>
  <c r="K2" i="159" s="1"/>
  <c r="M4" i="118"/>
  <c r="G4" i="120"/>
  <c r="O17" i="120"/>
  <c r="E14" i="116"/>
  <c r="L43" i="116"/>
  <c r="L43" i="93" s="1"/>
  <c r="L43" i="11" s="1"/>
  <c r="L43" i="9" s="1"/>
  <c r="K40" i="116"/>
  <c r="J37" i="116"/>
  <c r="J37" i="93" s="1"/>
  <c r="J37" i="11" s="1"/>
  <c r="J37" i="9" s="1"/>
  <c r="X71" i="123"/>
  <c r="W68" i="123"/>
  <c r="V65" i="123"/>
  <c r="R27" i="120"/>
  <c r="X4" i="120"/>
  <c r="X3" i="120" s="1"/>
  <c r="F49" i="123"/>
  <c r="D3" i="171"/>
  <c r="M66" i="123"/>
  <c r="Q26" i="171"/>
  <c r="L17" i="125"/>
  <c r="W26" i="16"/>
  <c r="K63" i="123"/>
  <c r="G37" i="123"/>
  <c r="D8" i="125"/>
  <c r="D45" i="123"/>
  <c r="X41" i="123"/>
  <c r="W38" i="123"/>
  <c r="V35" i="123"/>
  <c r="H3" i="160"/>
  <c r="H2" i="160" s="1"/>
  <c r="M26" i="80"/>
  <c r="P26" i="79"/>
  <c r="P2" i="79" s="1"/>
  <c r="I26" i="186"/>
  <c r="I2" i="186" s="1"/>
  <c r="D8" i="105"/>
  <c r="G26" i="190"/>
  <c r="G2" i="190" s="1"/>
  <c r="D3" i="190"/>
  <c r="F3" i="192"/>
  <c r="J52" i="119"/>
  <c r="W8" i="120"/>
  <c r="W3" i="120" s="1"/>
  <c r="R3" i="159"/>
  <c r="R2" i="159" s="1"/>
  <c r="L21" i="123"/>
  <c r="L21" i="93" s="1"/>
  <c r="L21" i="11" s="1"/>
  <c r="L21" i="9" s="1"/>
  <c r="F26" i="84"/>
  <c r="F2" i="84" s="1"/>
  <c r="N26" i="87"/>
  <c r="N2" i="87" s="1"/>
  <c r="G3" i="91"/>
  <c r="G2" i="91" s="1"/>
  <c r="X26" i="203"/>
  <c r="P33" i="120"/>
  <c r="L11" i="120"/>
  <c r="G2" i="158"/>
  <c r="L3" i="158"/>
  <c r="L2" i="158" s="1"/>
  <c r="H69" i="123"/>
  <c r="G66" i="123"/>
  <c r="F63" i="123"/>
  <c r="F3" i="201"/>
  <c r="F2" i="201" s="1"/>
  <c r="O70" i="123"/>
  <c r="N67" i="123"/>
  <c r="M64" i="123"/>
  <c r="M27" i="124"/>
  <c r="U20" i="123"/>
  <c r="U17" i="123" s="1"/>
  <c r="Q27" i="125"/>
  <c r="N11" i="125"/>
  <c r="N3" i="125" s="1"/>
  <c r="V72" i="123"/>
  <c r="E26" i="172"/>
  <c r="O31" i="123"/>
  <c r="P3" i="152"/>
  <c r="P2" i="152" s="1"/>
  <c r="W3" i="153"/>
  <c r="W2" i="153" s="1"/>
  <c r="G3" i="154"/>
  <c r="G2" i="154" s="1"/>
  <c r="R26" i="18"/>
  <c r="M8" i="103"/>
  <c r="U26" i="114"/>
  <c r="E8" i="119"/>
  <c r="F3" i="202"/>
  <c r="F2" i="202" s="1"/>
  <c r="W3" i="202"/>
  <c r="W2" i="202" s="1"/>
  <c r="R3" i="173"/>
  <c r="R3" i="153"/>
  <c r="R2" i="153" s="1"/>
  <c r="N3" i="19"/>
  <c r="N2" i="19" s="1"/>
  <c r="F3" i="86"/>
  <c r="F2" i="86" s="1"/>
  <c r="T3" i="84"/>
  <c r="T2" i="84" s="1"/>
  <c r="F26" i="87"/>
  <c r="F2" i="87" s="1"/>
  <c r="F26" i="196"/>
  <c r="F2" i="196" s="1"/>
  <c r="D26" i="121"/>
  <c r="D2" i="121" s="1"/>
  <c r="H26" i="203"/>
  <c r="H2" i="204"/>
  <c r="G26" i="16"/>
  <c r="Q3" i="171"/>
  <c r="P43" i="123"/>
  <c r="O40" i="123"/>
  <c r="O40" i="93" s="1"/>
  <c r="O40" i="11" s="1"/>
  <c r="O40" i="9" s="1"/>
  <c r="N37" i="123"/>
  <c r="R14" i="123"/>
  <c r="R14" i="93" s="1"/>
  <c r="R14" i="11" s="1"/>
  <c r="R14" i="9" s="1"/>
  <c r="V7" i="123"/>
  <c r="V7" i="93" s="1"/>
  <c r="V7" i="11" s="1"/>
  <c r="V7" i="9" s="1"/>
  <c r="M7" i="123"/>
  <c r="R21" i="123"/>
  <c r="U3" i="160"/>
  <c r="R3" i="18"/>
  <c r="H22" i="105"/>
  <c r="P3" i="198"/>
  <c r="P2" i="198" s="1"/>
  <c r="W52" i="125"/>
  <c r="S24" i="123"/>
  <c r="F3" i="85"/>
  <c r="I26" i="173"/>
  <c r="I2" i="173" s="1"/>
  <c r="P25" i="116"/>
  <c r="P25" i="93" s="1"/>
  <c r="P25" i="11" s="1"/>
  <c r="P25" i="9" s="1"/>
  <c r="T3" i="166"/>
  <c r="I11" i="118"/>
  <c r="U11" i="118"/>
  <c r="U3" i="118" s="1"/>
  <c r="J2" i="167"/>
  <c r="J20" i="116"/>
  <c r="Q66" i="116"/>
  <c r="V33" i="119"/>
  <c r="K33" i="119"/>
  <c r="K26" i="119" s="1"/>
  <c r="U33" i="119"/>
  <c r="W33" i="119"/>
  <c r="P4" i="119"/>
  <c r="U33" i="120"/>
  <c r="U26" i="120" s="1"/>
  <c r="U17" i="120"/>
  <c r="H27" i="119"/>
  <c r="N8" i="118"/>
  <c r="O35" i="116"/>
  <c r="M2" i="159"/>
  <c r="W39" i="116"/>
  <c r="F36" i="116"/>
  <c r="O15" i="116"/>
  <c r="V33" i="120"/>
  <c r="Q11" i="120"/>
  <c r="P54" i="123"/>
  <c r="O71" i="123"/>
  <c r="N68" i="123"/>
  <c r="M65" i="123"/>
  <c r="E4" i="120"/>
  <c r="D51" i="123"/>
  <c r="D51" i="93" s="1"/>
  <c r="D51" i="11" s="1"/>
  <c r="D51" i="9" s="1"/>
  <c r="X47" i="123"/>
  <c r="X47" i="93" s="1"/>
  <c r="X47" i="11" s="1"/>
  <c r="X47" i="9" s="1"/>
  <c r="Q7" i="123"/>
  <c r="K68" i="123"/>
  <c r="R49" i="123"/>
  <c r="R49" i="93" s="1"/>
  <c r="R49" i="11" s="1"/>
  <c r="R49" i="9" s="1"/>
  <c r="Q46" i="123"/>
  <c r="T20" i="123"/>
  <c r="I6" i="123"/>
  <c r="J2" i="183"/>
  <c r="O17" i="125"/>
  <c r="X50" i="123"/>
  <c r="W47" i="123"/>
  <c r="V44" i="123"/>
  <c r="U41" i="123"/>
  <c r="T38" i="123"/>
  <c r="S35" i="123"/>
  <c r="T61" i="125"/>
  <c r="H26" i="171"/>
  <c r="G11" i="125"/>
  <c r="G3" i="125" s="1"/>
  <c r="N15" i="123"/>
  <c r="J4" i="125"/>
  <c r="G11" i="124"/>
  <c r="H2" i="183"/>
  <c r="T3" i="161"/>
  <c r="G3" i="152"/>
  <c r="G2" i="152" s="1"/>
  <c r="J3" i="18"/>
  <c r="X3" i="153"/>
  <c r="X2" i="153" s="1"/>
  <c r="S3" i="79"/>
  <c r="S2" i="79" s="1"/>
  <c r="F3" i="78"/>
  <c r="K22" i="105"/>
  <c r="X4" i="105"/>
  <c r="R22" i="104"/>
  <c r="P8" i="104"/>
  <c r="G3" i="196"/>
  <c r="G2" i="196" s="1"/>
  <c r="L22" i="119"/>
  <c r="T3" i="202"/>
  <c r="T2" i="202" s="1"/>
  <c r="E17" i="125"/>
  <c r="P26" i="173"/>
  <c r="K3" i="161"/>
  <c r="K2" i="161" s="1"/>
  <c r="P2" i="121"/>
  <c r="E11" i="119"/>
  <c r="D26" i="171"/>
  <c r="W64" i="123"/>
  <c r="K3" i="201"/>
  <c r="K2" i="201" s="1"/>
  <c r="E31" i="123"/>
  <c r="R17" i="125"/>
  <c r="X2" i="174"/>
  <c r="N10" i="123"/>
  <c r="N10" i="93" s="1"/>
  <c r="N10" i="11" s="1"/>
  <c r="N10" i="9" s="1"/>
  <c r="J11" i="124"/>
  <c r="P48" i="123"/>
  <c r="D15" i="123"/>
  <c r="O4" i="125"/>
  <c r="D3" i="160"/>
  <c r="D2" i="160" s="1"/>
  <c r="X3" i="160"/>
  <c r="X2" i="160" s="1"/>
  <c r="K3" i="154"/>
  <c r="K2" i="154" s="1"/>
  <c r="K2" i="79"/>
  <c r="V52" i="119"/>
  <c r="D22" i="119"/>
  <c r="V19" i="123"/>
  <c r="V19" i="93" s="1"/>
  <c r="V19" i="11" s="1"/>
  <c r="V19" i="9" s="1"/>
  <c r="K2" i="183"/>
  <c r="K35" i="116"/>
  <c r="F33" i="120"/>
  <c r="F26" i="120" s="1"/>
  <c r="D27" i="120"/>
  <c r="X17" i="120"/>
  <c r="V11" i="120"/>
  <c r="V3" i="120" s="1"/>
  <c r="X26" i="158"/>
  <c r="D50" i="123"/>
  <c r="D50" i="93" s="1"/>
  <c r="D50" i="11" s="1"/>
  <c r="D50" i="9" s="1"/>
  <c r="X46" i="123"/>
  <c r="F51" i="123"/>
  <c r="E48" i="123"/>
  <c r="V54" i="123"/>
  <c r="I17" i="120"/>
  <c r="U3" i="121"/>
  <c r="U2" i="121" s="1"/>
  <c r="P13" i="116"/>
  <c r="P13" i="93" s="1"/>
  <c r="P13" i="11" s="1"/>
  <c r="P13" i="9" s="1"/>
  <c r="J67" i="116"/>
  <c r="Q70" i="123"/>
  <c r="W27" i="125"/>
  <c r="P2" i="174"/>
  <c r="P52" i="125"/>
  <c r="T43" i="123"/>
  <c r="T43" i="93" s="1"/>
  <c r="T43" i="11" s="1"/>
  <c r="T43" i="9" s="1"/>
  <c r="S40" i="123"/>
  <c r="R37" i="123"/>
  <c r="O7" i="123"/>
  <c r="O7" i="93" s="1"/>
  <c r="O7" i="11" s="1"/>
  <c r="O7" i="9" s="1"/>
  <c r="K71" i="123"/>
  <c r="M26" i="16"/>
  <c r="R6" i="123"/>
  <c r="X3" i="154"/>
  <c r="X2" i="154" s="1"/>
  <c r="L2" i="153"/>
  <c r="R26" i="84"/>
  <c r="Q22" i="105"/>
  <c r="H4" i="105"/>
  <c r="P2" i="189"/>
  <c r="V26" i="190"/>
  <c r="V2" i="190" s="1"/>
  <c r="V4" i="118"/>
  <c r="F2" i="167"/>
  <c r="S3" i="83"/>
  <c r="S2" i="83" s="1"/>
  <c r="X26" i="169"/>
  <c r="X2" i="169" s="1"/>
  <c r="L14" i="116"/>
  <c r="S33" i="120"/>
  <c r="J50" i="123"/>
  <c r="I47" i="123"/>
  <c r="I3" i="158"/>
  <c r="M2" i="121"/>
  <c r="K70" i="123"/>
  <c r="J67" i="123"/>
  <c r="I64" i="123"/>
  <c r="E54" i="123"/>
  <c r="F14" i="123"/>
  <c r="F14" i="93" s="1"/>
  <c r="F14" i="11" s="1"/>
  <c r="F14" i="9" s="1"/>
  <c r="T49" i="123"/>
  <c r="S46" i="123"/>
  <c r="X26" i="201"/>
  <c r="O27" i="125"/>
  <c r="V4" i="125"/>
  <c r="G2" i="183"/>
  <c r="G26" i="201"/>
  <c r="Q30" i="123"/>
  <c r="U25" i="123"/>
  <c r="U25" i="93" s="1"/>
  <c r="U25" i="11" s="1"/>
  <c r="U25" i="9" s="1"/>
  <c r="E14" i="123"/>
  <c r="S2" i="202"/>
  <c r="D11" i="125"/>
  <c r="I21" i="123"/>
  <c r="W3" i="80"/>
  <c r="W2" i="80" s="1"/>
  <c r="J26" i="84"/>
  <c r="J2" i="84" s="1"/>
  <c r="W52" i="103"/>
  <c r="L26" i="90"/>
  <c r="S52" i="105"/>
  <c r="I22" i="105"/>
  <c r="T8" i="105"/>
  <c r="E52" i="105"/>
  <c r="N4" i="118"/>
  <c r="U26" i="169"/>
  <c r="U22" i="125"/>
  <c r="Q3" i="19"/>
  <c r="Q2" i="19" s="1"/>
  <c r="M3" i="80"/>
  <c r="X3" i="82"/>
  <c r="X2" i="82" s="1"/>
  <c r="O26" i="84"/>
  <c r="O2" i="84" s="1"/>
  <c r="H3" i="168"/>
  <c r="H2" i="168" s="1"/>
  <c r="E2" i="152"/>
  <c r="J3" i="80"/>
  <c r="J2" i="80" s="1"/>
  <c r="J2" i="86"/>
  <c r="R3" i="83"/>
  <c r="K3" i="90"/>
  <c r="K2" i="90" s="1"/>
  <c r="G33" i="105"/>
  <c r="K10" i="102"/>
  <c r="K10" i="93" s="1"/>
  <c r="K10" i="11" s="1"/>
  <c r="K10" i="9" s="1"/>
  <c r="J27" i="106"/>
  <c r="S33" i="111"/>
  <c r="J17" i="119"/>
  <c r="H2" i="85"/>
  <c r="L2" i="186"/>
  <c r="R2" i="114"/>
  <c r="U3" i="173"/>
  <c r="U2" i="173" s="1"/>
  <c r="N3" i="79"/>
  <c r="N2" i="79" s="1"/>
  <c r="O2" i="154"/>
  <c r="W17" i="75"/>
  <c r="W2" i="86"/>
  <c r="E2" i="84"/>
  <c r="G2" i="88"/>
  <c r="U61" i="105"/>
  <c r="J68" i="102"/>
  <c r="J68" i="93" s="1"/>
  <c r="J68" i="11" s="1"/>
  <c r="J68" i="9" s="1"/>
  <c r="N61" i="105"/>
  <c r="L2" i="109"/>
  <c r="E33" i="119"/>
  <c r="F2" i="204"/>
  <c r="F2" i="79"/>
  <c r="N2" i="186"/>
  <c r="W2" i="115"/>
  <c r="I2" i="121"/>
  <c r="I3" i="83"/>
  <c r="I2" i="83" s="1"/>
  <c r="P2" i="84"/>
  <c r="L27" i="106"/>
  <c r="H17" i="104"/>
  <c r="X33" i="117"/>
  <c r="U61" i="120"/>
  <c r="D3" i="153"/>
  <c r="D2" i="153" s="1"/>
  <c r="O2" i="190"/>
  <c r="D2" i="159"/>
  <c r="O3" i="191"/>
  <c r="O2" i="191" s="1"/>
  <c r="F32" i="102"/>
  <c r="F32" i="93" s="1"/>
  <c r="F32" i="11" s="1"/>
  <c r="F32" i="9" s="1"/>
  <c r="I2" i="199"/>
  <c r="X3" i="107"/>
  <c r="T2" i="18"/>
  <c r="N3" i="77"/>
  <c r="T33" i="104"/>
  <c r="T26" i="104" s="1"/>
  <c r="U61" i="111"/>
  <c r="L27" i="111"/>
  <c r="L26" i="111" s="1"/>
  <c r="P3" i="107"/>
  <c r="P33" i="125"/>
  <c r="P11" i="125"/>
  <c r="V3" i="79"/>
  <c r="V2" i="79" s="1"/>
  <c r="P11" i="75"/>
  <c r="O2" i="185"/>
  <c r="T68" i="102"/>
  <c r="R62" i="102"/>
  <c r="R62" i="93" s="1"/>
  <c r="X61" i="111"/>
  <c r="D33" i="111"/>
  <c r="D26" i="111" s="1"/>
  <c r="H3" i="107"/>
  <c r="I8" i="118"/>
  <c r="W2" i="152"/>
  <c r="T2" i="78"/>
  <c r="Q2" i="79"/>
  <c r="Q3" i="89"/>
  <c r="Q2" i="89" s="1"/>
  <c r="V2" i="90"/>
  <c r="E26" i="91"/>
  <c r="L13" i="102"/>
  <c r="L13" i="93" s="1"/>
  <c r="L13" i="11" s="1"/>
  <c r="L13" i="9" s="1"/>
  <c r="K61" i="106"/>
  <c r="S27" i="106"/>
  <c r="F3" i="191"/>
  <c r="J26" i="112"/>
  <c r="I61" i="75"/>
  <c r="F50" i="11"/>
  <c r="F50" i="9" s="1"/>
  <c r="X62" i="102"/>
  <c r="I27" i="111"/>
  <c r="V26" i="107"/>
  <c r="V2" i="107" s="1"/>
  <c r="M26" i="107"/>
  <c r="M2" i="107" s="1"/>
  <c r="Q11" i="111"/>
  <c r="D2" i="78"/>
  <c r="C32" i="116"/>
  <c r="C32" i="93" s="1"/>
  <c r="C32" i="11" s="1"/>
  <c r="C32" i="9" s="1"/>
  <c r="P3" i="173"/>
  <c r="I3" i="19"/>
  <c r="I2" i="19" s="1"/>
  <c r="N2" i="90"/>
  <c r="N2" i="183"/>
  <c r="C44" i="93"/>
  <c r="C44" i="11" s="1"/>
  <c r="C44" i="9" s="1"/>
  <c r="S2" i="160"/>
  <c r="J2" i="161"/>
  <c r="I2" i="18"/>
  <c r="H61" i="75"/>
  <c r="X2" i="83"/>
  <c r="X26" i="81"/>
  <c r="X2" i="81" s="1"/>
  <c r="U2" i="89"/>
  <c r="J2" i="90"/>
  <c r="T2" i="89"/>
  <c r="R2" i="90"/>
  <c r="D2" i="188"/>
  <c r="K4" i="103"/>
  <c r="P72" i="102"/>
  <c r="P72" i="93" s="1"/>
  <c r="P72" i="11" s="1"/>
  <c r="P72" i="9" s="1"/>
  <c r="O69" i="102"/>
  <c r="O69" i="93" s="1"/>
  <c r="O69" i="11" s="1"/>
  <c r="O69" i="9" s="1"/>
  <c r="N66" i="102"/>
  <c r="L4" i="105"/>
  <c r="V12" i="102"/>
  <c r="T61" i="105"/>
  <c r="R33" i="105"/>
  <c r="Q27" i="105"/>
  <c r="M52" i="104"/>
  <c r="E2" i="193"/>
  <c r="F11" i="104"/>
  <c r="J17" i="106"/>
  <c r="F2" i="193"/>
  <c r="O11" i="106"/>
  <c r="G8" i="106"/>
  <c r="P2" i="196"/>
  <c r="P61" i="111"/>
  <c r="V3" i="199"/>
  <c r="P2" i="115"/>
  <c r="K2" i="113"/>
  <c r="P2" i="197"/>
  <c r="K27" i="111"/>
  <c r="T26" i="112"/>
  <c r="T2" i="112" s="1"/>
  <c r="M26" i="165"/>
  <c r="M2" i="165" s="1"/>
  <c r="T2" i="168"/>
  <c r="O52" i="117"/>
  <c r="N2" i="159"/>
  <c r="Q17" i="118"/>
  <c r="P3" i="158"/>
  <c r="P2" i="158" s="1"/>
  <c r="W33" i="120"/>
  <c r="J27" i="124"/>
  <c r="R8" i="123"/>
  <c r="L61" i="125"/>
  <c r="R33" i="125"/>
  <c r="E2" i="202"/>
  <c r="H26" i="152"/>
  <c r="H2" i="152" s="1"/>
  <c r="D3" i="152"/>
  <c r="D2" i="152" s="1"/>
  <c r="D11" i="103"/>
  <c r="I17" i="104"/>
  <c r="W3" i="193"/>
  <c r="W2" i="193" s="1"/>
  <c r="F8" i="111"/>
  <c r="M3" i="114"/>
  <c r="M2" i="114" s="1"/>
  <c r="O26" i="113"/>
  <c r="O2" i="113" s="1"/>
  <c r="P2" i="170"/>
  <c r="S26" i="156"/>
  <c r="O27" i="120"/>
  <c r="S3" i="156"/>
  <c r="H22" i="120"/>
  <c r="C37" i="123"/>
  <c r="C37" i="93" s="1"/>
  <c r="C37" i="11" s="1"/>
  <c r="C37" i="9" s="1"/>
  <c r="O22" i="125"/>
  <c r="C24" i="123"/>
  <c r="C24" i="93" s="1"/>
  <c r="C24" i="11" s="1"/>
  <c r="C24" i="9" s="1"/>
  <c r="H8" i="125"/>
  <c r="K2" i="160"/>
  <c r="K52" i="75"/>
  <c r="D2" i="18"/>
  <c r="W11" i="75"/>
  <c r="I2" i="80"/>
  <c r="D2" i="80"/>
  <c r="U3" i="91"/>
  <c r="L2" i="91"/>
  <c r="J33" i="105"/>
  <c r="U24" i="102"/>
  <c r="H72" i="102"/>
  <c r="G69" i="102"/>
  <c r="F66" i="102"/>
  <c r="F66" i="93" s="1"/>
  <c r="F66" i="11" s="1"/>
  <c r="F66" i="9" s="1"/>
  <c r="E63" i="102"/>
  <c r="E63" i="93" s="1"/>
  <c r="E63" i="11" s="1"/>
  <c r="E63" i="9" s="1"/>
  <c r="D4" i="105"/>
  <c r="R68" i="102"/>
  <c r="V64" i="102"/>
  <c r="V2" i="187"/>
  <c r="O50" i="93"/>
  <c r="O50" i="11" s="1"/>
  <c r="O50" i="9" s="1"/>
  <c r="O37" i="102"/>
  <c r="W3" i="191"/>
  <c r="W2" i="191" s="1"/>
  <c r="F70" i="102"/>
  <c r="D61" i="106"/>
  <c r="T17" i="106"/>
  <c r="N11" i="104"/>
  <c r="T26" i="191"/>
  <c r="R17" i="104"/>
  <c r="T3" i="194"/>
  <c r="T2" i="194" s="1"/>
  <c r="T25" i="102"/>
  <c r="T25" i="93" s="1"/>
  <c r="T25" i="11" s="1"/>
  <c r="T25" i="9" s="1"/>
  <c r="W22" i="106"/>
  <c r="U19" i="102"/>
  <c r="I27" i="106"/>
  <c r="I26" i="194"/>
  <c r="F13" i="102"/>
  <c r="F13" i="93" s="1"/>
  <c r="F13" i="11" s="1"/>
  <c r="F13" i="9" s="1"/>
  <c r="N3" i="199"/>
  <c r="N2" i="199" s="1"/>
  <c r="D2" i="113"/>
  <c r="X26" i="107"/>
  <c r="T2" i="109"/>
  <c r="U2" i="109"/>
  <c r="W52" i="116"/>
  <c r="V11" i="111"/>
  <c r="W3" i="163"/>
  <c r="W2" i="163" s="1"/>
  <c r="T2" i="163"/>
  <c r="V3" i="163"/>
  <c r="E70" i="116"/>
  <c r="H3" i="155"/>
  <c r="G26" i="166"/>
  <c r="G2" i="166" s="1"/>
  <c r="R3" i="166"/>
  <c r="G11" i="118"/>
  <c r="W17" i="119"/>
  <c r="W67" i="116"/>
  <c r="V64" i="116"/>
  <c r="F7" i="116"/>
  <c r="F7" i="93" s="1"/>
  <c r="F7" i="11" s="1"/>
  <c r="F7" i="9" s="1"/>
  <c r="K24" i="116"/>
  <c r="E26" i="158"/>
  <c r="W17" i="120"/>
  <c r="N24" i="116"/>
  <c r="M52" i="120"/>
  <c r="L33" i="120"/>
  <c r="E2" i="174"/>
  <c r="V2" i="201"/>
  <c r="S27" i="125"/>
  <c r="O28" i="123"/>
  <c r="N8" i="124"/>
  <c r="J3" i="201"/>
  <c r="M61" i="125"/>
  <c r="I17" i="125"/>
  <c r="V3" i="152"/>
  <c r="V2" i="152" s="1"/>
  <c r="K3" i="19"/>
  <c r="K2" i="19" s="1"/>
  <c r="H2" i="87"/>
  <c r="G17" i="105"/>
  <c r="W26" i="195"/>
  <c r="W2" i="195" s="1"/>
  <c r="O2" i="110"/>
  <c r="E3" i="114"/>
  <c r="T26" i="113"/>
  <c r="K2" i="168"/>
  <c r="S8" i="119"/>
  <c r="K26" i="156"/>
  <c r="G27" i="120"/>
  <c r="K3" i="156"/>
  <c r="V2" i="174"/>
  <c r="C65" i="123"/>
  <c r="C65" i="93" s="1"/>
  <c r="C65" i="11" s="1"/>
  <c r="C65" i="9" s="1"/>
  <c r="G22" i="125"/>
  <c r="C69" i="116"/>
  <c r="C69" i="93" s="1"/>
  <c r="C69" i="11" s="1"/>
  <c r="C69" i="9" s="1"/>
  <c r="C68" i="93"/>
  <c r="C68" i="11" s="1"/>
  <c r="C68" i="9" s="1"/>
  <c r="G2" i="160"/>
  <c r="K2" i="152"/>
  <c r="I2" i="153"/>
  <c r="T61" i="75"/>
  <c r="L2" i="77"/>
  <c r="M2" i="78"/>
  <c r="K2" i="80"/>
  <c r="P26" i="91"/>
  <c r="M3" i="91"/>
  <c r="Q2" i="91"/>
  <c r="E33" i="105"/>
  <c r="O6" i="102"/>
  <c r="O6" i="93" s="1"/>
  <c r="O6" i="11" s="1"/>
  <c r="O6" i="9" s="1"/>
  <c r="J27" i="105"/>
  <c r="T27" i="105"/>
  <c r="N17" i="105"/>
  <c r="U71" i="102"/>
  <c r="G53" i="102"/>
  <c r="K17" i="105"/>
  <c r="X33" i="104"/>
  <c r="P30" i="102"/>
  <c r="U17" i="104"/>
  <c r="V3" i="191"/>
  <c r="K4" i="104"/>
  <c r="F26" i="192"/>
  <c r="Q2" i="192"/>
  <c r="X52" i="106"/>
  <c r="S33" i="106"/>
  <c r="O33" i="106"/>
  <c r="O17" i="106"/>
  <c r="I2" i="193"/>
  <c r="V30" i="102"/>
  <c r="V30" i="93" s="1"/>
  <c r="V30" i="11" s="1"/>
  <c r="V30" i="9" s="1"/>
  <c r="H61" i="111"/>
  <c r="U33" i="111"/>
  <c r="O26" i="197"/>
  <c r="O2" i="197" s="1"/>
  <c r="Q27" i="111"/>
  <c r="F3" i="199"/>
  <c r="F2" i="199" s="1"/>
  <c r="V33" i="111"/>
  <c r="P26" i="107"/>
  <c r="U26" i="112"/>
  <c r="U2" i="112" s="1"/>
  <c r="D26" i="112"/>
  <c r="D2" i="112" s="1"/>
  <c r="T61" i="118"/>
  <c r="Q52" i="106"/>
  <c r="X61" i="117"/>
  <c r="L2" i="163"/>
  <c r="O33" i="117"/>
  <c r="R26" i="166"/>
  <c r="G27" i="118"/>
  <c r="Q2" i="166"/>
  <c r="R4" i="118"/>
  <c r="M21" i="116"/>
  <c r="J11" i="118"/>
  <c r="H5" i="116"/>
  <c r="R26" i="158"/>
  <c r="E11" i="120"/>
  <c r="O33" i="120"/>
  <c r="J2" i="171"/>
  <c r="I3" i="16"/>
  <c r="K61" i="125"/>
  <c r="H33" i="125"/>
  <c r="D61" i="125"/>
  <c r="J33" i="125"/>
  <c r="K3" i="171"/>
  <c r="K2" i="171" s="1"/>
  <c r="F3" i="16"/>
  <c r="R4" i="124"/>
  <c r="O3" i="160"/>
  <c r="O2" i="160" s="1"/>
  <c r="N3" i="152"/>
  <c r="N2" i="152" s="1"/>
  <c r="S11" i="105"/>
  <c r="Q2" i="196"/>
  <c r="L26" i="113"/>
  <c r="T3" i="113"/>
  <c r="T52" i="119"/>
  <c r="K8" i="119"/>
  <c r="X26" i="156"/>
  <c r="X3" i="156"/>
  <c r="P3" i="203"/>
  <c r="P2" i="203" s="1"/>
  <c r="Q3" i="201"/>
  <c r="Q2" i="201" s="1"/>
  <c r="L2" i="173"/>
  <c r="C25" i="102"/>
  <c r="C25" i="93" s="1"/>
  <c r="C25" i="11" s="1"/>
  <c r="C25" i="9" s="1"/>
  <c r="X3" i="173"/>
  <c r="X2" i="173" s="1"/>
  <c r="C16" i="93"/>
  <c r="C16" i="11" s="1"/>
  <c r="C16" i="9" s="1"/>
  <c r="R26" i="151"/>
  <c r="R3" i="151"/>
  <c r="N3" i="151"/>
  <c r="N2" i="154"/>
  <c r="R27" i="75"/>
  <c r="V3" i="77"/>
  <c r="V2" i="77" s="1"/>
  <c r="O2" i="78"/>
  <c r="O2" i="87"/>
  <c r="K2" i="84"/>
  <c r="E26" i="85"/>
  <c r="D2" i="82"/>
  <c r="D2" i="83"/>
  <c r="G26" i="87"/>
  <c r="G2" i="87" s="1"/>
  <c r="S2" i="89"/>
  <c r="D2" i="89"/>
  <c r="I2" i="91"/>
  <c r="S11" i="103"/>
  <c r="S3" i="103" s="1"/>
  <c r="S61" i="105"/>
  <c r="R11" i="105"/>
  <c r="Q17" i="105"/>
  <c r="I6" i="102"/>
  <c r="I4" i="102" s="1"/>
  <c r="J61" i="105"/>
  <c r="T33" i="105"/>
  <c r="S2" i="187"/>
  <c r="H30" i="102"/>
  <c r="E61" i="106"/>
  <c r="U61" i="106"/>
  <c r="K33" i="106"/>
  <c r="H22" i="106"/>
  <c r="K17" i="106"/>
  <c r="F26" i="191"/>
  <c r="P26" i="191"/>
  <c r="N27" i="104"/>
  <c r="O22" i="106"/>
  <c r="O4" i="106"/>
  <c r="N30" i="102"/>
  <c r="N30" i="93" s="1"/>
  <c r="N30" i="11" s="1"/>
  <c r="N30" i="9" s="1"/>
  <c r="K11" i="106"/>
  <c r="N38" i="102"/>
  <c r="N38" i="93" s="1"/>
  <c r="N38" i="11" s="1"/>
  <c r="N38" i="9" s="1"/>
  <c r="M33" i="111"/>
  <c r="F27" i="111"/>
  <c r="V2" i="108"/>
  <c r="S2" i="114"/>
  <c r="Q4" i="111"/>
  <c r="D2" i="163"/>
  <c r="U11" i="117"/>
  <c r="R8" i="117"/>
  <c r="K33" i="118"/>
  <c r="T33" i="118"/>
  <c r="O33" i="118"/>
  <c r="X2" i="167"/>
  <c r="D2" i="170"/>
  <c r="O2" i="169"/>
  <c r="U17" i="119"/>
  <c r="F20" i="116"/>
  <c r="H10" i="116"/>
  <c r="L6" i="116"/>
  <c r="H61" i="120"/>
  <c r="G33" i="120"/>
  <c r="E2" i="173"/>
  <c r="L17" i="124"/>
  <c r="N2" i="201"/>
  <c r="K27" i="125"/>
  <c r="W61" i="125"/>
  <c r="H11" i="125"/>
  <c r="T2" i="201"/>
  <c r="U52" i="125"/>
  <c r="N33" i="125"/>
  <c r="R3" i="160"/>
  <c r="R2" i="160" s="1"/>
  <c r="X26" i="18"/>
  <c r="X2" i="18" s="1"/>
  <c r="J26" i="18"/>
  <c r="K11" i="105"/>
  <c r="F2" i="190"/>
  <c r="G26" i="195"/>
  <c r="G2" i="195" s="1"/>
  <c r="R2" i="196"/>
  <c r="W3" i="109"/>
  <c r="W2" i="109" s="1"/>
  <c r="Q26" i="113"/>
  <c r="L3" i="113"/>
  <c r="S27" i="118"/>
  <c r="L52" i="119"/>
  <c r="X4" i="118"/>
  <c r="P2" i="169"/>
  <c r="P26" i="156"/>
  <c r="P3" i="156"/>
  <c r="H3" i="203"/>
  <c r="S8" i="120"/>
  <c r="I3" i="201"/>
  <c r="I2" i="201" s="1"/>
  <c r="C19" i="102"/>
  <c r="C19" i="93" s="1"/>
  <c r="C19" i="11" s="1"/>
  <c r="C19" i="9" s="1"/>
  <c r="T27" i="125"/>
  <c r="C51" i="102"/>
  <c r="R8" i="125"/>
  <c r="F2" i="161"/>
  <c r="P3" i="151"/>
  <c r="Q26" i="151"/>
  <c r="H2" i="154"/>
  <c r="O4" i="75"/>
  <c r="H33" i="75"/>
  <c r="K2" i="78"/>
  <c r="F2" i="83"/>
  <c r="T2" i="87"/>
  <c r="V26" i="81"/>
  <c r="V2" i="81" s="1"/>
  <c r="J2" i="88"/>
  <c r="R26" i="91"/>
  <c r="R2" i="91" s="1"/>
  <c r="F2" i="91"/>
  <c r="N3" i="185"/>
  <c r="N2" i="185" s="1"/>
  <c r="U33" i="103"/>
  <c r="Q2" i="189"/>
  <c r="T54" i="102"/>
  <c r="Q3" i="105"/>
  <c r="L27" i="105"/>
  <c r="E71" i="102"/>
  <c r="E71" i="93" s="1"/>
  <c r="E71" i="11" s="1"/>
  <c r="E71" i="9" s="1"/>
  <c r="R27" i="105"/>
  <c r="H3" i="185"/>
  <c r="V53" i="102"/>
  <c r="V52" i="102" s="1"/>
  <c r="H27" i="105"/>
  <c r="W11" i="105"/>
  <c r="W3" i="105" s="1"/>
  <c r="U29" i="102"/>
  <c r="M17" i="104"/>
  <c r="K11" i="104"/>
  <c r="L61" i="106"/>
  <c r="Q32" i="102"/>
  <c r="Q32" i="93" s="1"/>
  <c r="Q32" i="11" s="1"/>
  <c r="Q32" i="9" s="1"/>
  <c r="P29" i="102"/>
  <c r="I22" i="106"/>
  <c r="R4" i="106"/>
  <c r="S52" i="104"/>
  <c r="G4" i="106"/>
  <c r="S2" i="197"/>
  <c r="E33" i="111"/>
  <c r="G26" i="197"/>
  <c r="E61" i="111"/>
  <c r="V2" i="198"/>
  <c r="T4" i="111"/>
  <c r="I3" i="197"/>
  <c r="I2" i="113"/>
  <c r="D61" i="118"/>
  <c r="X26" i="163"/>
  <c r="X2" i="163" s="1"/>
  <c r="S27" i="117"/>
  <c r="G33" i="118"/>
  <c r="I2" i="166"/>
  <c r="J4" i="118"/>
  <c r="N9" i="116"/>
  <c r="N8" i="116" s="1"/>
  <c r="D61" i="120"/>
  <c r="M70" i="116"/>
  <c r="M70" i="93" s="1"/>
  <c r="M70" i="11" s="1"/>
  <c r="M70" i="9" s="1"/>
  <c r="I66" i="116"/>
  <c r="M27" i="118"/>
  <c r="D3" i="120"/>
  <c r="X52" i="119"/>
  <c r="Q61" i="120"/>
  <c r="T2" i="158"/>
  <c r="H23" i="123"/>
  <c r="X27" i="125"/>
  <c r="X33" i="125"/>
  <c r="M6" i="116"/>
  <c r="M6" i="93" s="1"/>
  <c r="M6" i="11" s="1"/>
  <c r="M6" i="9" s="1"/>
  <c r="R19" i="123"/>
  <c r="R19" i="93" s="1"/>
  <c r="R19" i="11" s="1"/>
  <c r="R19" i="9" s="1"/>
  <c r="P3" i="153"/>
  <c r="P2" i="153" s="1"/>
  <c r="P26" i="18"/>
  <c r="P2" i="18" s="1"/>
  <c r="W26" i="85"/>
  <c r="W2" i="85" s="1"/>
  <c r="O3" i="82"/>
  <c r="O2" i="82" s="1"/>
  <c r="V22" i="105"/>
  <c r="U11" i="104"/>
  <c r="U3" i="104" s="1"/>
  <c r="T26" i="195"/>
  <c r="T2" i="195" s="1"/>
  <c r="J2" i="196"/>
  <c r="O3" i="109"/>
  <c r="O2" i="109" s="1"/>
  <c r="R3" i="168"/>
  <c r="R2" i="168" s="1"/>
  <c r="K27" i="118"/>
  <c r="D52" i="119"/>
  <c r="P4" i="118"/>
  <c r="U26" i="156"/>
  <c r="U2" i="156" s="1"/>
  <c r="K8" i="120"/>
  <c r="L27" i="125"/>
  <c r="C23" i="116"/>
  <c r="C23" i="93" s="1"/>
  <c r="C23" i="11" s="1"/>
  <c r="C23" i="9" s="1"/>
  <c r="J8" i="125"/>
  <c r="U2" i="152"/>
  <c r="F2" i="154"/>
  <c r="S2" i="18"/>
  <c r="O27" i="75"/>
  <c r="L2" i="86"/>
  <c r="I2" i="82"/>
  <c r="W2" i="88"/>
  <c r="G8" i="75"/>
  <c r="V2" i="91"/>
  <c r="F3" i="185"/>
  <c r="E3" i="187"/>
  <c r="L54" i="102"/>
  <c r="L54" i="93" s="1"/>
  <c r="L54" i="11" s="1"/>
  <c r="L54" i="9" s="1"/>
  <c r="O27" i="105"/>
  <c r="T20" i="102"/>
  <c r="J52" i="105"/>
  <c r="X33" i="103"/>
  <c r="W61" i="105"/>
  <c r="Q61" i="105"/>
  <c r="W33" i="105"/>
  <c r="L33" i="105"/>
  <c r="J3" i="191"/>
  <c r="E7" i="102"/>
  <c r="G3" i="191"/>
  <c r="I21" i="102"/>
  <c r="S61" i="106"/>
  <c r="F27" i="104"/>
  <c r="F26" i="104" s="1"/>
  <c r="L2" i="193"/>
  <c r="Q8" i="106"/>
  <c r="Q69" i="102"/>
  <c r="Q69" i="93" s="1"/>
  <c r="Q69" i="11" s="1"/>
  <c r="Q69" i="9" s="1"/>
  <c r="G26" i="111"/>
  <c r="V2" i="113"/>
  <c r="K33" i="111"/>
  <c r="N2" i="198"/>
  <c r="W2" i="196"/>
  <c r="I26" i="110"/>
  <c r="I2" i="110" s="1"/>
  <c r="N2" i="112"/>
  <c r="F26" i="115"/>
  <c r="U2" i="163"/>
  <c r="M11" i="117"/>
  <c r="T11" i="117"/>
  <c r="U3" i="167"/>
  <c r="U2" i="167" s="1"/>
  <c r="L2" i="167"/>
  <c r="F17" i="118"/>
  <c r="E2" i="156"/>
  <c r="H2" i="156"/>
  <c r="R69" i="116"/>
  <c r="V65" i="116"/>
  <c r="R52" i="118"/>
  <c r="M19" i="116"/>
  <c r="M19" i="93" s="1"/>
  <c r="M19" i="11" s="1"/>
  <c r="M19" i="9" s="1"/>
  <c r="E27" i="118"/>
  <c r="D27" i="118"/>
  <c r="P22" i="118"/>
  <c r="N11" i="118"/>
  <c r="M61" i="120"/>
  <c r="D2" i="173"/>
  <c r="N23" i="123"/>
  <c r="N2" i="204"/>
  <c r="O61" i="125"/>
  <c r="U33" i="125"/>
  <c r="N26" i="160"/>
  <c r="N2" i="160" s="1"/>
  <c r="J3" i="160"/>
  <c r="J2" i="160" s="1"/>
  <c r="R3" i="152"/>
  <c r="R2" i="152" s="1"/>
  <c r="H26" i="18"/>
  <c r="H2" i="18" s="1"/>
  <c r="O4" i="103"/>
  <c r="H17" i="103"/>
  <c r="N22" i="105"/>
  <c r="M11" i="104"/>
  <c r="M3" i="104" s="1"/>
  <c r="R4" i="104"/>
  <c r="Q2" i="108"/>
  <c r="W2" i="108"/>
  <c r="R26" i="113"/>
  <c r="J3" i="168"/>
  <c r="J2" i="168" s="1"/>
  <c r="H4" i="118"/>
  <c r="H3" i="118" s="1"/>
  <c r="R22" i="119"/>
  <c r="M26" i="156"/>
  <c r="M2" i="156" s="1"/>
  <c r="X22" i="119"/>
  <c r="M2" i="204"/>
  <c r="D27" i="125"/>
  <c r="M3" i="173"/>
  <c r="C29" i="116"/>
  <c r="I2" i="152"/>
  <c r="X61" i="75"/>
  <c r="K2" i="18"/>
  <c r="V2" i="19"/>
  <c r="S2" i="78"/>
  <c r="M2" i="79"/>
  <c r="S2" i="82"/>
  <c r="H3" i="91"/>
  <c r="U2" i="90"/>
  <c r="T2" i="91"/>
  <c r="G38" i="102"/>
  <c r="U2" i="191"/>
  <c r="V2" i="186"/>
  <c r="I67" i="102"/>
  <c r="H64" i="102"/>
  <c r="H64" i="93" s="1"/>
  <c r="H64" i="11" s="1"/>
  <c r="H64" i="9" s="1"/>
  <c r="V69" i="102"/>
  <c r="K61" i="105"/>
  <c r="M2" i="189"/>
  <c r="K27" i="103"/>
  <c r="Q33" i="106"/>
  <c r="D33" i="104"/>
  <c r="D26" i="104" s="1"/>
  <c r="E29" i="102"/>
  <c r="E29" i="93" s="1"/>
  <c r="E29" i="11" s="1"/>
  <c r="E29" i="9" s="1"/>
  <c r="E17" i="104"/>
  <c r="S8" i="106"/>
  <c r="N2" i="193"/>
  <c r="L67" i="102"/>
  <c r="I8" i="106"/>
  <c r="G2" i="107"/>
  <c r="K2" i="197"/>
  <c r="K61" i="111"/>
  <c r="Q33" i="111"/>
  <c r="X2" i="197"/>
  <c r="F2" i="198"/>
  <c r="O2" i="196"/>
  <c r="L4" i="111"/>
  <c r="H3" i="108"/>
  <c r="H2" i="108" s="1"/>
  <c r="W26" i="112"/>
  <c r="T2" i="165"/>
  <c r="P3" i="166"/>
  <c r="P2" i="166" s="1"/>
  <c r="D33" i="118"/>
  <c r="D2" i="167"/>
  <c r="N3" i="119"/>
  <c r="W61" i="120"/>
  <c r="G69" i="116"/>
  <c r="P64" i="116"/>
  <c r="I61" i="120"/>
  <c r="I26" i="155"/>
  <c r="I2" i="155" s="1"/>
  <c r="S26" i="155"/>
  <c r="S2" i="155" s="1"/>
  <c r="W28" i="123"/>
  <c r="P27" i="125"/>
  <c r="S11" i="125"/>
  <c r="G3" i="16"/>
  <c r="N26" i="16"/>
  <c r="T3" i="160"/>
  <c r="T2" i="160" s="1"/>
  <c r="J3" i="152"/>
  <c r="J2" i="152" s="1"/>
  <c r="T3" i="152"/>
  <c r="T2" i="152" s="1"/>
  <c r="G26" i="79"/>
  <c r="J17" i="105"/>
  <c r="F22" i="105"/>
  <c r="E11" i="104"/>
  <c r="E3" i="104" s="1"/>
  <c r="J4" i="104"/>
  <c r="R11" i="104"/>
  <c r="S3" i="192"/>
  <c r="S2" i="192" s="1"/>
  <c r="V8" i="111"/>
  <c r="X3" i="114"/>
  <c r="X2" i="114" s="1"/>
  <c r="W3" i="168"/>
  <c r="W2" i="168" s="1"/>
  <c r="Q22" i="118"/>
  <c r="J22" i="119"/>
  <c r="V26" i="156"/>
  <c r="V2" i="156" s="1"/>
  <c r="R8" i="119"/>
  <c r="X22" i="120"/>
  <c r="P22" i="119"/>
  <c r="W26" i="121"/>
  <c r="C48" i="102"/>
  <c r="C48" i="93" s="1"/>
  <c r="C48" i="11" s="1"/>
  <c r="C48" i="9" s="1"/>
  <c r="X8" i="125"/>
  <c r="V2" i="183"/>
  <c r="C43" i="93"/>
  <c r="C43" i="11" s="1"/>
  <c r="C43" i="9" s="1"/>
  <c r="J22" i="75"/>
  <c r="F3" i="77"/>
  <c r="F2" i="77" s="1"/>
  <c r="R26" i="77"/>
  <c r="Q2" i="80"/>
  <c r="O2" i="83"/>
  <c r="K3" i="85"/>
  <c r="T2" i="80"/>
  <c r="O2" i="89"/>
  <c r="G27" i="105"/>
  <c r="M2" i="191"/>
  <c r="X72" i="102"/>
  <c r="X72" i="93" s="1"/>
  <c r="X72" i="11" s="1"/>
  <c r="X72" i="9" s="1"/>
  <c r="W69" i="102"/>
  <c r="W69" i="93" s="1"/>
  <c r="W69" i="11" s="1"/>
  <c r="W69" i="9" s="1"/>
  <c r="V66" i="102"/>
  <c r="U63" i="102"/>
  <c r="U63" i="93" s="1"/>
  <c r="U63" i="11" s="1"/>
  <c r="U63" i="9" s="1"/>
  <c r="P42" i="11"/>
  <c r="P42" i="9" s="1"/>
  <c r="E2" i="186"/>
  <c r="O61" i="105"/>
  <c r="I61" i="105"/>
  <c r="O33" i="105"/>
  <c r="X70" i="102"/>
  <c r="J38" i="102"/>
  <c r="J38" i="93" s="1"/>
  <c r="J38" i="11" s="1"/>
  <c r="J38" i="9" s="1"/>
  <c r="M31" i="102"/>
  <c r="Q19" i="102"/>
  <c r="L31" i="102"/>
  <c r="L31" i="93" s="1"/>
  <c r="L31" i="11" s="1"/>
  <c r="L31" i="9" s="1"/>
  <c r="K27" i="106"/>
  <c r="H19" i="102"/>
  <c r="H19" i="93" s="1"/>
  <c r="H19" i="11" s="1"/>
  <c r="H19" i="9" s="1"/>
  <c r="M2" i="193"/>
  <c r="H35" i="102"/>
  <c r="S33" i="104"/>
  <c r="Q33" i="104"/>
  <c r="O33" i="104"/>
  <c r="U33" i="104"/>
  <c r="S31" i="102"/>
  <c r="S31" i="93" s="1"/>
  <c r="S31" i="11" s="1"/>
  <c r="S31" i="9" s="1"/>
  <c r="V22" i="104"/>
  <c r="L3" i="194"/>
  <c r="L2" i="194" s="1"/>
  <c r="P17" i="104"/>
  <c r="M2" i="195"/>
  <c r="J2" i="110"/>
  <c r="M61" i="111"/>
  <c r="T27" i="111"/>
  <c r="O2" i="108"/>
  <c r="K2" i="114"/>
  <c r="X2" i="115"/>
  <c r="K26" i="115"/>
  <c r="K2" i="115" s="1"/>
  <c r="G15" i="102"/>
  <c r="G15" i="93" s="1"/>
  <c r="G15" i="11" s="1"/>
  <c r="G15" i="9" s="1"/>
  <c r="H3" i="166"/>
  <c r="H2" i="166" s="1"/>
  <c r="O61" i="120"/>
  <c r="E3" i="118"/>
  <c r="S72" i="116"/>
  <c r="F65" i="116"/>
  <c r="E19" i="116"/>
  <c r="H22" i="118"/>
  <c r="R61" i="120"/>
  <c r="R61" i="125"/>
  <c r="M33" i="125"/>
  <c r="M3" i="160"/>
  <c r="M2" i="160" s="1"/>
  <c r="L3" i="152"/>
  <c r="L2" i="152" s="1"/>
  <c r="I3" i="89"/>
  <c r="I2" i="89" s="1"/>
  <c r="Q17" i="104"/>
  <c r="Q3" i="193"/>
  <c r="Q2" i="193" s="1"/>
  <c r="J11" i="104"/>
  <c r="K3" i="192"/>
  <c r="K2" i="192" s="1"/>
  <c r="N8" i="111"/>
  <c r="U3" i="114"/>
  <c r="W26" i="113"/>
  <c r="W2" i="113" s="1"/>
  <c r="O3" i="168"/>
  <c r="O2" i="168" s="1"/>
  <c r="I22" i="118"/>
  <c r="N26" i="156"/>
  <c r="N2" i="156" s="1"/>
  <c r="W27" i="120"/>
  <c r="J8" i="119"/>
  <c r="P22" i="120"/>
  <c r="O26" i="121"/>
  <c r="O2" i="121" s="1"/>
  <c r="C40" i="102"/>
  <c r="C40" i="93" s="1"/>
  <c r="C40" i="11" s="1"/>
  <c r="C40" i="9" s="1"/>
  <c r="C45" i="123"/>
  <c r="C45" i="93" s="1"/>
  <c r="C45" i="11" s="1"/>
  <c r="C45" i="9" s="1"/>
  <c r="W22" i="125"/>
  <c r="P8" i="125"/>
  <c r="Q45" i="11"/>
  <c r="Q45" i="9" s="1"/>
  <c r="R2" i="110"/>
  <c r="H2" i="110"/>
  <c r="N29" i="11"/>
  <c r="N29" i="9" s="1"/>
  <c r="E2" i="90"/>
  <c r="D2" i="194"/>
  <c r="I3" i="104"/>
  <c r="L2" i="165"/>
  <c r="J2" i="159"/>
  <c r="P3" i="111"/>
  <c r="R2" i="107"/>
  <c r="O43" i="93"/>
  <c r="O43" i="11" s="1"/>
  <c r="O43" i="9" s="1"/>
  <c r="K2" i="109"/>
  <c r="O2" i="159"/>
  <c r="T14" i="93"/>
  <c r="T14" i="11" s="1"/>
  <c r="T14" i="9" s="1"/>
  <c r="U2" i="195"/>
  <c r="W2" i="107"/>
  <c r="X2" i="110"/>
  <c r="X45" i="11"/>
  <c r="X45" i="9" s="1"/>
  <c r="Q2" i="83"/>
  <c r="O2" i="90"/>
  <c r="P2" i="110"/>
  <c r="T52" i="10"/>
  <c r="T27" i="10"/>
  <c r="L17" i="10"/>
  <c r="R17" i="10"/>
  <c r="T2" i="77"/>
  <c r="H9" i="102"/>
  <c r="H8" i="103"/>
  <c r="U28" i="102"/>
  <c r="U27" i="103"/>
  <c r="M8" i="105"/>
  <c r="D11" i="105"/>
  <c r="D12" i="102"/>
  <c r="L33" i="117"/>
  <c r="L34" i="116"/>
  <c r="J2" i="109"/>
  <c r="I28" i="116"/>
  <c r="I27" i="116" s="1"/>
  <c r="I27" i="117"/>
  <c r="C10" i="93"/>
  <c r="C10" i="11" s="1"/>
  <c r="C10" i="9" s="1"/>
  <c r="C64" i="93"/>
  <c r="C64" i="11" s="1"/>
  <c r="C64" i="9" s="1"/>
  <c r="Q52" i="10"/>
  <c r="I61" i="10"/>
  <c r="G52" i="10"/>
  <c r="F61" i="10"/>
  <c r="S61" i="10"/>
  <c r="F22" i="10"/>
  <c r="M3" i="151"/>
  <c r="M2" i="151" s="1"/>
  <c r="G4" i="10"/>
  <c r="D22" i="10"/>
  <c r="S11" i="10"/>
  <c r="R8" i="10"/>
  <c r="N4" i="10"/>
  <c r="J27" i="10"/>
  <c r="T17" i="10"/>
  <c r="U4" i="10"/>
  <c r="H8" i="10"/>
  <c r="H27" i="10"/>
  <c r="I22" i="10"/>
  <c r="F27" i="10"/>
  <c r="Q3" i="151"/>
  <c r="V17" i="10"/>
  <c r="I17" i="10"/>
  <c r="W11" i="10"/>
  <c r="V8" i="10"/>
  <c r="U8" i="10"/>
  <c r="G27" i="10"/>
  <c r="N2" i="18"/>
  <c r="R2" i="19"/>
  <c r="P17" i="75"/>
  <c r="E33" i="75"/>
  <c r="E26" i="77"/>
  <c r="Q33" i="75"/>
  <c r="P33" i="75"/>
  <c r="T2" i="79"/>
  <c r="J61" i="75"/>
  <c r="N2" i="83"/>
  <c r="I2" i="78"/>
  <c r="I52" i="75"/>
  <c r="H8" i="75"/>
  <c r="S27" i="75"/>
  <c r="V2" i="89"/>
  <c r="O8" i="75"/>
  <c r="K4" i="75"/>
  <c r="R2" i="87"/>
  <c r="X26" i="91"/>
  <c r="I12" i="102"/>
  <c r="I11" i="103"/>
  <c r="K34" i="102"/>
  <c r="K33" i="103"/>
  <c r="U53" i="102"/>
  <c r="U52" i="103"/>
  <c r="Q41" i="93"/>
  <c r="Q41" i="11" s="1"/>
  <c r="Q41" i="9" s="1"/>
  <c r="H27" i="103"/>
  <c r="H28" i="102"/>
  <c r="L52" i="103"/>
  <c r="L53" i="102"/>
  <c r="H41" i="93"/>
  <c r="H41" i="11" s="1"/>
  <c r="H41" i="9" s="1"/>
  <c r="J64" i="93"/>
  <c r="J64" i="11" s="1"/>
  <c r="J64" i="9" s="1"/>
  <c r="S52" i="103"/>
  <c r="S53" i="102"/>
  <c r="T40" i="93"/>
  <c r="T40" i="11" s="1"/>
  <c r="T40" i="9" s="1"/>
  <c r="I7" i="93"/>
  <c r="I7" i="11" s="1"/>
  <c r="I7" i="9" s="1"/>
  <c r="W66" i="93"/>
  <c r="W66" i="11" s="1"/>
  <c r="W66" i="9" s="1"/>
  <c r="P47" i="93"/>
  <c r="P47" i="11" s="1"/>
  <c r="P47" i="9" s="1"/>
  <c r="O44" i="93"/>
  <c r="O44" i="11" s="1"/>
  <c r="O44" i="9" s="1"/>
  <c r="L35" i="102"/>
  <c r="X31" i="93"/>
  <c r="X31" i="11" s="1"/>
  <c r="X31" i="9" s="1"/>
  <c r="W28" i="102"/>
  <c r="W27" i="103"/>
  <c r="J21" i="93"/>
  <c r="J21" i="11" s="1"/>
  <c r="J21" i="9" s="1"/>
  <c r="I18" i="102"/>
  <c r="I17" i="103"/>
  <c r="M24" i="102"/>
  <c r="L68" i="93"/>
  <c r="L68" i="11" s="1"/>
  <c r="L68" i="9" s="1"/>
  <c r="I53" i="102"/>
  <c r="I52" i="103"/>
  <c r="O61" i="103"/>
  <c r="N62" i="102"/>
  <c r="N61" i="103"/>
  <c r="D2" i="185"/>
  <c r="J61" i="104"/>
  <c r="S23" i="102"/>
  <c r="S22" i="103"/>
  <c r="F6" i="102"/>
  <c r="V28" i="102"/>
  <c r="H25" i="93"/>
  <c r="H25" i="11" s="1"/>
  <c r="H25" i="9" s="1"/>
  <c r="U26" i="185"/>
  <c r="U2" i="185" s="1"/>
  <c r="L5" i="102"/>
  <c r="R61" i="103"/>
  <c r="V11" i="103"/>
  <c r="P5" i="102"/>
  <c r="P4" i="103"/>
  <c r="H61" i="105"/>
  <c r="N33" i="105"/>
  <c r="N26" i="105" s="1"/>
  <c r="S17" i="105"/>
  <c r="U8" i="105"/>
  <c r="Q62" i="102"/>
  <c r="Q61" i="103"/>
  <c r="J51" i="93"/>
  <c r="J51" i="11" s="1"/>
  <c r="J51" i="9" s="1"/>
  <c r="I48" i="93"/>
  <c r="I48" i="11" s="1"/>
  <c r="I48" i="9" s="1"/>
  <c r="S28" i="102"/>
  <c r="M11" i="103"/>
  <c r="M12" i="102"/>
  <c r="M7" i="102"/>
  <c r="E61" i="104"/>
  <c r="D33" i="105"/>
  <c r="X2" i="192"/>
  <c r="H61" i="106"/>
  <c r="R38" i="102"/>
  <c r="R38" i="93" s="1"/>
  <c r="R38" i="11" s="1"/>
  <c r="R38" i="9" s="1"/>
  <c r="L22" i="106"/>
  <c r="K63" i="102"/>
  <c r="L22" i="104"/>
  <c r="R27" i="106"/>
  <c r="Q24" i="93"/>
  <c r="Q24" i="11" s="1"/>
  <c r="Q24" i="9" s="1"/>
  <c r="X18" i="102"/>
  <c r="Q6" i="102"/>
  <c r="Q6" i="93" s="1"/>
  <c r="Q6" i="11" s="1"/>
  <c r="Q6" i="9" s="1"/>
  <c r="V61" i="105"/>
  <c r="F3" i="187"/>
  <c r="F2" i="187" s="1"/>
  <c r="W33" i="104"/>
  <c r="W26" i="104" s="1"/>
  <c r="D61" i="104"/>
  <c r="D2" i="192"/>
  <c r="W33" i="106"/>
  <c r="W17" i="106"/>
  <c r="P33" i="106"/>
  <c r="O2" i="195"/>
  <c r="X27" i="104"/>
  <c r="K26" i="193"/>
  <c r="K2" i="193" s="1"/>
  <c r="P11" i="106"/>
  <c r="K52" i="106"/>
  <c r="H17" i="106"/>
  <c r="N11" i="106"/>
  <c r="N4" i="104"/>
  <c r="F27" i="106"/>
  <c r="E4" i="106"/>
  <c r="S3" i="111"/>
  <c r="G61" i="111"/>
  <c r="G2" i="199"/>
  <c r="U3" i="108"/>
  <c r="U2" i="108" s="1"/>
  <c r="F26" i="197"/>
  <c r="F2" i="197" s="1"/>
  <c r="E3" i="111"/>
  <c r="L2" i="199"/>
  <c r="D2" i="196"/>
  <c r="K2" i="198"/>
  <c r="R27" i="103"/>
  <c r="D11" i="106"/>
  <c r="U26" i="107"/>
  <c r="U2" i="107" s="1"/>
  <c r="T33" i="117"/>
  <c r="T34" i="116"/>
  <c r="L17" i="117"/>
  <c r="L18" i="116"/>
  <c r="L17" i="116" s="1"/>
  <c r="E4" i="117"/>
  <c r="E5" i="116"/>
  <c r="R2" i="109"/>
  <c r="M62" i="116"/>
  <c r="M61" i="117"/>
  <c r="Q28" i="116"/>
  <c r="Q27" i="116" s="1"/>
  <c r="Q27" i="117"/>
  <c r="I12" i="116"/>
  <c r="I11" i="116" s="1"/>
  <c r="I11" i="117"/>
  <c r="G11" i="111"/>
  <c r="G3" i="111" s="1"/>
  <c r="N26" i="115"/>
  <c r="O64" i="116"/>
  <c r="E33" i="117"/>
  <c r="W18" i="116"/>
  <c r="H6" i="116"/>
  <c r="K29" i="116"/>
  <c r="S5" i="116"/>
  <c r="S5" i="93" s="1"/>
  <c r="S4" i="117"/>
  <c r="M2" i="110"/>
  <c r="I34" i="116"/>
  <c r="I33" i="117"/>
  <c r="P12" i="116"/>
  <c r="P11" i="117"/>
  <c r="L52" i="118"/>
  <c r="I4" i="116"/>
  <c r="L62" i="116"/>
  <c r="L61" i="117"/>
  <c r="G12" i="116"/>
  <c r="G11" i="116" s="1"/>
  <c r="G11" i="117"/>
  <c r="D28" i="116"/>
  <c r="F33" i="118"/>
  <c r="L11" i="118"/>
  <c r="L3" i="118" s="1"/>
  <c r="F2" i="170"/>
  <c r="G61" i="120"/>
  <c r="K27" i="120"/>
  <c r="K26" i="120" s="1"/>
  <c r="K11" i="120"/>
  <c r="O11" i="117"/>
  <c r="D2" i="168"/>
  <c r="J26" i="119"/>
  <c r="W52" i="117"/>
  <c r="F3" i="119"/>
  <c r="D3" i="119"/>
  <c r="N7" i="116"/>
  <c r="N7" i="93" s="1"/>
  <c r="N7" i="11" s="1"/>
  <c r="N7" i="9" s="1"/>
  <c r="H4" i="117"/>
  <c r="L27" i="118"/>
  <c r="V11" i="118"/>
  <c r="H61" i="118"/>
  <c r="N27" i="119"/>
  <c r="N26" i="119" s="1"/>
  <c r="N26" i="120"/>
  <c r="O22" i="118"/>
  <c r="X3" i="159"/>
  <c r="X2" i="159" s="1"/>
  <c r="N61" i="124"/>
  <c r="N62" i="123"/>
  <c r="I33" i="120"/>
  <c r="I26" i="120" s="1"/>
  <c r="N71" i="123"/>
  <c r="N71" i="93" s="1"/>
  <c r="N71" i="11" s="1"/>
  <c r="N71" i="9" s="1"/>
  <c r="M68" i="123"/>
  <c r="M68" i="93" s="1"/>
  <c r="M68" i="11" s="1"/>
  <c r="M68" i="9" s="1"/>
  <c r="L65" i="123"/>
  <c r="L65" i="93" s="1"/>
  <c r="L65" i="11" s="1"/>
  <c r="L65" i="9" s="1"/>
  <c r="K61" i="124"/>
  <c r="K62" i="123"/>
  <c r="N22" i="120"/>
  <c r="H8" i="120"/>
  <c r="H26" i="155"/>
  <c r="M26" i="120"/>
  <c r="G62" i="123"/>
  <c r="G61" i="124"/>
  <c r="W21" i="123"/>
  <c r="N5" i="123"/>
  <c r="N4" i="124"/>
  <c r="L3" i="16"/>
  <c r="L2" i="16" s="1"/>
  <c r="R26" i="201"/>
  <c r="U17" i="124"/>
  <c r="P34" i="123"/>
  <c r="P33" i="124"/>
  <c r="P26" i="124" s="1"/>
  <c r="S61" i="125"/>
  <c r="K2" i="172"/>
  <c r="O27" i="124"/>
  <c r="O33" i="124"/>
  <c r="R8" i="124"/>
  <c r="G27" i="124"/>
  <c r="V34" i="123"/>
  <c r="V33" i="124"/>
  <c r="Q27" i="124"/>
  <c r="E23" i="123"/>
  <c r="E22" i="123" s="1"/>
  <c r="E22" i="124"/>
  <c r="Q2" i="204"/>
  <c r="I61" i="125"/>
  <c r="O33" i="125"/>
  <c r="E11" i="125"/>
  <c r="E3" i="125" s="1"/>
  <c r="O11" i="124"/>
  <c r="T23" i="123"/>
  <c r="T22" i="123" s="1"/>
  <c r="T22" i="124"/>
  <c r="W13" i="123"/>
  <c r="L12" i="123"/>
  <c r="L11" i="124"/>
  <c r="V33" i="125"/>
  <c r="V26" i="125" s="1"/>
  <c r="P3" i="16"/>
  <c r="I17" i="124"/>
  <c r="V3" i="171"/>
  <c r="V2" i="171" s="1"/>
  <c r="D2" i="174"/>
  <c r="S26" i="16"/>
  <c r="S2" i="16" s="1"/>
  <c r="V28" i="123"/>
  <c r="V27" i="123" s="1"/>
  <c r="V27" i="124"/>
  <c r="U3" i="201"/>
  <c r="U2" i="201" s="1"/>
  <c r="Q17" i="125"/>
  <c r="J26" i="16"/>
  <c r="Q3" i="16"/>
  <c r="V33" i="10"/>
  <c r="J8" i="10"/>
  <c r="F2" i="18"/>
  <c r="N2" i="89"/>
  <c r="Q33" i="105"/>
  <c r="Q17" i="106"/>
  <c r="N35" i="116"/>
  <c r="N35" i="93" s="1"/>
  <c r="N35" i="11" s="1"/>
  <c r="N35" i="9" s="1"/>
  <c r="N33" i="117"/>
  <c r="N26" i="117" s="1"/>
  <c r="V9" i="116"/>
  <c r="V8" i="116" s="1"/>
  <c r="V8" i="117"/>
  <c r="V3" i="166"/>
  <c r="V2" i="166" s="1"/>
  <c r="Q52" i="116"/>
  <c r="Q33" i="118"/>
  <c r="Q26" i="118" s="1"/>
  <c r="H34" i="123"/>
  <c r="H33" i="124"/>
  <c r="H26" i="124" s="1"/>
  <c r="J61" i="16"/>
  <c r="R61" i="16"/>
  <c r="N28" i="123"/>
  <c r="N27" i="124"/>
  <c r="C71" i="93"/>
  <c r="C71" i="11" s="1"/>
  <c r="C71" i="9" s="1"/>
  <c r="H2" i="161"/>
  <c r="P52" i="10"/>
  <c r="O61" i="10"/>
  <c r="L52" i="10"/>
  <c r="W17" i="10"/>
  <c r="U11" i="10"/>
  <c r="T8" i="10"/>
  <c r="N33" i="10"/>
  <c r="L27" i="10"/>
  <c r="U22" i="10"/>
  <c r="L3" i="151"/>
  <c r="L2" i="151" s="1"/>
  <c r="X35" i="9"/>
  <c r="T33" i="10"/>
  <c r="D17" i="10"/>
  <c r="I8" i="10"/>
  <c r="E4" i="10"/>
  <c r="K33" i="10"/>
  <c r="R33" i="10"/>
  <c r="J17" i="10"/>
  <c r="W8" i="10"/>
  <c r="S4" i="10"/>
  <c r="J3" i="151"/>
  <c r="J2" i="151" s="1"/>
  <c r="I3" i="151"/>
  <c r="U33" i="10"/>
  <c r="O11" i="10"/>
  <c r="N8" i="10"/>
  <c r="M8" i="10"/>
  <c r="Q2" i="154"/>
  <c r="X33" i="10"/>
  <c r="M2" i="153"/>
  <c r="Q61" i="75"/>
  <c r="P61" i="75"/>
  <c r="O52" i="75"/>
  <c r="T27" i="75"/>
  <c r="K2" i="77"/>
  <c r="J27" i="75"/>
  <c r="T17" i="75"/>
  <c r="Q27" i="75"/>
  <c r="Q3" i="77"/>
  <c r="Q2" i="77" s="1"/>
  <c r="L61" i="75"/>
  <c r="X27" i="75"/>
  <c r="D2" i="77"/>
  <c r="R52" i="75"/>
  <c r="R3" i="77"/>
  <c r="U2" i="78"/>
  <c r="H11" i="75"/>
  <c r="S61" i="75"/>
  <c r="X17" i="75"/>
  <c r="N27" i="75"/>
  <c r="W4" i="75"/>
  <c r="I33" i="75"/>
  <c r="V4" i="75"/>
  <c r="T11" i="75"/>
  <c r="D2" i="79"/>
  <c r="J11" i="75"/>
  <c r="D2" i="81"/>
  <c r="S11" i="75"/>
  <c r="M2" i="87"/>
  <c r="F2" i="89"/>
  <c r="N2" i="91"/>
  <c r="S3" i="90"/>
  <c r="S2" i="90" s="1"/>
  <c r="H26" i="91"/>
  <c r="E3" i="91"/>
  <c r="M72" i="93"/>
  <c r="M72" i="11" s="1"/>
  <c r="M72" i="9" s="1"/>
  <c r="R22" i="103"/>
  <c r="R23" i="102"/>
  <c r="T50" i="93"/>
  <c r="T50" i="11" s="1"/>
  <c r="T50" i="9" s="1"/>
  <c r="P12" i="102"/>
  <c r="P11" i="103"/>
  <c r="S34" i="102"/>
  <c r="S33" i="103"/>
  <c r="R53" i="102"/>
  <c r="R52" i="103"/>
  <c r="Q34" i="102"/>
  <c r="Q33" i="103"/>
  <c r="G28" i="102"/>
  <c r="G27" i="103"/>
  <c r="X23" i="102"/>
  <c r="X22" i="103"/>
  <c r="S64" i="102"/>
  <c r="K18" i="102"/>
  <c r="K17" i="103"/>
  <c r="K65" i="102"/>
  <c r="E41" i="102"/>
  <c r="E41" i="93" s="1"/>
  <c r="E41" i="11" s="1"/>
  <c r="E41" i="9" s="1"/>
  <c r="D61" i="105"/>
  <c r="R71" i="93"/>
  <c r="R71" i="11" s="1"/>
  <c r="R71" i="9" s="1"/>
  <c r="X65" i="93"/>
  <c r="X65" i="11" s="1"/>
  <c r="X65" i="9" s="1"/>
  <c r="M33" i="103"/>
  <c r="L15" i="93"/>
  <c r="L15" i="11" s="1"/>
  <c r="L15" i="9" s="1"/>
  <c r="S11" i="102"/>
  <c r="M5" i="102"/>
  <c r="M4" i="103"/>
  <c r="F27" i="105"/>
  <c r="V70" i="93"/>
  <c r="V70" i="11" s="1"/>
  <c r="V70" i="9" s="1"/>
  <c r="J66" i="102"/>
  <c r="J66" i="93" s="1"/>
  <c r="J66" i="11" s="1"/>
  <c r="J66" i="9" s="1"/>
  <c r="H46" i="93"/>
  <c r="H46" i="11" s="1"/>
  <c r="H46" i="9" s="1"/>
  <c r="L23" i="102"/>
  <c r="N16" i="102"/>
  <c r="N11" i="103"/>
  <c r="R12" i="102"/>
  <c r="R11" i="103"/>
  <c r="R3" i="103" s="1"/>
  <c r="U27" i="105"/>
  <c r="N3" i="105"/>
  <c r="L2" i="188"/>
  <c r="D47" i="93"/>
  <c r="D47" i="11" s="1"/>
  <c r="D47" i="9" s="1"/>
  <c r="U18" i="102"/>
  <c r="R2" i="186"/>
  <c r="M26" i="187"/>
  <c r="W29" i="93"/>
  <c r="W29" i="11" s="1"/>
  <c r="W29" i="9" s="1"/>
  <c r="E2" i="191"/>
  <c r="N27" i="103"/>
  <c r="E24" i="102"/>
  <c r="E24" i="93" s="1"/>
  <c r="E24" i="11" s="1"/>
  <c r="E24" i="9" s="1"/>
  <c r="L18" i="102"/>
  <c r="L17" i="103"/>
  <c r="U9" i="102"/>
  <c r="R61" i="105"/>
  <c r="X61" i="104"/>
  <c r="W52" i="104"/>
  <c r="T11" i="103"/>
  <c r="P53" i="102"/>
  <c r="P52" i="103"/>
  <c r="M26" i="185"/>
  <c r="M2" i="185" s="1"/>
  <c r="N19" i="102"/>
  <c r="N19" i="93" s="1"/>
  <c r="N19" i="11" s="1"/>
  <c r="N19" i="9" s="1"/>
  <c r="T6" i="102"/>
  <c r="T6" i="93" s="1"/>
  <c r="T6" i="11" s="1"/>
  <c r="T6" i="9" s="1"/>
  <c r="P33" i="103"/>
  <c r="O29" i="102"/>
  <c r="H20" i="102"/>
  <c r="H20" i="93" s="1"/>
  <c r="H20" i="11" s="1"/>
  <c r="H20" i="9" s="1"/>
  <c r="N12" i="102"/>
  <c r="H4" i="103"/>
  <c r="H5" i="102"/>
  <c r="S2" i="186"/>
  <c r="F33" i="105"/>
  <c r="U11" i="105"/>
  <c r="E8" i="105"/>
  <c r="D26" i="190"/>
  <c r="V61" i="104"/>
  <c r="U52" i="104"/>
  <c r="I40" i="93"/>
  <c r="I40" i="11" s="1"/>
  <c r="I40" i="9" s="1"/>
  <c r="K28" i="102"/>
  <c r="E12" i="102"/>
  <c r="E11" i="103"/>
  <c r="J6" i="102"/>
  <c r="D52" i="105"/>
  <c r="R33" i="104"/>
  <c r="R26" i="104" s="1"/>
  <c r="H4" i="104"/>
  <c r="H3" i="104" s="1"/>
  <c r="H2" i="192"/>
  <c r="V33" i="106"/>
  <c r="D27" i="106"/>
  <c r="W37" i="102"/>
  <c r="W37" i="93" s="1"/>
  <c r="W37" i="11" s="1"/>
  <c r="W37" i="9" s="1"/>
  <c r="F34" i="102"/>
  <c r="G8" i="104"/>
  <c r="G3" i="104" s="1"/>
  <c r="U33" i="106"/>
  <c r="U17" i="106"/>
  <c r="X61" i="103"/>
  <c r="T33" i="106"/>
  <c r="L17" i="106"/>
  <c r="Q9" i="102"/>
  <c r="F61" i="105"/>
  <c r="S8" i="105"/>
  <c r="D22" i="104"/>
  <c r="G33" i="104"/>
  <c r="G26" i="104" s="1"/>
  <c r="P2" i="194"/>
  <c r="L26" i="191"/>
  <c r="N3" i="191"/>
  <c r="J8" i="104"/>
  <c r="I2" i="192"/>
  <c r="P52" i="106"/>
  <c r="G33" i="106"/>
  <c r="G17" i="106"/>
  <c r="K23" i="102"/>
  <c r="R61" i="106"/>
  <c r="H33" i="106"/>
  <c r="S4" i="106"/>
  <c r="P27" i="104"/>
  <c r="I17" i="106"/>
  <c r="J4" i="106"/>
  <c r="Q27" i="106"/>
  <c r="F11" i="106"/>
  <c r="D2" i="193"/>
  <c r="F4" i="104"/>
  <c r="M61" i="106"/>
  <c r="U11" i="106"/>
  <c r="S11" i="106"/>
  <c r="N2" i="195"/>
  <c r="E3" i="108"/>
  <c r="E2" i="108" s="1"/>
  <c r="L2" i="198"/>
  <c r="G2" i="109"/>
  <c r="J27" i="103"/>
  <c r="X33" i="111"/>
  <c r="X26" i="111" s="1"/>
  <c r="X2" i="111" s="1"/>
  <c r="G2" i="198"/>
  <c r="N26" i="107"/>
  <c r="N2" i="107" s="1"/>
  <c r="E26" i="107"/>
  <c r="E2" i="107" s="1"/>
  <c r="V62" i="116"/>
  <c r="V61" i="117"/>
  <c r="D33" i="117"/>
  <c r="D34" i="116"/>
  <c r="R11" i="117"/>
  <c r="R12" i="116"/>
  <c r="S27" i="111"/>
  <c r="W22" i="111"/>
  <c r="S18" i="116"/>
  <c r="S17" i="117"/>
  <c r="L5" i="116"/>
  <c r="L4" i="117"/>
  <c r="I4" i="111"/>
  <c r="I3" i="111" s="1"/>
  <c r="O26" i="112"/>
  <c r="S26" i="115"/>
  <c r="S2" i="115" s="1"/>
  <c r="G52" i="116"/>
  <c r="P52" i="118"/>
  <c r="K12" i="116"/>
  <c r="X28" i="116"/>
  <c r="X27" i="116" s="1"/>
  <c r="X27" i="117"/>
  <c r="D22" i="117"/>
  <c r="W9" i="116"/>
  <c r="W8" i="117"/>
  <c r="E3" i="165"/>
  <c r="X26" i="166"/>
  <c r="X49" i="116"/>
  <c r="X49" i="93" s="1"/>
  <c r="X49" i="11" s="1"/>
  <c r="X49" i="9" s="1"/>
  <c r="K5" i="116"/>
  <c r="K4" i="117"/>
  <c r="U26" i="165"/>
  <c r="K47" i="116"/>
  <c r="H12" i="116"/>
  <c r="H11" i="117"/>
  <c r="X39" i="116"/>
  <c r="X39" i="93" s="1"/>
  <c r="X39" i="11" s="1"/>
  <c r="X39" i="9" s="1"/>
  <c r="E2" i="110"/>
  <c r="O63" i="116"/>
  <c r="O63" i="93" s="1"/>
  <c r="O63" i="11" s="1"/>
  <c r="O63" i="9" s="1"/>
  <c r="D61" i="117"/>
  <c r="D62" i="116"/>
  <c r="K27" i="117"/>
  <c r="U11" i="116"/>
  <c r="R9" i="116"/>
  <c r="R8" i="116" s="1"/>
  <c r="S33" i="118"/>
  <c r="Q11" i="118"/>
  <c r="N3" i="166"/>
  <c r="D11" i="117"/>
  <c r="P17" i="118"/>
  <c r="P33" i="117"/>
  <c r="N52" i="120"/>
  <c r="L22" i="120"/>
  <c r="J8" i="120"/>
  <c r="P61" i="118"/>
  <c r="G52" i="117"/>
  <c r="J3" i="166"/>
  <c r="E61" i="120"/>
  <c r="E21" i="116"/>
  <c r="R33" i="118"/>
  <c r="R26" i="118" s="1"/>
  <c r="T33" i="119"/>
  <c r="T26" i="119" s="1"/>
  <c r="W26" i="165"/>
  <c r="W2" i="165" s="1"/>
  <c r="S6" i="116"/>
  <c r="H61" i="117"/>
  <c r="F11" i="118"/>
  <c r="H3" i="159"/>
  <c r="N61" i="120"/>
  <c r="U61" i="124"/>
  <c r="U62" i="123"/>
  <c r="T52" i="124"/>
  <c r="T53" i="123"/>
  <c r="T52" i="123" s="1"/>
  <c r="H3" i="158"/>
  <c r="I50" i="123"/>
  <c r="H47" i="123"/>
  <c r="H47" i="93" s="1"/>
  <c r="H47" i="11" s="1"/>
  <c r="H47" i="9" s="1"/>
  <c r="L4" i="120"/>
  <c r="G3" i="171"/>
  <c r="N2" i="158"/>
  <c r="I62" i="123"/>
  <c r="I61" i="124"/>
  <c r="U27" i="119"/>
  <c r="G23" i="123"/>
  <c r="G22" i="123" s="1"/>
  <c r="G22" i="124"/>
  <c r="J4" i="123"/>
  <c r="U27" i="124"/>
  <c r="U61" i="125"/>
  <c r="S33" i="125"/>
  <c r="J26" i="201"/>
  <c r="M17" i="124"/>
  <c r="X3" i="16"/>
  <c r="W27" i="124"/>
  <c r="F10" i="123"/>
  <c r="Q33" i="125"/>
  <c r="U27" i="125"/>
  <c r="P2" i="172"/>
  <c r="G33" i="124"/>
  <c r="J27" i="123"/>
  <c r="V11" i="124"/>
  <c r="J8" i="124"/>
  <c r="F17" i="120"/>
  <c r="N34" i="123"/>
  <c r="N33" i="124"/>
  <c r="V2" i="204"/>
  <c r="G33" i="125"/>
  <c r="G26" i="125" s="1"/>
  <c r="H27" i="123"/>
  <c r="D23" i="123"/>
  <c r="D22" i="124"/>
  <c r="D12" i="123"/>
  <c r="D11" i="124"/>
  <c r="H2" i="202"/>
  <c r="M52" i="125"/>
  <c r="F33" i="125"/>
  <c r="F26" i="125" s="1"/>
  <c r="Q3" i="125"/>
  <c r="G8" i="123"/>
  <c r="G2" i="202"/>
  <c r="X11" i="125"/>
  <c r="N3" i="171"/>
  <c r="X3" i="171"/>
  <c r="K26" i="16"/>
  <c r="R5" i="123"/>
  <c r="I53" i="123"/>
  <c r="I52" i="123" s="1"/>
  <c r="I52" i="124"/>
  <c r="F28" i="123"/>
  <c r="F27" i="123" s="1"/>
  <c r="F27" i="124"/>
  <c r="J22" i="124"/>
  <c r="J23" i="123"/>
  <c r="J22" i="123" s="1"/>
  <c r="J19" i="123"/>
  <c r="J17" i="123" s="1"/>
  <c r="M3" i="201"/>
  <c r="W3" i="201"/>
  <c r="S33" i="10"/>
  <c r="H17" i="10"/>
  <c r="Q27" i="10"/>
  <c r="U2" i="18"/>
  <c r="W2" i="90"/>
  <c r="E38" i="93"/>
  <c r="E38" i="11" s="1"/>
  <c r="E38" i="9" s="1"/>
  <c r="O28" i="102"/>
  <c r="O27" i="103"/>
  <c r="W17" i="103"/>
  <c r="W18" i="102"/>
  <c r="I62" i="102"/>
  <c r="I61" i="103"/>
  <c r="W50" i="93"/>
  <c r="W50" i="11" s="1"/>
  <c r="W50" i="9" s="1"/>
  <c r="H11" i="106"/>
  <c r="T2" i="198"/>
  <c r="D17" i="117"/>
  <c r="D18" i="116"/>
  <c r="T5" i="116"/>
  <c r="T4" i="116" s="1"/>
  <c r="T4" i="117"/>
  <c r="S53" i="116"/>
  <c r="S52" i="117"/>
  <c r="F26" i="156"/>
  <c r="F2" i="156" s="1"/>
  <c r="X23" i="116"/>
  <c r="X22" i="116" s="1"/>
  <c r="X22" i="117"/>
  <c r="U26" i="155"/>
  <c r="U2" i="155" s="1"/>
  <c r="N18" i="123"/>
  <c r="N17" i="123" s="1"/>
  <c r="N17" i="124"/>
  <c r="C7" i="93"/>
  <c r="C7" i="11" s="1"/>
  <c r="C7" i="9" s="1"/>
  <c r="H3" i="151"/>
  <c r="H2" i="151" s="1"/>
  <c r="I4" i="10"/>
  <c r="F11" i="10"/>
  <c r="Q33" i="10"/>
  <c r="U26" i="151"/>
  <c r="F2" i="153"/>
  <c r="G52" i="75"/>
  <c r="V33" i="75"/>
  <c r="L27" i="75"/>
  <c r="U22" i="75"/>
  <c r="T33" i="75"/>
  <c r="L17" i="75"/>
  <c r="U61" i="75"/>
  <c r="S33" i="75"/>
  <c r="I27" i="75"/>
  <c r="I2" i="77"/>
  <c r="D61" i="75"/>
  <c r="P27" i="75"/>
  <c r="Q22" i="75"/>
  <c r="X3" i="77"/>
  <c r="J52" i="75"/>
  <c r="R4" i="75"/>
  <c r="K61" i="75"/>
  <c r="G27" i="75"/>
  <c r="H17" i="75"/>
  <c r="F27" i="75"/>
  <c r="N4" i="75"/>
  <c r="L11" i="75"/>
  <c r="Q2" i="81"/>
  <c r="V2" i="82"/>
  <c r="K11" i="75"/>
  <c r="G2" i="81"/>
  <c r="E2" i="87"/>
  <c r="E2" i="89"/>
  <c r="P2" i="83"/>
  <c r="I43" i="93"/>
  <c r="I43" i="11" s="1"/>
  <c r="I43" i="9" s="1"/>
  <c r="I54" i="102"/>
  <c r="F45" i="93"/>
  <c r="F45" i="11" s="1"/>
  <c r="F45" i="9" s="1"/>
  <c r="Q11" i="103"/>
  <c r="Q12" i="102"/>
  <c r="R66" i="93"/>
  <c r="R66" i="11" s="1"/>
  <c r="R66" i="9" s="1"/>
  <c r="G12" i="102"/>
  <c r="G11" i="103"/>
  <c r="Q28" i="102"/>
  <c r="Q27" i="103"/>
  <c r="Q47" i="102"/>
  <c r="Q47" i="93" s="1"/>
  <c r="Q47" i="11" s="1"/>
  <c r="Q47" i="9" s="1"/>
  <c r="R34" i="102"/>
  <c r="R33" i="103"/>
  <c r="U68" i="93"/>
  <c r="U68" i="11" s="1"/>
  <c r="U68" i="9" s="1"/>
  <c r="S62" i="102"/>
  <c r="S61" i="103"/>
  <c r="J53" i="102"/>
  <c r="J52" i="103"/>
  <c r="K40" i="102"/>
  <c r="I34" i="102"/>
  <c r="I33" i="103"/>
  <c r="P23" i="102"/>
  <c r="P22" i="103"/>
  <c r="G20" i="93"/>
  <c r="G20" i="11" s="1"/>
  <c r="G20" i="9" s="1"/>
  <c r="L61" i="103"/>
  <c r="L62" i="102"/>
  <c r="P64" i="102"/>
  <c r="O48" i="93"/>
  <c r="O48" i="11" s="1"/>
  <c r="O48" i="9" s="1"/>
  <c r="X24" i="93"/>
  <c r="X24" i="11" s="1"/>
  <c r="X24" i="9" s="1"/>
  <c r="O18" i="102"/>
  <c r="O17" i="103"/>
  <c r="D15" i="102"/>
  <c r="E5" i="102"/>
  <c r="E4" i="103"/>
  <c r="S33" i="105"/>
  <c r="S26" i="105" s="1"/>
  <c r="N33" i="103"/>
  <c r="O65" i="93"/>
  <c r="O65" i="11" s="1"/>
  <c r="O65" i="9" s="1"/>
  <c r="Q49" i="93"/>
  <c r="Q49" i="11" s="1"/>
  <c r="Q49" i="9" s="1"/>
  <c r="E45" i="93"/>
  <c r="E45" i="11" s="1"/>
  <c r="E45" i="9" s="1"/>
  <c r="S39" i="93"/>
  <c r="S39" i="11" s="1"/>
  <c r="S39" i="9" s="1"/>
  <c r="V17" i="102"/>
  <c r="J12" i="102"/>
  <c r="J11" i="103"/>
  <c r="J3" i="103" s="1"/>
  <c r="R6" i="102"/>
  <c r="J15" i="102"/>
  <c r="I10" i="93"/>
  <c r="I10" i="11" s="1"/>
  <c r="I10" i="9" s="1"/>
  <c r="X26" i="187"/>
  <c r="X2" i="187" s="1"/>
  <c r="F17" i="105"/>
  <c r="M29" i="102"/>
  <c r="M29" i="93" s="1"/>
  <c r="M29" i="11" s="1"/>
  <c r="M29" i="9" s="1"/>
  <c r="N28" i="102"/>
  <c r="D18" i="102"/>
  <c r="D17" i="103"/>
  <c r="M9" i="102"/>
  <c r="X33" i="105"/>
  <c r="X26" i="105" s="1"/>
  <c r="P61" i="104"/>
  <c r="I41" i="102"/>
  <c r="I41" i="93" s="1"/>
  <c r="I41" i="11" s="1"/>
  <c r="I41" i="9" s="1"/>
  <c r="M28" i="102"/>
  <c r="M27" i="103"/>
  <c r="I23" i="102"/>
  <c r="T9" i="102"/>
  <c r="T8" i="103"/>
  <c r="O53" i="102"/>
  <c r="U49" i="93"/>
  <c r="U49" i="11" s="1"/>
  <c r="U49" i="9" s="1"/>
  <c r="F11" i="103"/>
  <c r="K2" i="186"/>
  <c r="M11" i="105"/>
  <c r="N61" i="104"/>
  <c r="G50" i="93"/>
  <c r="G50" i="11" s="1"/>
  <c r="G50" i="9" s="1"/>
  <c r="G34" i="102"/>
  <c r="G33" i="103"/>
  <c r="O23" i="102"/>
  <c r="X13" i="93"/>
  <c r="X13" i="11" s="1"/>
  <c r="X13" i="9" s="1"/>
  <c r="W5" i="102"/>
  <c r="U33" i="105"/>
  <c r="N33" i="106"/>
  <c r="F33" i="103"/>
  <c r="T61" i="104"/>
  <c r="M33" i="106"/>
  <c r="W67" i="102"/>
  <c r="P62" i="102"/>
  <c r="L33" i="106"/>
  <c r="D17" i="106"/>
  <c r="V23" i="102"/>
  <c r="V22" i="103"/>
  <c r="X16" i="93"/>
  <c r="X16" i="11" s="1"/>
  <c r="X16" i="9" s="1"/>
  <c r="N5" i="102"/>
  <c r="K2" i="187"/>
  <c r="P32" i="102"/>
  <c r="P32" i="93" s="1"/>
  <c r="P32" i="11" s="1"/>
  <c r="P32" i="9" s="1"/>
  <c r="Q3" i="191"/>
  <c r="Q2" i="191" s="1"/>
  <c r="S2" i="194"/>
  <c r="O11" i="105"/>
  <c r="O3" i="105" s="1"/>
  <c r="H52" i="106"/>
  <c r="I33" i="106"/>
  <c r="H26" i="191"/>
  <c r="H2" i="191" s="1"/>
  <c r="X8" i="106"/>
  <c r="K52" i="104"/>
  <c r="M11" i="106"/>
  <c r="V26" i="194"/>
  <c r="I26" i="197"/>
  <c r="D2" i="198"/>
  <c r="K2" i="110"/>
  <c r="D26" i="109"/>
  <c r="D2" i="109" s="1"/>
  <c r="J28" i="102"/>
  <c r="N62" i="116"/>
  <c r="N61" i="117"/>
  <c r="R27" i="117"/>
  <c r="R28" i="116"/>
  <c r="J11" i="117"/>
  <c r="J12" i="116"/>
  <c r="S34" i="116"/>
  <c r="S33" i="117"/>
  <c r="K18" i="116"/>
  <c r="K17" i="117"/>
  <c r="X9" i="116"/>
  <c r="X8" i="117"/>
  <c r="D5" i="116"/>
  <c r="D4" i="117"/>
  <c r="R3" i="112"/>
  <c r="T26" i="115"/>
  <c r="T2" i="115" s="1"/>
  <c r="X18" i="116"/>
  <c r="X17" i="116" s="1"/>
  <c r="V4" i="116"/>
  <c r="U27" i="117"/>
  <c r="U26" i="117" s="1"/>
  <c r="V53" i="116"/>
  <c r="V52" i="116" s="1"/>
  <c r="V18" i="116"/>
  <c r="V17" i="116" s="1"/>
  <c r="V17" i="117"/>
  <c r="O2" i="163"/>
  <c r="I52" i="106"/>
  <c r="O46" i="116"/>
  <c r="K52" i="117"/>
  <c r="K53" i="116"/>
  <c r="K52" i="116" s="1"/>
  <c r="R34" i="116"/>
  <c r="R33" i="117"/>
  <c r="Q23" i="116"/>
  <c r="Q22" i="116" s="1"/>
  <c r="Q22" i="117"/>
  <c r="L61" i="118"/>
  <c r="W5" i="116"/>
  <c r="W4" i="116" s="1"/>
  <c r="W4" i="117"/>
  <c r="G33" i="117"/>
  <c r="F3" i="166"/>
  <c r="F2" i="166" s="1"/>
  <c r="H17" i="118"/>
  <c r="I53" i="116"/>
  <c r="U33" i="118"/>
  <c r="U26" i="118" s="1"/>
  <c r="X27" i="119"/>
  <c r="X26" i="119" s="1"/>
  <c r="I61" i="119"/>
  <c r="X61" i="118"/>
  <c r="W2" i="155"/>
  <c r="V33" i="117"/>
  <c r="J26" i="166"/>
  <c r="U3" i="166"/>
  <c r="U2" i="166" s="1"/>
  <c r="J33" i="118"/>
  <c r="L33" i="119"/>
  <c r="L26" i="119" s="1"/>
  <c r="O28" i="116"/>
  <c r="O27" i="117"/>
  <c r="I33" i="118"/>
  <c r="I26" i="118" s="1"/>
  <c r="O17" i="119"/>
  <c r="V11" i="116"/>
  <c r="S8" i="117"/>
  <c r="K6" i="116"/>
  <c r="K6" i="93" s="1"/>
  <c r="K6" i="11" s="1"/>
  <c r="K6" i="9" s="1"/>
  <c r="W4" i="118"/>
  <c r="P23" i="116"/>
  <c r="P22" i="116" s="1"/>
  <c r="P22" i="117"/>
  <c r="I17" i="118"/>
  <c r="N70" i="123"/>
  <c r="M67" i="123"/>
  <c r="L64" i="123"/>
  <c r="L64" i="93" s="1"/>
  <c r="L64" i="11" s="1"/>
  <c r="L64" i="9" s="1"/>
  <c r="P52" i="119"/>
  <c r="M61" i="124"/>
  <c r="M62" i="123"/>
  <c r="L52" i="124"/>
  <c r="L53" i="123"/>
  <c r="L52" i="123" s="1"/>
  <c r="S53" i="123"/>
  <c r="S52" i="123" s="1"/>
  <c r="S52" i="124"/>
  <c r="J26" i="158"/>
  <c r="J2" i="158" s="1"/>
  <c r="V22" i="119"/>
  <c r="V26" i="155"/>
  <c r="V2" i="155" s="1"/>
  <c r="M26" i="155"/>
  <c r="M2" i="155" s="1"/>
  <c r="H11" i="120"/>
  <c r="E9" i="123"/>
  <c r="E8" i="123" s="1"/>
  <c r="E8" i="124"/>
  <c r="V53" i="123"/>
  <c r="V52" i="124"/>
  <c r="E52" i="120"/>
  <c r="D33" i="120"/>
  <c r="J4" i="124"/>
  <c r="F18" i="123"/>
  <c r="F17" i="123" s="1"/>
  <c r="F17" i="124"/>
  <c r="K33" i="125"/>
  <c r="I26" i="16"/>
  <c r="W53" i="123"/>
  <c r="W52" i="123" s="1"/>
  <c r="W52" i="124"/>
  <c r="T28" i="123"/>
  <c r="T27" i="123" s="1"/>
  <c r="T27" i="124"/>
  <c r="M17" i="123"/>
  <c r="X11" i="123"/>
  <c r="E4" i="123"/>
  <c r="W17" i="125"/>
  <c r="I33" i="125"/>
  <c r="I26" i="125" s="1"/>
  <c r="N26" i="171"/>
  <c r="F23" i="123"/>
  <c r="F22" i="123" s="1"/>
  <c r="J8" i="123"/>
  <c r="I27" i="124"/>
  <c r="U34" i="123"/>
  <c r="U33" i="124"/>
  <c r="X61" i="125"/>
  <c r="E52" i="125"/>
  <c r="P39" i="123"/>
  <c r="D33" i="124"/>
  <c r="S23" i="123"/>
  <c r="S12" i="123"/>
  <c r="S11" i="123" s="1"/>
  <c r="S11" i="124"/>
  <c r="P4" i="123"/>
  <c r="K11" i="125"/>
  <c r="X4" i="125"/>
  <c r="S34" i="123"/>
  <c r="S33" i="124"/>
  <c r="W17" i="124"/>
  <c r="W5" i="123"/>
  <c r="W4" i="123" s="1"/>
  <c r="W4" i="124"/>
  <c r="U3" i="16"/>
  <c r="U2" i="16" s="1"/>
  <c r="M4" i="10"/>
  <c r="O22" i="10"/>
  <c r="Q4" i="10"/>
  <c r="V2" i="153"/>
  <c r="P22" i="75"/>
  <c r="L2" i="79"/>
  <c r="I8" i="75"/>
  <c r="K27" i="75"/>
  <c r="J30" i="102"/>
  <c r="J30" i="93" s="1"/>
  <c r="J30" i="11" s="1"/>
  <c r="J30" i="9" s="1"/>
  <c r="V33" i="103"/>
  <c r="V26" i="103" s="1"/>
  <c r="V2" i="158"/>
  <c r="L23" i="123"/>
  <c r="L22" i="123" s="1"/>
  <c r="L22" i="124"/>
  <c r="R61" i="10"/>
  <c r="U52" i="10"/>
  <c r="F33" i="10"/>
  <c r="L33" i="10"/>
  <c r="J33" i="10"/>
  <c r="K4" i="10"/>
  <c r="V2" i="161"/>
  <c r="J61" i="10"/>
  <c r="X61" i="10"/>
  <c r="E52" i="10"/>
  <c r="G17" i="10"/>
  <c r="E11" i="10"/>
  <c r="D8" i="10"/>
  <c r="X4" i="10"/>
  <c r="E22" i="10"/>
  <c r="S27" i="10"/>
  <c r="M17" i="10"/>
  <c r="D33" i="10"/>
  <c r="R22" i="10"/>
  <c r="I11" i="10"/>
  <c r="K61" i="10"/>
  <c r="G8" i="10"/>
  <c r="V27" i="10"/>
  <c r="G11" i="10"/>
  <c r="F8" i="10"/>
  <c r="E8" i="10"/>
  <c r="S26" i="151"/>
  <c r="S2" i="151" s="1"/>
  <c r="W27" i="10"/>
  <c r="P33" i="10"/>
  <c r="S2" i="153"/>
  <c r="E27" i="75"/>
  <c r="N33" i="75"/>
  <c r="D27" i="75"/>
  <c r="L33" i="75"/>
  <c r="D17" i="75"/>
  <c r="M61" i="75"/>
  <c r="K33" i="75"/>
  <c r="N26" i="77"/>
  <c r="E2" i="18"/>
  <c r="H27" i="75"/>
  <c r="H26" i="75" s="1"/>
  <c r="I22" i="75"/>
  <c r="P3" i="77"/>
  <c r="V8" i="75"/>
  <c r="J3" i="77"/>
  <c r="E2" i="78"/>
  <c r="M8" i="75"/>
  <c r="I4" i="75"/>
  <c r="G17" i="75"/>
  <c r="G4" i="75"/>
  <c r="F4" i="75"/>
  <c r="H22" i="75"/>
  <c r="U17" i="75"/>
  <c r="D11" i="75"/>
  <c r="R3" i="80"/>
  <c r="W61" i="75"/>
  <c r="I2" i="81"/>
  <c r="H2" i="84"/>
  <c r="P2" i="81"/>
  <c r="N2" i="82"/>
  <c r="K2" i="86"/>
  <c r="I2" i="90"/>
  <c r="L2" i="87"/>
  <c r="X26" i="90"/>
  <c r="J2" i="81"/>
  <c r="V27" i="75"/>
  <c r="J26" i="91"/>
  <c r="J2" i="91" s="1"/>
  <c r="R54" i="102"/>
  <c r="R54" i="93" s="1"/>
  <c r="R54" i="11" s="1"/>
  <c r="R54" i="9" s="1"/>
  <c r="U42" i="93"/>
  <c r="U42" i="11" s="1"/>
  <c r="U42" i="9" s="1"/>
  <c r="H12" i="102"/>
  <c r="H11" i="103"/>
  <c r="X9" i="102"/>
  <c r="X8" i="103"/>
  <c r="X12" i="102"/>
  <c r="X11" i="103"/>
  <c r="V46" i="102"/>
  <c r="K62" i="102"/>
  <c r="K61" i="103"/>
  <c r="D43" i="93"/>
  <c r="D43" i="11" s="1"/>
  <c r="D43" i="9" s="1"/>
  <c r="W36" i="93"/>
  <c r="W36" i="11" s="1"/>
  <c r="W36" i="9" s="1"/>
  <c r="M30" i="93"/>
  <c r="M30" i="11" s="1"/>
  <c r="M30" i="9" s="1"/>
  <c r="H23" i="102"/>
  <c r="H22" i="103"/>
  <c r="J62" i="102"/>
  <c r="J61" i="103"/>
  <c r="H50" i="102"/>
  <c r="H50" i="93" s="1"/>
  <c r="H50" i="11" s="1"/>
  <c r="H50" i="9" s="1"/>
  <c r="E35" i="93"/>
  <c r="E35" i="11" s="1"/>
  <c r="E35" i="9" s="1"/>
  <c r="H43" i="93"/>
  <c r="H43" i="11" s="1"/>
  <c r="H43" i="9" s="1"/>
  <c r="E33" i="103"/>
  <c r="P24" i="102"/>
  <c r="P24" i="93" s="1"/>
  <c r="P24" i="11" s="1"/>
  <c r="P24" i="9" s="1"/>
  <c r="J71" i="93"/>
  <c r="J71" i="11" s="1"/>
  <c r="J71" i="9" s="1"/>
  <c r="M61" i="105"/>
  <c r="K33" i="105"/>
  <c r="P17" i="105"/>
  <c r="G3" i="105"/>
  <c r="O2" i="189"/>
  <c r="K69" i="102"/>
  <c r="K69" i="93" s="1"/>
  <c r="K69" i="11" s="1"/>
  <c r="K69" i="9" s="1"/>
  <c r="J44" i="102"/>
  <c r="J44" i="93" s="1"/>
  <c r="J44" i="11" s="1"/>
  <c r="J44" i="9" s="1"/>
  <c r="G35" i="102"/>
  <c r="F26" i="185"/>
  <c r="D23" i="102"/>
  <c r="V17" i="103"/>
  <c r="R10" i="102"/>
  <c r="R10" i="93" s="1"/>
  <c r="R10" i="11" s="1"/>
  <c r="R10" i="9" s="1"/>
  <c r="G6" i="102"/>
  <c r="E27" i="105"/>
  <c r="Q52" i="104"/>
  <c r="E40" i="102"/>
  <c r="E40" i="93" s="1"/>
  <c r="E40" i="11" s="1"/>
  <c r="E40" i="9" s="1"/>
  <c r="Q25" i="93"/>
  <c r="Q25" i="11" s="1"/>
  <c r="Q25" i="9" s="1"/>
  <c r="M18" i="102"/>
  <c r="K5" i="102"/>
  <c r="E26" i="187"/>
  <c r="D26" i="187"/>
  <c r="D2" i="187" s="1"/>
  <c r="U4" i="105"/>
  <c r="F27" i="103"/>
  <c r="M21" i="102"/>
  <c r="R5" i="102"/>
  <c r="P33" i="105"/>
  <c r="P26" i="105" s="1"/>
  <c r="W6" i="102"/>
  <c r="W6" i="93" s="1"/>
  <c r="W6" i="11" s="1"/>
  <c r="W6" i="9" s="1"/>
  <c r="I2" i="188"/>
  <c r="H61" i="104"/>
  <c r="G52" i="104"/>
  <c r="E37" i="93"/>
  <c r="E37" i="11" s="1"/>
  <c r="E37" i="9" s="1"/>
  <c r="H52" i="103"/>
  <c r="H53" i="102"/>
  <c r="E26" i="185"/>
  <c r="E2" i="185" s="1"/>
  <c r="Q4" i="103"/>
  <c r="W27" i="105"/>
  <c r="H33" i="103"/>
  <c r="T28" i="102"/>
  <c r="E19" i="102"/>
  <c r="F12" i="102"/>
  <c r="X2" i="186"/>
  <c r="X61" i="105"/>
  <c r="I27" i="105"/>
  <c r="E11" i="105"/>
  <c r="F61" i="104"/>
  <c r="E52" i="104"/>
  <c r="U23" i="102"/>
  <c r="S46" i="102"/>
  <c r="S46" i="93" s="1"/>
  <c r="S46" i="11" s="1"/>
  <c r="S46" i="9" s="1"/>
  <c r="G23" i="102"/>
  <c r="V8" i="105"/>
  <c r="M33" i="105"/>
  <c r="M26" i="105" s="1"/>
  <c r="T52" i="104"/>
  <c r="F33" i="106"/>
  <c r="N17" i="106"/>
  <c r="T36" i="102"/>
  <c r="E33" i="106"/>
  <c r="E17" i="106"/>
  <c r="Q65" i="102"/>
  <c r="Q65" i="93" s="1"/>
  <c r="Q65" i="11" s="1"/>
  <c r="Q65" i="9" s="1"/>
  <c r="P61" i="103"/>
  <c r="V61" i="106"/>
  <c r="D33" i="106"/>
  <c r="G61" i="103"/>
  <c r="I9" i="102"/>
  <c r="K8" i="105"/>
  <c r="T8" i="104"/>
  <c r="T3" i="104" s="1"/>
  <c r="H18" i="102"/>
  <c r="I27" i="104"/>
  <c r="I26" i="104" s="1"/>
  <c r="K2" i="194"/>
  <c r="J61" i="106"/>
  <c r="T61" i="106"/>
  <c r="S26" i="191"/>
  <c r="H27" i="104"/>
  <c r="R17" i="106"/>
  <c r="V8" i="106"/>
  <c r="K8" i="106"/>
  <c r="Q4" i="106"/>
  <c r="Q11" i="106"/>
  <c r="X17" i="106"/>
  <c r="E11" i="106"/>
  <c r="V27" i="106"/>
  <c r="T61" i="111"/>
  <c r="W61" i="111"/>
  <c r="S2" i="108"/>
  <c r="T26" i="197"/>
  <c r="V26" i="197"/>
  <c r="V2" i="197" s="1"/>
  <c r="R61" i="111"/>
  <c r="P33" i="111"/>
  <c r="P26" i="111" s="1"/>
  <c r="K26" i="107"/>
  <c r="F62" i="116"/>
  <c r="F61" i="117"/>
  <c r="J27" i="117"/>
  <c r="J28" i="116"/>
  <c r="J27" i="116" s="1"/>
  <c r="Q8" i="117"/>
  <c r="Q9" i="116"/>
  <c r="O22" i="111"/>
  <c r="K34" i="116"/>
  <c r="K33" i="117"/>
  <c r="P9" i="116"/>
  <c r="P8" i="116" s="1"/>
  <c r="P8" i="117"/>
  <c r="L26" i="112"/>
  <c r="L2" i="112" s="1"/>
  <c r="J3" i="112"/>
  <c r="L26" i="115"/>
  <c r="L2" i="115" s="1"/>
  <c r="M2" i="115"/>
  <c r="X53" i="116"/>
  <c r="X52" i="116" s="1"/>
  <c r="F69" i="116"/>
  <c r="F69" i="93" s="1"/>
  <c r="F69" i="11" s="1"/>
  <c r="F69" i="9" s="1"/>
  <c r="D63" i="116"/>
  <c r="V52" i="117"/>
  <c r="R31" i="116"/>
  <c r="R31" i="93" s="1"/>
  <c r="R31" i="11" s="1"/>
  <c r="R31" i="9" s="1"/>
  <c r="Q26" i="163"/>
  <c r="U23" i="116"/>
  <c r="U22" i="116" s="1"/>
  <c r="U22" i="117"/>
  <c r="G17" i="116"/>
  <c r="S7" i="116"/>
  <c r="J53" i="116"/>
  <c r="J52" i="116" s="1"/>
  <c r="P28" i="116"/>
  <c r="P27" i="117"/>
  <c r="N18" i="116"/>
  <c r="N17" i="117"/>
  <c r="O9" i="116"/>
  <c r="O8" i="116" s="1"/>
  <c r="O8" i="117"/>
  <c r="F43" i="116"/>
  <c r="F43" i="93" s="1"/>
  <c r="F43" i="11" s="1"/>
  <c r="F43" i="9" s="1"/>
  <c r="E26" i="165"/>
  <c r="K13" i="116"/>
  <c r="K13" i="93" s="1"/>
  <c r="K13" i="11" s="1"/>
  <c r="K13" i="9" s="1"/>
  <c r="L9" i="116"/>
  <c r="L8" i="116" s="1"/>
  <c r="K52" i="118"/>
  <c r="T2" i="166"/>
  <c r="O5" i="116"/>
  <c r="O4" i="116" s="1"/>
  <c r="O4" i="117"/>
  <c r="X8" i="118"/>
  <c r="T27" i="117"/>
  <c r="H33" i="117"/>
  <c r="M33" i="118"/>
  <c r="O33" i="119"/>
  <c r="E13" i="116"/>
  <c r="E13" i="93" s="1"/>
  <c r="E13" i="11" s="1"/>
  <c r="E13" i="9" s="1"/>
  <c r="L33" i="118"/>
  <c r="G2" i="169"/>
  <c r="F33" i="117"/>
  <c r="F26" i="117" s="1"/>
  <c r="D52" i="118"/>
  <c r="W26" i="166"/>
  <c r="W2" i="166" s="1"/>
  <c r="D33" i="119"/>
  <c r="D26" i="119" s="1"/>
  <c r="O26" i="165"/>
  <c r="O2" i="165" s="1"/>
  <c r="W11" i="118"/>
  <c r="Q3" i="159"/>
  <c r="Q2" i="159" s="1"/>
  <c r="R18" i="116"/>
  <c r="R17" i="116" s="1"/>
  <c r="R17" i="117"/>
  <c r="X4" i="117"/>
  <c r="Q52" i="118"/>
  <c r="X33" i="118"/>
  <c r="X26" i="118" s="1"/>
  <c r="S8" i="118"/>
  <c r="S3" i="118" s="1"/>
  <c r="O4" i="118"/>
  <c r="J61" i="120"/>
  <c r="F61" i="120"/>
  <c r="E62" i="123"/>
  <c r="E61" i="124"/>
  <c r="D53" i="123"/>
  <c r="D52" i="123" s="1"/>
  <c r="D52" i="124"/>
  <c r="K53" i="123"/>
  <c r="K52" i="124"/>
  <c r="U26" i="158"/>
  <c r="U2" i="158" s="1"/>
  <c r="R52" i="124"/>
  <c r="R53" i="123"/>
  <c r="R52" i="123" s="1"/>
  <c r="R11" i="120"/>
  <c r="R3" i="120" s="1"/>
  <c r="X26" i="155"/>
  <c r="X2" i="155" s="1"/>
  <c r="M27" i="119"/>
  <c r="M26" i="119" s="1"/>
  <c r="N53" i="123"/>
  <c r="N52" i="123" s="1"/>
  <c r="N52" i="124"/>
  <c r="R33" i="124"/>
  <c r="Q22" i="123"/>
  <c r="R61" i="124"/>
  <c r="O53" i="123"/>
  <c r="O52" i="123" s="1"/>
  <c r="O52" i="124"/>
  <c r="M26" i="201"/>
  <c r="L26" i="201"/>
  <c r="L2" i="201" s="1"/>
  <c r="M4" i="125"/>
  <c r="M27" i="125"/>
  <c r="U2" i="172"/>
  <c r="R35" i="123"/>
  <c r="N11" i="124"/>
  <c r="I34" i="123"/>
  <c r="O37" i="123"/>
  <c r="F34" i="123"/>
  <c r="F33" i="124"/>
  <c r="U23" i="123"/>
  <c r="U22" i="124"/>
  <c r="M11" i="124"/>
  <c r="Q8" i="123"/>
  <c r="U11" i="125"/>
  <c r="M34" i="123"/>
  <c r="M33" i="124"/>
  <c r="P61" i="125"/>
  <c r="T2" i="171"/>
  <c r="U2" i="183"/>
  <c r="G12" i="123"/>
  <c r="G11" i="123" s="1"/>
  <c r="K12" i="123"/>
  <c r="K11" i="124"/>
  <c r="E33" i="125"/>
  <c r="F3" i="171"/>
  <c r="P3" i="171"/>
  <c r="K33" i="124"/>
  <c r="K34" i="123"/>
  <c r="W18" i="123"/>
  <c r="R11" i="124"/>
  <c r="E3" i="201"/>
  <c r="O3" i="201"/>
  <c r="O2" i="201" s="1"/>
  <c r="I52" i="10"/>
  <c r="Q8" i="10"/>
  <c r="E3" i="77"/>
  <c r="G11" i="75"/>
  <c r="D53" i="102"/>
  <c r="D52" i="103"/>
  <c r="R36" i="93"/>
  <c r="R36" i="11" s="1"/>
  <c r="R36" i="9" s="1"/>
  <c r="F40" i="93"/>
  <c r="F40" i="11" s="1"/>
  <c r="F40" i="9" s="1"/>
  <c r="V5" i="102"/>
  <c r="W28" i="116"/>
  <c r="W27" i="116" s="1"/>
  <c r="W27" i="117"/>
  <c r="R22" i="124"/>
  <c r="R23" i="123"/>
  <c r="R22" i="123" s="1"/>
  <c r="G61" i="10"/>
  <c r="O17" i="10"/>
  <c r="V26" i="151"/>
  <c r="J4" i="10"/>
  <c r="U61" i="10"/>
  <c r="W33" i="10"/>
  <c r="U27" i="10"/>
  <c r="P4" i="10"/>
  <c r="T11" i="10"/>
  <c r="S8" i="10"/>
  <c r="M33" i="10"/>
  <c r="K27" i="10"/>
  <c r="E17" i="10"/>
  <c r="E61" i="10"/>
  <c r="R11" i="10"/>
  <c r="T61" i="10"/>
  <c r="I27" i="10"/>
  <c r="J22" i="10"/>
  <c r="T4" i="10"/>
  <c r="X11" i="10"/>
  <c r="N26" i="151"/>
  <c r="N22" i="10"/>
  <c r="X17" i="10"/>
  <c r="I33" i="10"/>
  <c r="X22" i="10"/>
  <c r="O26" i="151"/>
  <c r="O2" i="151" s="1"/>
  <c r="W33" i="75"/>
  <c r="F33" i="75"/>
  <c r="E22" i="75"/>
  <c r="D3" i="19"/>
  <c r="D2" i="19" s="1"/>
  <c r="V61" i="75"/>
  <c r="D33" i="75"/>
  <c r="E61" i="75"/>
  <c r="R17" i="75"/>
  <c r="H3" i="77"/>
  <c r="H2" i="77" s="1"/>
  <c r="G61" i="75"/>
  <c r="Q11" i="75"/>
  <c r="U3" i="77"/>
  <c r="U2" i="77" s="1"/>
  <c r="J4" i="75"/>
  <c r="U2" i="79"/>
  <c r="I17" i="75"/>
  <c r="J26" i="77"/>
  <c r="T8" i="75"/>
  <c r="X4" i="75"/>
  <c r="T22" i="75"/>
  <c r="V11" i="75"/>
  <c r="V52" i="75"/>
  <c r="U11" i="75"/>
  <c r="M17" i="75"/>
  <c r="J2" i="79"/>
  <c r="X2" i="86"/>
  <c r="O61" i="75"/>
  <c r="L2" i="84"/>
  <c r="V2" i="80"/>
  <c r="H26" i="81"/>
  <c r="H2" i="81" s="1"/>
  <c r="F2" i="82"/>
  <c r="O22" i="75"/>
  <c r="U4" i="75"/>
  <c r="U26" i="82"/>
  <c r="U2" i="82" s="1"/>
  <c r="D2" i="87"/>
  <c r="M2" i="90"/>
  <c r="P9" i="102"/>
  <c r="P8" i="103"/>
  <c r="Q63" i="93"/>
  <c r="Q63" i="11" s="1"/>
  <c r="Q63" i="9" s="1"/>
  <c r="M45" i="93"/>
  <c r="M45" i="11" s="1"/>
  <c r="M45" i="9" s="1"/>
  <c r="O9" i="102"/>
  <c r="O8" i="103"/>
  <c r="H63" i="102"/>
  <c r="D45" i="102"/>
  <c r="O12" i="102"/>
  <c r="O11" i="103"/>
  <c r="E65" i="102"/>
  <c r="E65" i="93" s="1"/>
  <c r="E65" i="11" s="1"/>
  <c r="E65" i="9" s="1"/>
  <c r="P44" i="102"/>
  <c r="P44" i="93" s="1"/>
  <c r="P44" i="11" s="1"/>
  <c r="P44" i="9" s="1"/>
  <c r="P28" i="102"/>
  <c r="P27" i="103"/>
  <c r="F71" i="102"/>
  <c r="F71" i="93" s="1"/>
  <c r="F71" i="11" s="1"/>
  <c r="F71" i="9" s="1"/>
  <c r="E68" i="102"/>
  <c r="E68" i="93" s="1"/>
  <c r="E68" i="11" s="1"/>
  <c r="E68" i="9" s="1"/>
  <c r="D65" i="102"/>
  <c r="D65" i="93" s="1"/>
  <c r="D65" i="11" s="1"/>
  <c r="D65" i="9" s="1"/>
  <c r="Q42" i="93"/>
  <c r="Q42" i="11" s="1"/>
  <c r="Q42" i="9" s="1"/>
  <c r="O36" i="93"/>
  <c r="O36" i="11" s="1"/>
  <c r="O36" i="9" s="1"/>
  <c r="E30" i="93"/>
  <c r="E30" i="11" s="1"/>
  <c r="E30" i="9" s="1"/>
  <c r="D4" i="103"/>
  <c r="D5" i="102"/>
  <c r="M49" i="93"/>
  <c r="M49" i="11" s="1"/>
  <c r="M49" i="9" s="1"/>
  <c r="R2" i="185"/>
  <c r="M20" i="93"/>
  <c r="M20" i="11" s="1"/>
  <c r="M20" i="9" s="1"/>
  <c r="G18" i="102"/>
  <c r="G17" i="103"/>
  <c r="S7" i="102"/>
  <c r="D69" i="93"/>
  <c r="D69" i="11" s="1"/>
  <c r="D69" i="9" s="1"/>
  <c r="E61" i="105"/>
  <c r="T64" i="93"/>
  <c r="T64" i="11" s="1"/>
  <c r="T64" i="9" s="1"/>
  <c r="T34" i="102"/>
  <c r="T33" i="103"/>
  <c r="T26" i="103" s="1"/>
  <c r="O24" i="93"/>
  <c r="O24" i="11" s="1"/>
  <c r="O24" i="9" s="1"/>
  <c r="W21" i="102"/>
  <c r="J10" i="93"/>
  <c r="J10" i="11" s="1"/>
  <c r="J10" i="9" s="1"/>
  <c r="Q52" i="105"/>
  <c r="I52" i="104"/>
  <c r="D34" i="102"/>
  <c r="D33" i="103"/>
  <c r="U61" i="103"/>
  <c r="K20" i="102"/>
  <c r="I2" i="185"/>
  <c r="P26" i="187"/>
  <c r="P2" i="187" s="1"/>
  <c r="O26" i="187"/>
  <c r="O2" i="187" s="1"/>
  <c r="D27" i="105"/>
  <c r="G2" i="189"/>
  <c r="Q61" i="104"/>
  <c r="P52" i="104"/>
  <c r="R26" i="191"/>
  <c r="T70" i="93"/>
  <c r="T70" i="11" s="1"/>
  <c r="T70" i="9" s="1"/>
  <c r="F28" i="102"/>
  <c r="E21" i="102"/>
  <c r="E8" i="102"/>
  <c r="J5" i="93"/>
  <c r="H33" i="105"/>
  <c r="T3" i="191"/>
  <c r="X32" i="102"/>
  <c r="X32" i="93" s="1"/>
  <c r="X32" i="11" s="1"/>
  <c r="X32" i="9" s="1"/>
  <c r="J9" i="102"/>
  <c r="E28" i="102"/>
  <c r="E27" i="103"/>
  <c r="L8" i="103"/>
  <c r="L3" i="103" s="1"/>
  <c r="L9" i="102"/>
  <c r="U2" i="188"/>
  <c r="W61" i="104"/>
  <c r="K11" i="103"/>
  <c r="H34" i="102"/>
  <c r="R17" i="103"/>
  <c r="X3" i="185"/>
  <c r="P2" i="186"/>
  <c r="H2" i="188"/>
  <c r="R64" i="93"/>
  <c r="R64" i="11" s="1"/>
  <c r="R64" i="9" s="1"/>
  <c r="N53" i="102"/>
  <c r="K46" i="93"/>
  <c r="K46" i="11" s="1"/>
  <c r="K46" i="9" s="1"/>
  <c r="O5" i="102"/>
  <c r="T11" i="105"/>
  <c r="L52" i="104"/>
  <c r="L36" i="102"/>
  <c r="L36" i="93" s="1"/>
  <c r="L36" i="11" s="1"/>
  <c r="L36" i="9" s="1"/>
  <c r="L61" i="104"/>
  <c r="W61" i="106"/>
  <c r="I65" i="102"/>
  <c r="I65" i="93" s="1"/>
  <c r="I65" i="11" s="1"/>
  <c r="I65" i="9" s="1"/>
  <c r="H62" i="102"/>
  <c r="P33" i="104"/>
  <c r="N61" i="106"/>
  <c r="N23" i="102"/>
  <c r="N22" i="103"/>
  <c r="L8" i="104"/>
  <c r="L3" i="104" s="1"/>
  <c r="J17" i="104"/>
  <c r="I3" i="191"/>
  <c r="I2" i="191" s="1"/>
  <c r="S3" i="191"/>
  <c r="W2" i="194"/>
  <c r="Q3" i="104"/>
  <c r="Q61" i="106"/>
  <c r="U27" i="106"/>
  <c r="V22" i="106"/>
  <c r="U3" i="194"/>
  <c r="U2" i="194" s="1"/>
  <c r="R11" i="106"/>
  <c r="V26" i="191"/>
  <c r="S27" i="104"/>
  <c r="G22" i="106"/>
  <c r="N8" i="106"/>
  <c r="W33" i="111"/>
  <c r="W26" i="111" s="1"/>
  <c r="P8" i="106"/>
  <c r="X4" i="106"/>
  <c r="R52" i="106"/>
  <c r="X27" i="106"/>
  <c r="G2" i="193"/>
  <c r="R33" i="106"/>
  <c r="N26" i="194"/>
  <c r="N2" i="194" s="1"/>
  <c r="S2" i="198"/>
  <c r="K2" i="108"/>
  <c r="V27" i="111"/>
  <c r="I2" i="198"/>
  <c r="S2" i="196"/>
  <c r="V9" i="102"/>
  <c r="U52" i="117"/>
  <c r="U53" i="116"/>
  <c r="U52" i="116" s="1"/>
  <c r="S22" i="117"/>
  <c r="S23" i="116"/>
  <c r="S22" i="116" s="1"/>
  <c r="I8" i="117"/>
  <c r="I9" i="116"/>
  <c r="I8" i="116" s="1"/>
  <c r="P63" i="116"/>
  <c r="T53" i="116"/>
  <c r="T52" i="117"/>
  <c r="R23" i="116"/>
  <c r="R22" i="116" s="1"/>
  <c r="R22" i="117"/>
  <c r="H9" i="116"/>
  <c r="H8" i="117"/>
  <c r="W3" i="112"/>
  <c r="Q26" i="115"/>
  <c r="E2" i="115"/>
  <c r="L11" i="117"/>
  <c r="P17" i="116"/>
  <c r="E15" i="116"/>
  <c r="E15" i="93" s="1"/>
  <c r="E15" i="11" s="1"/>
  <c r="E15" i="9" s="1"/>
  <c r="D12" i="116"/>
  <c r="Q61" i="118"/>
  <c r="I26" i="163"/>
  <c r="M23" i="116"/>
  <c r="M22" i="117"/>
  <c r="N11" i="111"/>
  <c r="P26" i="163"/>
  <c r="P2" i="163" s="1"/>
  <c r="T23" i="116"/>
  <c r="T22" i="116" s="1"/>
  <c r="F18" i="116"/>
  <c r="F17" i="117"/>
  <c r="X3" i="165"/>
  <c r="X2" i="165" s="1"/>
  <c r="W61" i="118"/>
  <c r="R39" i="116"/>
  <c r="R39" i="93" s="1"/>
  <c r="R39" i="11" s="1"/>
  <c r="R39" i="9" s="1"/>
  <c r="N3" i="163"/>
  <c r="R26" i="165"/>
  <c r="V61" i="118"/>
  <c r="P61" i="117"/>
  <c r="W61" i="117"/>
  <c r="J34" i="116"/>
  <c r="J33" i="117"/>
  <c r="I23" i="116"/>
  <c r="I22" i="117"/>
  <c r="E11" i="117"/>
  <c r="J8" i="117"/>
  <c r="G5" i="116"/>
  <c r="G4" i="117"/>
  <c r="S38" i="116"/>
  <c r="S38" i="93" s="1"/>
  <c r="S38" i="11" s="1"/>
  <c r="S38" i="9" s="1"/>
  <c r="J52" i="118"/>
  <c r="R61" i="118"/>
  <c r="F9" i="116"/>
  <c r="F8" i="116" s="1"/>
  <c r="H34" i="116"/>
  <c r="R4" i="117"/>
  <c r="E33" i="118"/>
  <c r="Q2" i="170"/>
  <c r="T61" i="120"/>
  <c r="J13" i="116"/>
  <c r="J13" i="93" s="1"/>
  <c r="J13" i="11" s="1"/>
  <c r="J13" i="9" s="1"/>
  <c r="O2" i="155"/>
  <c r="O3" i="119"/>
  <c r="W27" i="118"/>
  <c r="M3" i="166"/>
  <c r="M2" i="166" s="1"/>
  <c r="Q10" i="116"/>
  <c r="Q10" i="93" s="1"/>
  <c r="Q10" i="11" s="1"/>
  <c r="Q10" i="9" s="1"/>
  <c r="R17" i="119"/>
  <c r="G28" i="116"/>
  <c r="G27" i="116" s="1"/>
  <c r="G27" i="117"/>
  <c r="G17" i="119"/>
  <c r="N12" i="116"/>
  <c r="K8" i="117"/>
  <c r="X5" i="116"/>
  <c r="I52" i="118"/>
  <c r="P33" i="118"/>
  <c r="P26" i="118" s="1"/>
  <c r="K8" i="118"/>
  <c r="G4" i="118"/>
  <c r="N2" i="169"/>
  <c r="H23" i="116"/>
  <c r="H22" i="117"/>
  <c r="U52" i="124"/>
  <c r="U53" i="123"/>
  <c r="U52" i="123" s="1"/>
  <c r="H52" i="119"/>
  <c r="T62" i="123"/>
  <c r="T61" i="124"/>
  <c r="M3" i="158"/>
  <c r="J52" i="124"/>
  <c r="J53" i="123"/>
  <c r="J52" i="123" s="1"/>
  <c r="U61" i="16"/>
  <c r="N22" i="119"/>
  <c r="S26" i="158"/>
  <c r="S2" i="158" s="1"/>
  <c r="X53" i="123"/>
  <c r="X52" i="124"/>
  <c r="N26" i="155"/>
  <c r="E26" i="155"/>
  <c r="E2" i="155" s="1"/>
  <c r="F53" i="123"/>
  <c r="F52" i="123" s="1"/>
  <c r="F52" i="124"/>
  <c r="S61" i="118"/>
  <c r="R61" i="123"/>
  <c r="W26" i="201"/>
  <c r="L28" i="123"/>
  <c r="L27" i="123" s="1"/>
  <c r="L27" i="124"/>
  <c r="E17" i="123"/>
  <c r="P11" i="123"/>
  <c r="Q52" i="16"/>
  <c r="S28" i="123"/>
  <c r="S27" i="124"/>
  <c r="W23" i="123"/>
  <c r="W22" i="123" s="1"/>
  <c r="W22" i="124"/>
  <c r="S9" i="123"/>
  <c r="S8" i="123" s="1"/>
  <c r="S8" i="124"/>
  <c r="T5" i="123"/>
  <c r="T4" i="123" s="1"/>
  <c r="T4" i="124"/>
  <c r="F26" i="171"/>
  <c r="E26" i="171"/>
  <c r="E2" i="171" s="1"/>
  <c r="Q33" i="124"/>
  <c r="I24" i="123"/>
  <c r="I33" i="124"/>
  <c r="W2" i="204"/>
  <c r="E34" i="123"/>
  <c r="E33" i="124"/>
  <c r="E26" i="124" s="1"/>
  <c r="X8" i="124"/>
  <c r="X3" i="124" s="1"/>
  <c r="X9" i="123"/>
  <c r="X8" i="123" s="1"/>
  <c r="H61" i="125"/>
  <c r="W3" i="16"/>
  <c r="F8" i="124"/>
  <c r="K23" i="123"/>
  <c r="K22" i="123" s="1"/>
  <c r="X18" i="123"/>
  <c r="X17" i="123" s="1"/>
  <c r="X17" i="124"/>
  <c r="W2" i="171"/>
  <c r="P4" i="125"/>
  <c r="V3" i="16"/>
  <c r="X22" i="124"/>
  <c r="H21" i="123"/>
  <c r="H21" i="93" s="1"/>
  <c r="H21" i="11" s="1"/>
  <c r="H21" i="9" s="1"/>
  <c r="O17" i="124"/>
  <c r="R11" i="123"/>
  <c r="O5" i="123"/>
  <c r="O4" i="123" s="1"/>
  <c r="O4" i="124"/>
  <c r="E2" i="203"/>
  <c r="V61" i="125"/>
  <c r="T33" i="125"/>
  <c r="R11" i="125"/>
  <c r="R26" i="16"/>
  <c r="P26" i="16"/>
  <c r="T2" i="151"/>
  <c r="F4" i="10"/>
  <c r="D61" i="10"/>
  <c r="F2" i="90"/>
  <c r="I27" i="103"/>
  <c r="I28" i="102"/>
  <c r="Q22" i="103"/>
  <c r="Q23" i="102"/>
  <c r="F62" i="102"/>
  <c r="F61" i="103"/>
  <c r="O34" i="102"/>
  <c r="O33" i="103"/>
  <c r="D2" i="199"/>
  <c r="E62" i="116"/>
  <c r="E61" i="117"/>
  <c r="Q62" i="123"/>
  <c r="Q61" i="124"/>
  <c r="H27" i="125"/>
  <c r="M11" i="10"/>
  <c r="M22" i="10"/>
  <c r="D2" i="151"/>
  <c r="X52" i="10"/>
  <c r="Q11" i="10"/>
  <c r="O8" i="10"/>
  <c r="G22" i="10"/>
  <c r="W26" i="151"/>
  <c r="W2" i="151" s="1"/>
  <c r="R52" i="10"/>
  <c r="W2" i="160"/>
  <c r="V52" i="10"/>
  <c r="M61" i="10"/>
  <c r="J52" i="10"/>
  <c r="D52" i="10"/>
  <c r="O33" i="10"/>
  <c r="M27" i="10"/>
  <c r="H4" i="10"/>
  <c r="W61" i="10"/>
  <c r="K52" i="10"/>
  <c r="N17" i="10"/>
  <c r="L11" i="10"/>
  <c r="K8" i="10"/>
  <c r="W4" i="10"/>
  <c r="E33" i="10"/>
  <c r="X26" i="151"/>
  <c r="T22" i="10"/>
  <c r="S22" i="10"/>
  <c r="J11" i="10"/>
  <c r="S17" i="10"/>
  <c r="L4" i="10"/>
  <c r="O52" i="10"/>
  <c r="X27" i="10"/>
  <c r="P11" i="10"/>
  <c r="N27" i="10"/>
  <c r="Q17" i="10"/>
  <c r="F52" i="10"/>
  <c r="K26" i="151"/>
  <c r="K2" i="151" s="1"/>
  <c r="O27" i="10"/>
  <c r="H33" i="10"/>
  <c r="X52" i="75"/>
  <c r="O33" i="75"/>
  <c r="O17" i="75"/>
  <c r="N61" i="75"/>
  <c r="W22" i="75"/>
  <c r="R33" i="75"/>
  <c r="J17" i="75"/>
  <c r="F52" i="75"/>
  <c r="U33" i="75"/>
  <c r="I11" i="75"/>
  <c r="N8" i="75"/>
  <c r="E2" i="79"/>
  <c r="L22" i="75"/>
  <c r="S26" i="77"/>
  <c r="S2" i="77" s="1"/>
  <c r="W27" i="75"/>
  <c r="P4" i="75"/>
  <c r="R61" i="75"/>
  <c r="N11" i="75"/>
  <c r="N52" i="75"/>
  <c r="M11" i="75"/>
  <c r="E17" i="75"/>
  <c r="X2" i="78"/>
  <c r="W2" i="79"/>
  <c r="R11" i="75"/>
  <c r="U2" i="86"/>
  <c r="Q17" i="75"/>
  <c r="P2" i="86"/>
  <c r="N2" i="80"/>
  <c r="N2" i="86"/>
  <c r="G22" i="75"/>
  <c r="X8" i="75"/>
  <c r="T4" i="75"/>
  <c r="M4" i="75"/>
  <c r="M26" i="82"/>
  <c r="M2" i="82" s="1"/>
  <c r="K26" i="85"/>
  <c r="H26" i="90"/>
  <c r="W2" i="87"/>
  <c r="J2" i="89"/>
  <c r="E2" i="80"/>
  <c r="Q2" i="90"/>
  <c r="O2" i="91"/>
  <c r="K66" i="93"/>
  <c r="K66" i="11" s="1"/>
  <c r="K66" i="9" s="1"/>
  <c r="X51" i="93"/>
  <c r="X51" i="11" s="1"/>
  <c r="X51" i="9" s="1"/>
  <c r="G9" i="102"/>
  <c r="G8" i="103"/>
  <c r="V62" i="102"/>
  <c r="V61" i="103"/>
  <c r="R44" i="93"/>
  <c r="R44" i="11" s="1"/>
  <c r="R44" i="9" s="1"/>
  <c r="E62" i="102"/>
  <c r="E61" i="103"/>
  <c r="F9" i="102"/>
  <c r="F8" i="103"/>
  <c r="M61" i="103"/>
  <c r="M62" i="102"/>
  <c r="W9" i="102"/>
  <c r="W8" i="103"/>
  <c r="T62" i="102"/>
  <c r="T61" i="103"/>
  <c r="S70" i="102"/>
  <c r="S70" i="93" s="1"/>
  <c r="S70" i="11" s="1"/>
  <c r="S70" i="9" s="1"/>
  <c r="R67" i="102"/>
  <c r="R67" i="93" s="1"/>
  <c r="R67" i="11" s="1"/>
  <c r="R67" i="9" s="1"/>
  <c r="Q64" i="102"/>
  <c r="D19" i="102"/>
  <c r="D19" i="93" s="1"/>
  <c r="D19" i="11" s="1"/>
  <c r="D19" i="9" s="1"/>
  <c r="P15" i="93"/>
  <c r="P15" i="11" s="1"/>
  <c r="P15" i="9" s="1"/>
  <c r="M71" i="102"/>
  <c r="M71" i="93" s="1"/>
  <c r="M71" i="11" s="1"/>
  <c r="M71" i="9" s="1"/>
  <c r="G47" i="102"/>
  <c r="G47" i="93" s="1"/>
  <c r="G47" i="11" s="1"/>
  <c r="G47" i="9" s="1"/>
  <c r="T18" i="102"/>
  <c r="T17" i="103"/>
  <c r="R41" i="93"/>
  <c r="R41" i="11" s="1"/>
  <c r="R41" i="9" s="1"/>
  <c r="Q38" i="93"/>
  <c r="Q38" i="11" s="1"/>
  <c r="Q38" i="9" s="1"/>
  <c r="M23" i="102"/>
  <c r="L2" i="189"/>
  <c r="S61" i="104"/>
  <c r="R52" i="104"/>
  <c r="W61" i="103"/>
  <c r="J17" i="103"/>
  <c r="H68" i="93"/>
  <c r="H68" i="11" s="1"/>
  <c r="H68" i="9" s="1"/>
  <c r="F48" i="93"/>
  <c r="F48" i="11" s="1"/>
  <c r="F48" i="9" s="1"/>
  <c r="H38" i="102"/>
  <c r="H38" i="93" s="1"/>
  <c r="H38" i="11" s="1"/>
  <c r="H38" i="9" s="1"/>
  <c r="L34" i="102"/>
  <c r="L33" i="103"/>
  <c r="L26" i="103" s="1"/>
  <c r="G24" i="102"/>
  <c r="G24" i="93" s="1"/>
  <c r="G24" i="11" s="1"/>
  <c r="G24" i="9" s="1"/>
  <c r="O21" i="102"/>
  <c r="O21" i="93" s="1"/>
  <c r="O21" i="11" s="1"/>
  <c r="O21" i="9" s="1"/>
  <c r="N18" i="102"/>
  <c r="I52" i="105"/>
  <c r="J2" i="188"/>
  <c r="W53" i="102"/>
  <c r="U62" i="102"/>
  <c r="E18" i="102"/>
  <c r="I61" i="104"/>
  <c r="H52" i="104"/>
  <c r="J26" i="191"/>
  <c r="I13" i="93"/>
  <c r="I13" i="11" s="1"/>
  <c r="I13" i="9" s="1"/>
  <c r="L70" i="93"/>
  <c r="L70" i="11" s="1"/>
  <c r="L70" i="9" s="1"/>
  <c r="Q53" i="102"/>
  <c r="R20" i="93"/>
  <c r="R20" i="11" s="1"/>
  <c r="R20" i="9" s="1"/>
  <c r="X7" i="93"/>
  <c r="X7" i="11" s="1"/>
  <c r="X7" i="9" s="1"/>
  <c r="J2" i="189"/>
  <c r="X27" i="103"/>
  <c r="X26" i="103" s="1"/>
  <c r="U5" i="102"/>
  <c r="U4" i="103"/>
  <c r="O25" i="93"/>
  <c r="O25" i="11" s="1"/>
  <c r="O25" i="9" s="1"/>
  <c r="W11" i="102"/>
  <c r="I4" i="103"/>
  <c r="N2" i="189"/>
  <c r="O61" i="104"/>
  <c r="S2" i="91"/>
  <c r="K12" i="102"/>
  <c r="G52" i="103"/>
  <c r="D28" i="102"/>
  <c r="R18" i="102"/>
  <c r="X5" i="102"/>
  <c r="X4" i="103"/>
  <c r="U2" i="186"/>
  <c r="P61" i="105"/>
  <c r="V33" i="105"/>
  <c r="R22" i="105"/>
  <c r="E2" i="188"/>
  <c r="X52" i="103"/>
  <c r="X53" i="102"/>
  <c r="U11" i="103"/>
  <c r="U12" i="102"/>
  <c r="R9" i="102"/>
  <c r="U61" i="104"/>
  <c r="D52" i="104"/>
  <c r="X61" i="106"/>
  <c r="M52" i="103"/>
  <c r="E27" i="104"/>
  <c r="E26" i="104" s="1"/>
  <c r="W8" i="104"/>
  <c r="W3" i="104" s="1"/>
  <c r="O61" i="106"/>
  <c r="P7" i="93"/>
  <c r="P7" i="11" s="1"/>
  <c r="P7" i="9" s="1"/>
  <c r="H61" i="103"/>
  <c r="H33" i="104"/>
  <c r="U2" i="193"/>
  <c r="F61" i="106"/>
  <c r="F5" i="102"/>
  <c r="N2" i="187"/>
  <c r="D8" i="104"/>
  <c r="M33" i="104"/>
  <c r="M26" i="104" s="1"/>
  <c r="S4" i="104"/>
  <c r="V26" i="192"/>
  <c r="V2" i="192" s="1"/>
  <c r="O2" i="194"/>
  <c r="T2" i="192"/>
  <c r="I61" i="106"/>
  <c r="M27" i="106"/>
  <c r="N22" i="106"/>
  <c r="M3" i="194"/>
  <c r="M2" i="194" s="1"/>
  <c r="J11" i="106"/>
  <c r="X33" i="106"/>
  <c r="X22" i="106"/>
  <c r="S52" i="106"/>
  <c r="J2" i="195"/>
  <c r="K26" i="191"/>
  <c r="S26" i="193"/>
  <c r="F8" i="106"/>
  <c r="O33" i="111"/>
  <c r="O26" i="111" s="1"/>
  <c r="I4" i="106"/>
  <c r="P17" i="106"/>
  <c r="V11" i="106"/>
  <c r="R8" i="106"/>
  <c r="P4" i="106"/>
  <c r="L26" i="195"/>
  <c r="L2" i="195" s="1"/>
  <c r="T2" i="193"/>
  <c r="V4" i="104"/>
  <c r="I11" i="106"/>
  <c r="J52" i="106"/>
  <c r="P27" i="106"/>
  <c r="J33" i="106"/>
  <c r="N27" i="106"/>
  <c r="R22" i="106"/>
  <c r="W8" i="106"/>
  <c r="U4" i="106"/>
  <c r="O61" i="111"/>
  <c r="W2" i="199"/>
  <c r="W26" i="197"/>
  <c r="W2" i="197" s="1"/>
  <c r="L26" i="197"/>
  <c r="N26" i="197"/>
  <c r="N2" i="197" s="1"/>
  <c r="U3" i="111"/>
  <c r="O2" i="198"/>
  <c r="V3" i="115"/>
  <c r="J61" i="111"/>
  <c r="T11" i="106"/>
  <c r="T3" i="106" s="1"/>
  <c r="H33" i="111"/>
  <c r="H26" i="111" s="1"/>
  <c r="H2" i="111" s="1"/>
  <c r="S3" i="107"/>
  <c r="S2" i="107" s="1"/>
  <c r="M52" i="117"/>
  <c r="M53" i="116"/>
  <c r="M52" i="116" s="1"/>
  <c r="K22" i="117"/>
  <c r="K23" i="116"/>
  <c r="U4" i="117"/>
  <c r="U5" i="116"/>
  <c r="U4" i="116" s="1"/>
  <c r="G22" i="111"/>
  <c r="L53" i="116"/>
  <c r="L52" i="116" s="1"/>
  <c r="L52" i="117"/>
  <c r="L29" i="116"/>
  <c r="L29" i="93" s="1"/>
  <c r="L29" i="11" s="1"/>
  <c r="L29" i="9" s="1"/>
  <c r="L27" i="117"/>
  <c r="J23" i="116"/>
  <c r="J22" i="116" s="1"/>
  <c r="J22" i="117"/>
  <c r="D3" i="197"/>
  <c r="M26" i="112"/>
  <c r="M2" i="112" s="1"/>
  <c r="O3" i="112"/>
  <c r="I26" i="115"/>
  <c r="I2" i="115" s="1"/>
  <c r="N26" i="163"/>
  <c r="P53" i="116"/>
  <c r="P52" i="116" s="1"/>
  <c r="I61" i="118"/>
  <c r="R53" i="116"/>
  <c r="R52" i="116" s="1"/>
  <c r="M33" i="117"/>
  <c r="M26" i="117" s="1"/>
  <c r="E23" i="116"/>
  <c r="E22" i="116" s="1"/>
  <c r="E22" i="117"/>
  <c r="H28" i="116"/>
  <c r="H27" i="117"/>
  <c r="T20" i="116"/>
  <c r="G9" i="116"/>
  <c r="G8" i="116" s="1"/>
  <c r="G8" i="117"/>
  <c r="P3" i="165"/>
  <c r="P2" i="165" s="1"/>
  <c r="O61" i="118"/>
  <c r="I36" i="116"/>
  <c r="I36" i="93" s="1"/>
  <c r="I36" i="11" s="1"/>
  <c r="I36" i="9" s="1"/>
  <c r="J26" i="165"/>
  <c r="J2" i="165" s="1"/>
  <c r="N61" i="118"/>
  <c r="W62" i="116"/>
  <c r="F28" i="116"/>
  <c r="F27" i="116" s="1"/>
  <c r="X12" i="116"/>
  <c r="X11" i="117"/>
  <c r="D9" i="116"/>
  <c r="D8" i="116" s="1"/>
  <c r="Q4" i="116"/>
  <c r="D2" i="166"/>
  <c r="K26" i="155"/>
  <c r="K2" i="155" s="1"/>
  <c r="T62" i="116"/>
  <c r="T61" i="117"/>
  <c r="G22" i="116"/>
  <c r="R3" i="165"/>
  <c r="L3" i="155"/>
  <c r="L2" i="155" s="1"/>
  <c r="E31" i="116"/>
  <c r="J61" i="118"/>
  <c r="V33" i="118"/>
  <c r="V26" i="118" s="1"/>
  <c r="M3" i="167"/>
  <c r="M2" i="167" s="1"/>
  <c r="R5" i="116"/>
  <c r="R4" i="116" s="1"/>
  <c r="G33" i="119"/>
  <c r="G26" i="119" s="1"/>
  <c r="E33" i="120"/>
  <c r="E26" i="120" s="1"/>
  <c r="L61" i="120"/>
  <c r="W12" i="116"/>
  <c r="W11" i="116" s="1"/>
  <c r="W11" i="117"/>
  <c r="V17" i="118"/>
  <c r="T2" i="155"/>
  <c r="Q17" i="117"/>
  <c r="O26" i="166"/>
  <c r="O2" i="166" s="1"/>
  <c r="V4" i="119"/>
  <c r="V3" i="119" s="1"/>
  <c r="P11" i="119"/>
  <c r="G26" i="165"/>
  <c r="O11" i="118"/>
  <c r="J2" i="169"/>
  <c r="X61" i="120"/>
  <c r="U19" i="116"/>
  <c r="J18" i="116"/>
  <c r="J17" i="117"/>
  <c r="K9" i="116"/>
  <c r="K8" i="116" s="1"/>
  <c r="P4" i="117"/>
  <c r="H33" i="118"/>
  <c r="W2" i="158"/>
  <c r="J33" i="120"/>
  <c r="J26" i="120" s="1"/>
  <c r="T17" i="120"/>
  <c r="S2" i="159"/>
  <c r="M52" i="124"/>
  <c r="M53" i="123"/>
  <c r="L62" i="123"/>
  <c r="L61" i="124"/>
  <c r="M26" i="158"/>
  <c r="X3" i="158"/>
  <c r="X2" i="158" s="1"/>
  <c r="M4" i="120"/>
  <c r="M3" i="120" s="1"/>
  <c r="W33" i="118"/>
  <c r="K61" i="120"/>
  <c r="K26" i="158"/>
  <c r="K2" i="158" s="1"/>
  <c r="J11" i="120"/>
  <c r="P53" i="123"/>
  <c r="P52" i="123" s="1"/>
  <c r="P52" i="124"/>
  <c r="P26" i="155"/>
  <c r="P2" i="155" s="1"/>
  <c r="E27" i="119"/>
  <c r="W62" i="123"/>
  <c r="W61" i="124"/>
  <c r="J33" i="124"/>
  <c r="T3" i="16"/>
  <c r="T2" i="16" s="1"/>
  <c r="K61" i="118"/>
  <c r="J61" i="124"/>
  <c r="E26" i="201"/>
  <c r="D26" i="201"/>
  <c r="D2" i="201" s="1"/>
  <c r="L8" i="123"/>
  <c r="U4" i="124"/>
  <c r="U3" i="124" s="1"/>
  <c r="K28" i="123"/>
  <c r="K27" i="124"/>
  <c r="O23" i="123"/>
  <c r="O22" i="123" s="1"/>
  <c r="O22" i="124"/>
  <c r="L4" i="124"/>
  <c r="L5" i="123"/>
  <c r="L4" i="123" s="1"/>
  <c r="P26" i="171"/>
  <c r="E27" i="125"/>
  <c r="W11" i="125"/>
  <c r="W3" i="125" s="1"/>
  <c r="V2" i="172"/>
  <c r="R3" i="16"/>
  <c r="U17" i="125"/>
  <c r="Q34" i="123"/>
  <c r="X62" i="123"/>
  <c r="X61" i="124"/>
  <c r="W33" i="124"/>
  <c r="F11" i="124"/>
  <c r="M23" i="123"/>
  <c r="M22" i="123" s="1"/>
  <c r="M22" i="124"/>
  <c r="E11" i="124"/>
  <c r="I8" i="123"/>
  <c r="T2" i="204"/>
  <c r="Q61" i="125"/>
  <c r="W33" i="125"/>
  <c r="M11" i="125"/>
  <c r="H62" i="123"/>
  <c r="H61" i="124"/>
  <c r="X27" i="123"/>
  <c r="T12" i="123"/>
  <c r="T11" i="123" s="1"/>
  <c r="T11" i="124"/>
  <c r="P8" i="124"/>
  <c r="P9" i="123"/>
  <c r="P8" i="123" s="1"/>
  <c r="Q5" i="123"/>
  <c r="Q4" i="124"/>
  <c r="R27" i="125"/>
  <c r="P18" i="123"/>
  <c r="P17" i="124"/>
  <c r="W8" i="123"/>
  <c r="H3" i="171"/>
  <c r="I52" i="16"/>
  <c r="L2" i="159"/>
  <c r="X22" i="123"/>
  <c r="O18" i="123"/>
  <c r="O17" i="123" s="1"/>
  <c r="G3" i="201"/>
  <c r="G2" i="201" s="1"/>
  <c r="N61" i="125"/>
  <c r="L33" i="125"/>
  <c r="J11" i="125"/>
  <c r="M3" i="16"/>
  <c r="K3" i="16"/>
  <c r="K11" i="10"/>
  <c r="R4" i="10"/>
  <c r="N11" i="10"/>
  <c r="H22" i="10"/>
  <c r="J69" i="93"/>
  <c r="J69" i="11" s="1"/>
  <c r="J69" i="9" s="1"/>
  <c r="W68" i="93"/>
  <c r="W68" i="11" s="1"/>
  <c r="W68" i="9" s="1"/>
  <c r="W23" i="102"/>
  <c r="R46" i="93"/>
  <c r="R46" i="11" s="1"/>
  <c r="R46" i="9" s="1"/>
  <c r="K22" i="103"/>
  <c r="I2" i="107"/>
  <c r="R28" i="102"/>
  <c r="J2" i="163"/>
  <c r="E61" i="118"/>
  <c r="F61" i="124"/>
  <c r="F62" i="123"/>
  <c r="T3" i="120"/>
  <c r="F5" i="123"/>
  <c r="F4" i="124"/>
  <c r="L33" i="124"/>
  <c r="X4" i="123"/>
  <c r="E26" i="16"/>
  <c r="Q53" i="123"/>
  <c r="Q52" i="123" s="1"/>
  <c r="Q52" i="124"/>
  <c r="H52" i="10"/>
  <c r="P61" i="10"/>
  <c r="L8" i="10"/>
  <c r="S52" i="10"/>
  <c r="D27" i="10"/>
  <c r="U17" i="10"/>
  <c r="C6" i="93"/>
  <c r="C6" i="11" s="1"/>
  <c r="C6" i="9" s="1"/>
  <c r="C41" i="93"/>
  <c r="C41" i="11" s="1"/>
  <c r="C41" i="9" s="1"/>
  <c r="H61" i="10"/>
  <c r="C9" i="93"/>
  <c r="C9" i="11" s="1"/>
  <c r="C9" i="9" s="1"/>
  <c r="C18" i="93"/>
  <c r="C18" i="11" s="1"/>
  <c r="C18" i="9" s="1"/>
  <c r="C72" i="93"/>
  <c r="C72" i="11" s="1"/>
  <c r="C72" i="9" s="1"/>
  <c r="Q61" i="10"/>
  <c r="W52" i="10"/>
  <c r="N52" i="10"/>
  <c r="V61" i="10"/>
  <c r="G33" i="10"/>
  <c r="E27" i="10"/>
  <c r="V22" i="10"/>
  <c r="F17" i="10"/>
  <c r="D11" i="10"/>
  <c r="O4" i="10"/>
  <c r="P26" i="151"/>
  <c r="L22" i="10"/>
  <c r="V4" i="10"/>
  <c r="R27" i="10"/>
  <c r="K22" i="10"/>
  <c r="L61" i="10"/>
  <c r="K17" i="10"/>
  <c r="X8" i="10"/>
  <c r="D4" i="10"/>
  <c r="P27" i="10"/>
  <c r="Q22" i="10"/>
  <c r="H11" i="10"/>
  <c r="F26" i="151"/>
  <c r="W22" i="10"/>
  <c r="X3" i="151"/>
  <c r="P17" i="10"/>
  <c r="V11" i="10"/>
  <c r="N61" i="10"/>
  <c r="U2" i="153"/>
  <c r="E2" i="153"/>
  <c r="P22" i="10"/>
  <c r="E26" i="151"/>
  <c r="E2" i="151" s="1"/>
  <c r="G26" i="151"/>
  <c r="P8" i="10"/>
  <c r="P52" i="75"/>
  <c r="G33" i="75"/>
  <c r="F61" i="75"/>
  <c r="V2" i="18"/>
  <c r="S52" i="75"/>
  <c r="J33" i="75"/>
  <c r="M33" i="75"/>
  <c r="M26" i="75" s="1"/>
  <c r="M3" i="77"/>
  <c r="M2" i="77" s="1"/>
  <c r="D22" i="75"/>
  <c r="O11" i="75"/>
  <c r="H4" i="75"/>
  <c r="F11" i="75"/>
  <c r="E11" i="75"/>
  <c r="X22" i="75"/>
  <c r="P2" i="78"/>
  <c r="O2" i="79"/>
  <c r="V2" i="83"/>
  <c r="X2" i="85"/>
  <c r="M2" i="86"/>
  <c r="Q8" i="75"/>
  <c r="F2" i="80"/>
  <c r="P8" i="75"/>
  <c r="E4" i="75"/>
  <c r="E26" i="82"/>
  <c r="E2" i="82" s="1"/>
  <c r="X33" i="75"/>
  <c r="O2" i="88"/>
  <c r="X3" i="91"/>
  <c r="U26" i="91"/>
  <c r="U2" i="91" s="1"/>
  <c r="S2" i="87"/>
  <c r="W8" i="75"/>
  <c r="S4" i="75"/>
  <c r="M2" i="89"/>
  <c r="K26" i="91"/>
  <c r="K2" i="91" s="1"/>
  <c r="D2" i="91"/>
  <c r="T2" i="185"/>
  <c r="T53" i="102"/>
  <c r="T52" i="103"/>
  <c r="P54" i="93"/>
  <c r="P54" i="11" s="1"/>
  <c r="P54" i="9" s="1"/>
  <c r="J34" i="102"/>
  <c r="J33" i="103"/>
  <c r="G54" i="93"/>
  <c r="G54" i="11" s="1"/>
  <c r="G54" i="9" s="1"/>
  <c r="X41" i="102"/>
  <c r="N9" i="102"/>
  <c r="N8" i="103"/>
  <c r="D62" i="102"/>
  <c r="D61" i="103"/>
  <c r="O41" i="102"/>
  <c r="U54" i="102"/>
  <c r="U54" i="93" s="1"/>
  <c r="U54" i="11" s="1"/>
  <c r="U54" i="9" s="1"/>
  <c r="W44" i="102"/>
  <c r="J29" i="93"/>
  <c r="J29" i="11" s="1"/>
  <c r="J29" i="9" s="1"/>
  <c r="F25" i="93"/>
  <c r="F25" i="11" s="1"/>
  <c r="F25" i="9" s="1"/>
  <c r="Q17" i="103"/>
  <c r="Q18" i="102"/>
  <c r="H15" i="93"/>
  <c r="H15" i="11" s="1"/>
  <c r="H15" i="9" s="1"/>
  <c r="R70" i="102"/>
  <c r="R70" i="93" s="1"/>
  <c r="R70" i="11" s="1"/>
  <c r="R70" i="9" s="1"/>
  <c r="L46" i="93"/>
  <c r="L46" i="11" s="1"/>
  <c r="L46" i="9" s="1"/>
  <c r="K26" i="185"/>
  <c r="K2" i="185" s="1"/>
  <c r="V2" i="185"/>
  <c r="U50" i="93"/>
  <c r="U50" i="11" s="1"/>
  <c r="U50" i="9" s="1"/>
  <c r="M22" i="103"/>
  <c r="M3" i="187"/>
  <c r="W3" i="187"/>
  <c r="K61" i="104"/>
  <c r="J52" i="104"/>
  <c r="J18" i="102"/>
  <c r="I63" i="102"/>
  <c r="K47" i="102"/>
  <c r="X26" i="185"/>
  <c r="F18" i="102"/>
  <c r="U13" i="102"/>
  <c r="U13" i="93" s="1"/>
  <c r="U13" i="11" s="1"/>
  <c r="U13" i="9" s="1"/>
  <c r="R61" i="104"/>
  <c r="U21" i="102"/>
  <c r="G26" i="187"/>
  <c r="V17" i="105"/>
  <c r="L2" i="187"/>
  <c r="T4" i="105"/>
  <c r="D9" i="102"/>
  <c r="D8" i="103"/>
  <c r="G61" i="104"/>
  <c r="D27" i="103"/>
  <c r="P3" i="185"/>
  <c r="M2" i="186"/>
  <c r="J22" i="105"/>
  <c r="R3" i="191"/>
  <c r="F53" i="102"/>
  <c r="W34" i="102"/>
  <c r="W33" i="103"/>
  <c r="S27" i="103"/>
  <c r="G5" i="102"/>
  <c r="L11" i="105"/>
  <c r="L3" i="105" s="1"/>
  <c r="M61" i="104"/>
  <c r="R51" i="93"/>
  <c r="R51" i="11" s="1"/>
  <c r="R51" i="9" s="1"/>
  <c r="P61" i="106"/>
  <c r="M53" i="102"/>
  <c r="E52" i="103"/>
  <c r="G61" i="106"/>
  <c r="D26" i="191"/>
  <c r="D2" i="191" s="1"/>
  <c r="F22" i="103"/>
  <c r="F23" i="102"/>
  <c r="X17" i="103"/>
  <c r="O2" i="193"/>
  <c r="K3" i="191"/>
  <c r="N26" i="192"/>
  <c r="N2" i="192" s="1"/>
  <c r="G2" i="194"/>
  <c r="L2" i="192"/>
  <c r="E27" i="106"/>
  <c r="F22" i="106"/>
  <c r="E3" i="194"/>
  <c r="E2" i="194" s="1"/>
  <c r="P22" i="106"/>
  <c r="S17" i="106"/>
  <c r="D26" i="195"/>
  <c r="D2" i="195" s="1"/>
  <c r="N26" i="191"/>
  <c r="X26" i="191"/>
  <c r="K27" i="104"/>
  <c r="X11" i="106"/>
  <c r="J22" i="106"/>
  <c r="J8" i="106"/>
  <c r="H4" i="106"/>
  <c r="V2" i="193"/>
  <c r="H8" i="106"/>
  <c r="H27" i="106"/>
  <c r="W4" i="106"/>
  <c r="L4" i="106"/>
  <c r="Q26" i="194"/>
  <c r="Q2" i="194" s="1"/>
  <c r="F26" i="194"/>
  <c r="F2" i="194" s="1"/>
  <c r="O8" i="106"/>
  <c r="M4" i="106"/>
  <c r="M3" i="197"/>
  <c r="M2" i="197" s="1"/>
  <c r="G2" i="113"/>
  <c r="P2" i="108"/>
  <c r="N27" i="111"/>
  <c r="N26" i="111" s="1"/>
  <c r="V26" i="199"/>
  <c r="V2" i="199" s="1"/>
  <c r="V2" i="110"/>
  <c r="N3" i="115"/>
  <c r="L11" i="106"/>
  <c r="H26" i="107"/>
  <c r="K3" i="107"/>
  <c r="E52" i="117"/>
  <c r="E53" i="116"/>
  <c r="E52" i="116" s="1"/>
  <c r="T17" i="117"/>
  <c r="T18" i="116"/>
  <c r="M4" i="117"/>
  <c r="M5" i="116"/>
  <c r="R3" i="111"/>
  <c r="U62" i="116"/>
  <c r="U61" i="117"/>
  <c r="D53" i="116"/>
  <c r="D52" i="116" s="1"/>
  <c r="D52" i="117"/>
  <c r="Q12" i="116"/>
  <c r="Q11" i="117"/>
  <c r="G3" i="197"/>
  <c r="Q3" i="197"/>
  <c r="Q26" i="110"/>
  <c r="Q2" i="110" s="1"/>
  <c r="R26" i="112"/>
  <c r="G3" i="112"/>
  <c r="G2" i="112" s="1"/>
  <c r="V26" i="115"/>
  <c r="F26" i="163"/>
  <c r="J4" i="116"/>
  <c r="H18" i="116"/>
  <c r="H17" i="116" s="1"/>
  <c r="E27" i="117"/>
  <c r="V22" i="116"/>
  <c r="F53" i="116"/>
  <c r="F52" i="116" s="1"/>
  <c r="W17" i="117"/>
  <c r="F11" i="111"/>
  <c r="F3" i="111" s="1"/>
  <c r="S26" i="163"/>
  <c r="H26" i="163"/>
  <c r="H2" i="163" s="1"/>
  <c r="H3" i="165"/>
  <c r="H2" i="165" s="1"/>
  <c r="G61" i="118"/>
  <c r="Q34" i="116"/>
  <c r="Q33" i="117"/>
  <c r="J15" i="116"/>
  <c r="F3" i="163"/>
  <c r="T63" i="116"/>
  <c r="T63" i="93" s="1"/>
  <c r="T63" i="11" s="1"/>
  <c r="T63" i="9" s="1"/>
  <c r="F61" i="118"/>
  <c r="M61" i="118"/>
  <c r="X3" i="166"/>
  <c r="W33" i="117"/>
  <c r="U61" i="118"/>
  <c r="D2" i="155"/>
  <c r="D27" i="117"/>
  <c r="N33" i="118"/>
  <c r="N26" i="118" s="1"/>
  <c r="T11" i="118"/>
  <c r="T3" i="118" s="1"/>
  <c r="E3" i="167"/>
  <c r="E2" i="167" s="1"/>
  <c r="N2" i="170"/>
  <c r="S26" i="119"/>
  <c r="S27" i="120"/>
  <c r="S11" i="120"/>
  <c r="P30" i="116"/>
  <c r="N17" i="118"/>
  <c r="D2" i="169"/>
  <c r="T8" i="119"/>
  <c r="T3" i="119" s="1"/>
  <c r="Q18" i="116"/>
  <c r="Q17" i="116" s="1"/>
  <c r="O27" i="118"/>
  <c r="O26" i="118" s="1"/>
  <c r="E3" i="166"/>
  <c r="E2" i="166" s="1"/>
  <c r="G52" i="118"/>
  <c r="O2" i="170"/>
  <c r="L3" i="119"/>
  <c r="P61" i="120"/>
  <c r="I17" i="117"/>
  <c r="F12" i="116"/>
  <c r="F11" i="116" s="1"/>
  <c r="P5" i="116"/>
  <c r="T27" i="118"/>
  <c r="X22" i="118"/>
  <c r="X33" i="120"/>
  <c r="X26" i="120" s="1"/>
  <c r="O2" i="158"/>
  <c r="V61" i="124"/>
  <c r="V62" i="123"/>
  <c r="E52" i="124"/>
  <c r="E53" i="123"/>
  <c r="E52" i="123" s="1"/>
  <c r="V61" i="120"/>
  <c r="Q33" i="120"/>
  <c r="Q26" i="120" s="1"/>
  <c r="D62" i="123"/>
  <c r="D61" i="124"/>
  <c r="V61" i="16"/>
  <c r="Q2" i="167"/>
  <c r="E3" i="158"/>
  <c r="S61" i="124"/>
  <c r="S62" i="123"/>
  <c r="F22" i="119"/>
  <c r="S61" i="120"/>
  <c r="W2" i="159"/>
  <c r="L63" i="123"/>
  <c r="L63" i="93" s="1"/>
  <c r="L63" i="11" s="1"/>
  <c r="L63" i="9" s="1"/>
  <c r="H53" i="123"/>
  <c r="H52" i="123" s="1"/>
  <c r="H52" i="124"/>
  <c r="Q26" i="155"/>
  <c r="Q2" i="155" s="1"/>
  <c r="F26" i="155"/>
  <c r="O62" i="123"/>
  <c r="O61" i="124"/>
  <c r="U52" i="120"/>
  <c r="T33" i="120"/>
  <c r="E27" i="123"/>
  <c r="V18" i="123"/>
  <c r="V17" i="123" s="1"/>
  <c r="V17" i="124"/>
  <c r="V5" i="123"/>
  <c r="V4" i="124"/>
  <c r="D2" i="183"/>
  <c r="D28" i="123"/>
  <c r="D27" i="123" s="1"/>
  <c r="D27" i="124"/>
  <c r="H11" i="123"/>
  <c r="G17" i="125"/>
  <c r="X34" i="123"/>
  <c r="X33" i="124"/>
  <c r="T17" i="124"/>
  <c r="K9" i="123"/>
  <c r="K8" i="123" s="1"/>
  <c r="K8" i="124"/>
  <c r="D4" i="124"/>
  <c r="D5" i="123"/>
  <c r="D4" i="123" s="1"/>
  <c r="O11" i="125"/>
  <c r="O12" i="123"/>
  <c r="O11" i="123" s="1"/>
  <c r="P62" i="123"/>
  <c r="P61" i="123" s="1"/>
  <c r="P61" i="124"/>
  <c r="R27" i="124"/>
  <c r="V23" i="123"/>
  <c r="V22" i="123" s="1"/>
  <c r="M17" i="125"/>
  <c r="S63" i="123"/>
  <c r="S63" i="93" s="1"/>
  <c r="S63" i="11" s="1"/>
  <c r="S63" i="9" s="1"/>
  <c r="G28" i="123"/>
  <c r="G27" i="123" s="1"/>
  <c r="V8" i="124"/>
  <c r="E12" i="123"/>
  <c r="E11" i="123" s="1"/>
  <c r="Q17" i="124"/>
  <c r="U15" i="123"/>
  <c r="U15" i="93" s="1"/>
  <c r="U15" i="11" s="1"/>
  <c r="U15" i="9" s="1"/>
  <c r="J14" i="123"/>
  <c r="H8" i="124"/>
  <c r="H3" i="124" s="1"/>
  <c r="H9" i="123"/>
  <c r="H8" i="123" s="1"/>
  <c r="I5" i="123"/>
  <c r="I4" i="124"/>
  <c r="I3" i="124" s="1"/>
  <c r="J27" i="125"/>
  <c r="O3" i="16"/>
  <c r="O2" i="16" s="1"/>
  <c r="T33" i="124"/>
  <c r="H18" i="123"/>
  <c r="H17" i="124"/>
  <c r="D2" i="204"/>
  <c r="S3" i="171"/>
  <c r="H4" i="125"/>
  <c r="T2" i="174"/>
  <c r="N3" i="16"/>
  <c r="G53" i="123"/>
  <c r="G52" i="123" s="1"/>
  <c r="G52" i="124"/>
  <c r="G17" i="124"/>
  <c r="R3" i="201"/>
  <c r="G5" i="123"/>
  <c r="G4" i="123" s="1"/>
  <c r="G4" i="124"/>
  <c r="F61" i="125"/>
  <c r="D33" i="125"/>
  <c r="E3" i="16"/>
  <c r="C28" i="93"/>
  <c r="C28" i="11" s="1"/>
  <c r="C28" i="9" s="1"/>
  <c r="C21" i="93"/>
  <c r="C21" i="11" s="1"/>
  <c r="C21" i="9" s="1"/>
  <c r="J61" i="123" l="1"/>
  <c r="O72" i="93"/>
  <c r="O72" i="11" s="1"/>
  <c r="O72" i="9" s="1"/>
  <c r="U2" i="169"/>
  <c r="J50" i="93"/>
  <c r="J50" i="11" s="1"/>
  <c r="J50" i="9" s="1"/>
  <c r="G2" i="151"/>
  <c r="X4" i="116"/>
  <c r="O3" i="104"/>
  <c r="Y65" i="149"/>
  <c r="V50" i="93"/>
  <c r="V50" i="11" s="1"/>
  <c r="V50" i="9" s="1"/>
  <c r="V26" i="105"/>
  <c r="T8" i="123"/>
  <c r="V33" i="116"/>
  <c r="Q46" i="93"/>
  <c r="Q46" i="11" s="1"/>
  <c r="Q46" i="9" s="1"/>
  <c r="G3" i="124"/>
  <c r="K3" i="125"/>
  <c r="F2" i="151"/>
  <c r="E26" i="119"/>
  <c r="U48" i="93"/>
  <c r="U48" i="11" s="1"/>
  <c r="U48" i="9" s="1"/>
  <c r="T10" i="93"/>
  <c r="T10" i="11" s="1"/>
  <c r="T10" i="9" s="1"/>
  <c r="M2" i="152"/>
  <c r="P34" i="93"/>
  <c r="T13" i="93"/>
  <c r="T13" i="11" s="1"/>
  <c r="T13" i="9" s="1"/>
  <c r="F2" i="160"/>
  <c r="H2" i="121"/>
  <c r="M3" i="111"/>
  <c r="X2" i="89"/>
  <c r="C30" i="93"/>
  <c r="C30" i="11" s="1"/>
  <c r="C30" i="9" s="1"/>
  <c r="H2" i="193"/>
  <c r="M8" i="116"/>
  <c r="O2" i="183"/>
  <c r="I47" i="93"/>
  <c r="I47" i="11" s="1"/>
  <c r="I47" i="9" s="1"/>
  <c r="N37" i="93"/>
  <c r="N37" i="11" s="1"/>
  <c r="N37" i="9" s="1"/>
  <c r="E61" i="116"/>
  <c r="R2" i="80"/>
  <c r="M10" i="93"/>
  <c r="M10" i="11" s="1"/>
  <c r="M10" i="9" s="1"/>
  <c r="O26" i="104"/>
  <c r="G42" i="93"/>
  <c r="G42" i="11" s="1"/>
  <c r="G42" i="9" s="1"/>
  <c r="I52" i="116"/>
  <c r="G29" i="93"/>
  <c r="G29" i="11" s="1"/>
  <c r="G29" i="9" s="1"/>
  <c r="I54" i="93"/>
  <c r="I54" i="11" s="1"/>
  <c r="I54" i="9" s="1"/>
  <c r="K17" i="116"/>
  <c r="S3" i="119"/>
  <c r="W3" i="103"/>
  <c r="R2" i="113"/>
  <c r="R2" i="173"/>
  <c r="W3" i="124"/>
  <c r="Q19" i="93"/>
  <c r="Q19" i="11" s="1"/>
  <c r="Q19" i="9" s="1"/>
  <c r="S8" i="116"/>
  <c r="U16" i="93"/>
  <c r="U16" i="11" s="1"/>
  <c r="U16" i="9" s="1"/>
  <c r="S2" i="165"/>
  <c r="P4" i="116"/>
  <c r="P27" i="123"/>
  <c r="O41" i="93"/>
  <c r="O41" i="11" s="1"/>
  <c r="O41" i="9" s="1"/>
  <c r="F2" i="155"/>
  <c r="T2" i="161"/>
  <c r="O49" i="93"/>
  <c r="O49" i="11" s="1"/>
  <c r="O49" i="9" s="1"/>
  <c r="Z84" i="149"/>
  <c r="G38" i="93"/>
  <c r="G38" i="11" s="1"/>
  <c r="G38" i="9" s="1"/>
  <c r="V13" i="93"/>
  <c r="V13" i="11" s="1"/>
  <c r="V13" i="9" s="1"/>
  <c r="Q72" i="93"/>
  <c r="Q72" i="11" s="1"/>
  <c r="Q72" i="9" s="1"/>
  <c r="J26" i="125"/>
  <c r="Q67" i="93"/>
  <c r="Q67" i="11" s="1"/>
  <c r="Q67" i="9" s="1"/>
  <c r="W30" i="93"/>
  <c r="W30" i="11" s="1"/>
  <c r="W30" i="9" s="1"/>
  <c r="I2" i="163"/>
  <c r="H2" i="158"/>
  <c r="L10" i="93"/>
  <c r="L10" i="11" s="1"/>
  <c r="L10" i="9" s="1"/>
  <c r="X3" i="119"/>
  <c r="V42" i="93"/>
  <c r="V42" i="11" s="1"/>
  <c r="V42" i="9" s="1"/>
  <c r="T65" i="93"/>
  <c r="T65" i="11" s="1"/>
  <c r="T65" i="9" s="1"/>
  <c r="J47" i="93"/>
  <c r="J47" i="11" s="1"/>
  <c r="J47" i="9" s="1"/>
  <c r="R15" i="93"/>
  <c r="R15" i="11" s="1"/>
  <c r="R15" i="9" s="1"/>
  <c r="L2" i="19"/>
  <c r="S26" i="120"/>
  <c r="U3" i="125"/>
  <c r="D63" i="93"/>
  <c r="D63" i="11" s="1"/>
  <c r="D63" i="9" s="1"/>
  <c r="F3" i="125"/>
  <c r="N2" i="167"/>
  <c r="T37" i="93"/>
  <c r="T37" i="11" s="1"/>
  <c r="T37" i="9" s="1"/>
  <c r="G40" i="93"/>
  <c r="G40" i="11" s="1"/>
  <c r="G40" i="9" s="1"/>
  <c r="S52" i="116"/>
  <c r="J6" i="93"/>
  <c r="J6" i="11" s="1"/>
  <c r="J6" i="9" s="1"/>
  <c r="O31" i="93"/>
  <c r="O31" i="11" s="1"/>
  <c r="O31" i="9" s="1"/>
  <c r="D3" i="111"/>
  <c r="P67" i="93"/>
  <c r="P67" i="11" s="1"/>
  <c r="P67" i="9" s="1"/>
  <c r="W43" i="93"/>
  <c r="W43" i="11" s="1"/>
  <c r="W43" i="9" s="1"/>
  <c r="J2" i="174"/>
  <c r="P2" i="90"/>
  <c r="I26" i="111"/>
  <c r="S47" i="93"/>
  <c r="S47" i="11" s="1"/>
  <c r="S47" i="9" s="1"/>
  <c r="W70" i="93"/>
  <c r="W70" i="11" s="1"/>
  <c r="W70" i="9" s="1"/>
  <c r="I71" i="93"/>
  <c r="I71" i="11" s="1"/>
  <c r="I71" i="9" s="1"/>
  <c r="G3" i="119"/>
  <c r="I44" i="93"/>
  <c r="I44" i="11" s="1"/>
  <c r="I44" i="9" s="1"/>
  <c r="K32" i="93"/>
  <c r="K32" i="11" s="1"/>
  <c r="K32" i="9" s="1"/>
  <c r="N41" i="93"/>
  <c r="N41" i="11" s="1"/>
  <c r="N41" i="9" s="1"/>
  <c r="E64" i="93"/>
  <c r="E64" i="11" s="1"/>
  <c r="E64" i="9" s="1"/>
  <c r="I27" i="123"/>
  <c r="H4" i="123"/>
  <c r="W33" i="123"/>
  <c r="H2" i="185"/>
  <c r="G13" i="93"/>
  <c r="G13" i="11" s="1"/>
  <c r="G13" i="9" s="1"/>
  <c r="L32" i="93"/>
  <c r="L32" i="11" s="1"/>
  <c r="L32" i="9" s="1"/>
  <c r="Q3" i="124"/>
  <c r="L2" i="183"/>
  <c r="O2" i="156"/>
  <c r="M52" i="123"/>
  <c r="U20" i="93"/>
  <c r="U20" i="11" s="1"/>
  <c r="U20" i="9" s="1"/>
  <c r="R3" i="105"/>
  <c r="X66" i="93"/>
  <c r="X66" i="11" s="1"/>
  <c r="X66" i="9" s="1"/>
  <c r="Q2" i="115"/>
  <c r="Q2" i="173"/>
  <c r="S2" i="110"/>
  <c r="S2" i="166"/>
  <c r="L35" i="93"/>
  <c r="L35" i="11" s="1"/>
  <c r="L35" i="9" s="1"/>
  <c r="M2" i="91"/>
  <c r="N68" i="93"/>
  <c r="N68" i="11" s="1"/>
  <c r="N68" i="9" s="1"/>
  <c r="S24" i="93"/>
  <c r="S24" i="11" s="1"/>
  <c r="S24" i="9" s="1"/>
  <c r="V43" i="93"/>
  <c r="V43" i="11" s="1"/>
  <c r="V43" i="9" s="1"/>
  <c r="H2" i="89"/>
  <c r="R26" i="75"/>
  <c r="O71" i="93"/>
  <c r="O71" i="11" s="1"/>
  <c r="O71" i="9" s="1"/>
  <c r="M69" i="93"/>
  <c r="M69" i="11" s="1"/>
  <c r="M69" i="9" s="1"/>
  <c r="V68" i="93"/>
  <c r="V68" i="11" s="1"/>
  <c r="V68" i="9" s="1"/>
  <c r="W2" i="172"/>
  <c r="O2" i="18"/>
  <c r="H2" i="90"/>
  <c r="Q2" i="197"/>
  <c r="E2" i="85"/>
  <c r="W19" i="93"/>
  <c r="W19" i="11" s="1"/>
  <c r="W19" i="9" s="1"/>
  <c r="G33" i="116"/>
  <c r="S41" i="93"/>
  <c r="S41" i="11" s="1"/>
  <c r="S41" i="9" s="1"/>
  <c r="C36" i="93"/>
  <c r="C36" i="11" s="1"/>
  <c r="C36" i="9" s="1"/>
  <c r="V4" i="123"/>
  <c r="U26" i="111"/>
  <c r="V27" i="116"/>
  <c r="U27" i="123"/>
  <c r="J16" i="93"/>
  <c r="J16" i="11" s="1"/>
  <c r="J16" i="9" s="1"/>
  <c r="Q35" i="93"/>
  <c r="Q35" i="11" s="1"/>
  <c r="Q35" i="9" s="1"/>
  <c r="H66" i="93"/>
  <c r="H66" i="11" s="1"/>
  <c r="H66" i="9" s="1"/>
  <c r="N36" i="93"/>
  <c r="N36" i="11" s="1"/>
  <c r="N36" i="9" s="1"/>
  <c r="R2" i="183"/>
  <c r="R11" i="116"/>
  <c r="V3" i="103"/>
  <c r="K67" i="93"/>
  <c r="K67" i="11" s="1"/>
  <c r="K67" i="9" s="1"/>
  <c r="U21" i="93"/>
  <c r="U21" i="11" s="1"/>
  <c r="U21" i="9" s="1"/>
  <c r="X2" i="16"/>
  <c r="W44" i="93"/>
  <c r="W44" i="11" s="1"/>
  <c r="W44" i="9" s="1"/>
  <c r="F24" i="93"/>
  <c r="F24" i="11" s="1"/>
  <c r="F24" i="9" s="1"/>
  <c r="C49" i="93"/>
  <c r="C49" i="11" s="1"/>
  <c r="C49" i="9" s="1"/>
  <c r="P65" i="93"/>
  <c r="P65" i="11" s="1"/>
  <c r="P65" i="9" s="1"/>
  <c r="K27" i="123"/>
  <c r="K11" i="123"/>
  <c r="D61" i="123"/>
  <c r="I63" i="93"/>
  <c r="I63" i="11" s="1"/>
  <c r="I63" i="9" s="1"/>
  <c r="F2" i="85"/>
  <c r="I32" i="93"/>
  <c r="I32" i="11" s="1"/>
  <c r="I32" i="9" s="1"/>
  <c r="Q11" i="116"/>
  <c r="T26" i="118"/>
  <c r="H26" i="120"/>
  <c r="H31" i="93"/>
  <c r="H31" i="11" s="1"/>
  <c r="H31" i="9" s="1"/>
  <c r="G17" i="123"/>
  <c r="I46" i="93"/>
  <c r="I46" i="11" s="1"/>
  <c r="I46" i="9" s="1"/>
  <c r="V2" i="195"/>
  <c r="U2" i="160"/>
  <c r="L2" i="154"/>
  <c r="X2" i="189"/>
  <c r="N11" i="123"/>
  <c r="H65" i="93"/>
  <c r="H65" i="11" s="1"/>
  <c r="H65" i="9" s="1"/>
  <c r="U17" i="116"/>
  <c r="M27" i="123"/>
  <c r="X2" i="191"/>
  <c r="R72" i="93"/>
  <c r="R72" i="11" s="1"/>
  <c r="R72" i="9" s="1"/>
  <c r="V2" i="87"/>
  <c r="K52" i="102"/>
  <c r="T46" i="93"/>
  <c r="T46" i="11" s="1"/>
  <c r="T46" i="9" s="1"/>
  <c r="F44" i="93"/>
  <c r="F44" i="11" s="1"/>
  <c r="F44" i="9" s="1"/>
  <c r="G2" i="165"/>
  <c r="Q3" i="118"/>
  <c r="L72" i="93"/>
  <c r="L72" i="11" s="1"/>
  <c r="L72" i="9" s="1"/>
  <c r="P3" i="119"/>
  <c r="O26" i="75"/>
  <c r="N2" i="155"/>
  <c r="V2" i="194"/>
  <c r="F26" i="118"/>
  <c r="T69" i="93"/>
  <c r="T69" i="11" s="1"/>
  <c r="T69" i="9" s="1"/>
  <c r="T2" i="156"/>
  <c r="O2" i="171"/>
  <c r="H40" i="93"/>
  <c r="H40" i="11" s="1"/>
  <c r="H40" i="9" s="1"/>
  <c r="F4" i="123"/>
  <c r="E2" i="77"/>
  <c r="T2" i="121"/>
  <c r="U61" i="123"/>
  <c r="K44" i="93"/>
  <c r="K44" i="11" s="1"/>
  <c r="K44" i="9" s="1"/>
  <c r="P14" i="93"/>
  <c r="P14" i="11" s="1"/>
  <c r="P14" i="9" s="1"/>
  <c r="V26" i="120"/>
  <c r="W26" i="125"/>
  <c r="W2" i="125" s="1"/>
  <c r="N8" i="123"/>
  <c r="T42" i="93"/>
  <c r="T42" i="11" s="1"/>
  <c r="T42" i="9" s="1"/>
  <c r="N2" i="77"/>
  <c r="F26" i="111"/>
  <c r="F2" i="111" s="1"/>
  <c r="F2" i="112"/>
  <c r="E33" i="123"/>
  <c r="E26" i="123" s="1"/>
  <c r="T26" i="117"/>
  <c r="X2" i="201"/>
  <c r="G21" i="93"/>
  <c r="G21" i="11" s="1"/>
  <c r="G21" i="9" s="1"/>
  <c r="T26" i="106"/>
  <c r="H16" i="93"/>
  <c r="H16" i="11" s="1"/>
  <c r="H16" i="9" s="1"/>
  <c r="P39" i="93"/>
  <c r="P39" i="11" s="1"/>
  <c r="P39" i="9" s="1"/>
  <c r="O29" i="93"/>
  <c r="O29" i="11" s="1"/>
  <c r="O29" i="9" s="1"/>
  <c r="F31" i="93"/>
  <c r="F31" i="11" s="1"/>
  <c r="F31" i="9" s="1"/>
  <c r="G39" i="93"/>
  <c r="G39" i="11" s="1"/>
  <c r="G39" i="9" s="1"/>
  <c r="E67" i="93"/>
  <c r="E67" i="11" s="1"/>
  <c r="E67" i="9" s="1"/>
  <c r="U27" i="116"/>
  <c r="J43" i="93"/>
  <c r="J43" i="11" s="1"/>
  <c r="J43" i="9" s="1"/>
  <c r="E72" i="93"/>
  <c r="E72" i="11" s="1"/>
  <c r="E72" i="9" s="1"/>
  <c r="K2" i="163"/>
  <c r="H39" i="93"/>
  <c r="H39" i="11" s="1"/>
  <c r="H39" i="9" s="1"/>
  <c r="F41" i="93"/>
  <c r="F41" i="11" s="1"/>
  <c r="F41" i="9" s="1"/>
  <c r="K17" i="123"/>
  <c r="T8" i="116"/>
  <c r="G19" i="93"/>
  <c r="G19" i="11" s="1"/>
  <c r="G19" i="9" s="1"/>
  <c r="K26" i="105"/>
  <c r="U29" i="93"/>
  <c r="U29" i="11" s="1"/>
  <c r="U29" i="9" s="1"/>
  <c r="I15" i="93"/>
  <c r="I15" i="11" s="1"/>
  <c r="I15" i="9" s="1"/>
  <c r="I22" i="116"/>
  <c r="N27" i="116"/>
  <c r="P3" i="124"/>
  <c r="P2" i="124" s="1"/>
  <c r="I24" i="93"/>
  <c r="I24" i="11" s="1"/>
  <c r="I24" i="9" s="1"/>
  <c r="E61" i="123"/>
  <c r="K20" i="93"/>
  <c r="K20" i="11" s="1"/>
  <c r="K20" i="9" s="1"/>
  <c r="N22" i="116"/>
  <c r="K31" i="93"/>
  <c r="K31" i="11" s="1"/>
  <c r="K31" i="9" s="1"/>
  <c r="I17" i="116"/>
  <c r="E31" i="93"/>
  <c r="E31" i="11" s="1"/>
  <c r="E31" i="9" s="1"/>
  <c r="H30" i="93"/>
  <c r="H30" i="11" s="1"/>
  <c r="H30" i="9" s="1"/>
  <c r="V36" i="93"/>
  <c r="V36" i="11" s="1"/>
  <c r="V36" i="9" s="1"/>
  <c r="D3" i="75"/>
  <c r="R63" i="93"/>
  <c r="R63" i="11" s="1"/>
  <c r="R63" i="9" s="1"/>
  <c r="H33" i="116"/>
  <c r="S2" i="193"/>
  <c r="Q61" i="123"/>
  <c r="U69" i="93"/>
  <c r="U69" i="11" s="1"/>
  <c r="U69" i="9" s="1"/>
  <c r="Q2" i="169"/>
  <c r="S2" i="163"/>
  <c r="K27" i="116"/>
  <c r="P38" i="93"/>
  <c r="P38" i="11" s="1"/>
  <c r="P38" i="9" s="1"/>
  <c r="J3" i="125"/>
  <c r="S2" i="171"/>
  <c r="S27" i="123"/>
  <c r="G35" i="93"/>
  <c r="G35" i="11" s="1"/>
  <c r="G35" i="9" s="1"/>
  <c r="H4" i="116"/>
  <c r="E2" i="114"/>
  <c r="L11" i="116"/>
  <c r="U2" i="171"/>
  <c r="S20" i="93"/>
  <c r="S20" i="11" s="1"/>
  <c r="S20" i="9" s="1"/>
  <c r="L2" i="90"/>
  <c r="Q64" i="93"/>
  <c r="Q64" i="11" s="1"/>
  <c r="Q64" i="9" s="1"/>
  <c r="J42" i="93"/>
  <c r="J42" i="11" s="1"/>
  <c r="J42" i="9" s="1"/>
  <c r="F3" i="120"/>
  <c r="D45" i="93"/>
  <c r="D45" i="11" s="1"/>
  <c r="D45" i="9" s="1"/>
  <c r="S3" i="104"/>
  <c r="R65" i="93"/>
  <c r="R65" i="11" s="1"/>
  <c r="R65" i="9" s="1"/>
  <c r="X6" i="93"/>
  <c r="X6" i="11" s="1"/>
  <c r="X6" i="9" s="1"/>
  <c r="G32" i="93"/>
  <c r="G32" i="11" s="1"/>
  <c r="G32" i="9" s="1"/>
  <c r="H70" i="93"/>
  <c r="H70" i="11" s="1"/>
  <c r="H70" i="9" s="1"/>
  <c r="R45" i="93"/>
  <c r="R45" i="11" s="1"/>
  <c r="R45" i="9" s="1"/>
  <c r="U2" i="88"/>
  <c r="R7" i="93"/>
  <c r="R7" i="11" s="1"/>
  <c r="R7" i="9" s="1"/>
  <c r="I49" i="93"/>
  <c r="I49" i="11" s="1"/>
  <c r="I49" i="9" s="1"/>
  <c r="T26" i="120"/>
  <c r="L12" i="93"/>
  <c r="I20" i="93"/>
  <c r="I20" i="11" s="1"/>
  <c r="I20" i="9" s="1"/>
  <c r="O20" i="93"/>
  <c r="O20" i="11" s="1"/>
  <c r="O20" i="9" s="1"/>
  <c r="W25" i="93"/>
  <c r="W25" i="11" s="1"/>
  <c r="W25" i="9" s="1"/>
  <c r="F65" i="93"/>
  <c r="F65" i="11" s="1"/>
  <c r="F65" i="9" s="1"/>
  <c r="P10" i="93"/>
  <c r="P10" i="11" s="1"/>
  <c r="P10" i="9" s="1"/>
  <c r="R3" i="118"/>
  <c r="R2" i="118" s="1"/>
  <c r="O32" i="93"/>
  <c r="O32" i="11" s="1"/>
  <c r="O32" i="9" s="1"/>
  <c r="S3" i="105"/>
  <c r="S2" i="105" s="1"/>
  <c r="M48" i="93"/>
  <c r="M48" i="11" s="1"/>
  <c r="M48" i="9" s="1"/>
  <c r="V52" i="123"/>
  <c r="W2" i="203"/>
  <c r="N15" i="93"/>
  <c r="N15" i="11" s="1"/>
  <c r="N15" i="9" s="1"/>
  <c r="E2" i="154"/>
  <c r="K42" i="93"/>
  <c r="K42" i="11" s="1"/>
  <c r="K42" i="9" s="1"/>
  <c r="U14" i="93"/>
  <c r="U14" i="11" s="1"/>
  <c r="U14" i="9" s="1"/>
  <c r="U2" i="165"/>
  <c r="V10" i="93"/>
  <c r="V10" i="11" s="1"/>
  <c r="V10" i="9" s="1"/>
  <c r="R16" i="93"/>
  <c r="R16" i="11" s="1"/>
  <c r="R16" i="9" s="1"/>
  <c r="U51" i="93"/>
  <c r="U51" i="11" s="1"/>
  <c r="U51" i="9" s="1"/>
  <c r="K64" i="93"/>
  <c r="K64" i="11" s="1"/>
  <c r="K64" i="9" s="1"/>
  <c r="H2" i="167"/>
  <c r="R2" i="169"/>
  <c r="R2" i="192"/>
  <c r="Z65" i="149"/>
  <c r="M3" i="117"/>
  <c r="Q2" i="18"/>
  <c r="L66" i="93"/>
  <c r="L66" i="11" s="1"/>
  <c r="L66" i="9" s="1"/>
  <c r="L69" i="93"/>
  <c r="L69" i="11" s="1"/>
  <c r="L69" i="9" s="1"/>
  <c r="F68" i="93"/>
  <c r="F68" i="11" s="1"/>
  <c r="F68" i="9" s="1"/>
  <c r="D49" i="93"/>
  <c r="D49" i="11" s="1"/>
  <c r="D49" i="9" s="1"/>
  <c r="R26" i="125"/>
  <c r="O3" i="106"/>
  <c r="N3" i="103"/>
  <c r="D26" i="125"/>
  <c r="L17" i="123"/>
  <c r="P2" i="89"/>
  <c r="G2" i="16"/>
  <c r="J20" i="93"/>
  <c r="J20" i="11" s="1"/>
  <c r="J20" i="9" s="1"/>
  <c r="U67" i="93"/>
  <c r="U67" i="11" s="1"/>
  <c r="U67" i="9" s="1"/>
  <c r="M63" i="93"/>
  <c r="M63" i="11" s="1"/>
  <c r="M63" i="9" s="1"/>
  <c r="P26" i="119"/>
  <c r="G25" i="93"/>
  <c r="G25" i="11" s="1"/>
  <c r="G25" i="9" s="1"/>
  <c r="Q2" i="168"/>
  <c r="O10" i="93"/>
  <c r="O10" i="11" s="1"/>
  <c r="O10" i="9" s="1"/>
  <c r="N49" i="93"/>
  <c r="N49" i="11" s="1"/>
  <c r="N49" i="9" s="1"/>
  <c r="S15" i="93"/>
  <c r="S15" i="11" s="1"/>
  <c r="S15" i="9" s="1"/>
  <c r="U64" i="93"/>
  <c r="U64" i="11" s="1"/>
  <c r="U64" i="9" s="1"/>
  <c r="J2" i="16"/>
  <c r="R2" i="158"/>
  <c r="X2" i="203"/>
  <c r="P51" i="93"/>
  <c r="P51" i="11" s="1"/>
  <c r="P51" i="9" s="1"/>
  <c r="V12" i="93"/>
  <c r="G72" i="93"/>
  <c r="G72" i="11" s="1"/>
  <c r="G72" i="9" s="1"/>
  <c r="P2" i="190"/>
  <c r="Q26" i="103"/>
  <c r="Y2" i="93"/>
  <c r="Y35" i="149" s="1"/>
  <c r="H49" i="93"/>
  <c r="H49" i="11" s="1"/>
  <c r="H49" i="9" s="1"/>
  <c r="N24" i="93"/>
  <c r="N24" i="11" s="1"/>
  <c r="N24" i="9" s="1"/>
  <c r="U2" i="114"/>
  <c r="N52" i="116"/>
  <c r="O52" i="116"/>
  <c r="L2" i="156"/>
  <c r="J26" i="106"/>
  <c r="V47" i="93"/>
  <c r="V47" i="11" s="1"/>
  <c r="V47" i="9" s="1"/>
  <c r="V72" i="93"/>
  <c r="V72" i="11" s="1"/>
  <c r="V72" i="9" s="1"/>
  <c r="G3" i="120"/>
  <c r="D26" i="120"/>
  <c r="D2" i="120" s="1"/>
  <c r="Q26" i="104"/>
  <c r="Q2" i="104" s="1"/>
  <c r="O11" i="116"/>
  <c r="O3" i="116" s="1"/>
  <c r="U26" i="119"/>
  <c r="U2" i="119" s="1"/>
  <c r="J7" i="93"/>
  <c r="J7" i="11" s="1"/>
  <c r="J7" i="9" s="1"/>
  <c r="W46" i="93"/>
  <c r="W46" i="11" s="1"/>
  <c r="W46" i="9" s="1"/>
  <c r="V2" i="88"/>
  <c r="W8" i="116"/>
  <c r="D3" i="106"/>
  <c r="P43" i="93"/>
  <c r="P43" i="11" s="1"/>
  <c r="P43" i="9" s="1"/>
  <c r="X2" i="172"/>
  <c r="X63" i="93"/>
  <c r="X63" i="11" s="1"/>
  <c r="X63" i="9" s="1"/>
  <c r="K22" i="116"/>
  <c r="W2" i="112"/>
  <c r="U35" i="93"/>
  <c r="U35" i="11" s="1"/>
  <c r="U35" i="9" s="1"/>
  <c r="D7" i="93"/>
  <c r="D7" i="11" s="1"/>
  <c r="D7" i="9" s="1"/>
  <c r="S3" i="125"/>
  <c r="V51" i="93"/>
  <c r="V51" i="11" s="1"/>
  <c r="V51" i="9" s="1"/>
  <c r="H8" i="116"/>
  <c r="P26" i="125"/>
  <c r="X26" i="10"/>
  <c r="O70" i="93"/>
  <c r="O70" i="11" s="1"/>
  <c r="O70" i="9" s="1"/>
  <c r="P3" i="117"/>
  <c r="D17" i="116"/>
  <c r="P22" i="123"/>
  <c r="P17" i="102"/>
  <c r="K2" i="174"/>
  <c r="Z26" i="11"/>
  <c r="P3" i="125"/>
  <c r="R42" i="93"/>
  <c r="R42" i="11" s="1"/>
  <c r="R42" i="9" s="1"/>
  <c r="L2" i="185"/>
  <c r="S26" i="124"/>
  <c r="H2" i="171"/>
  <c r="L2" i="191"/>
  <c r="E50" i="93"/>
  <c r="E50" i="11" s="1"/>
  <c r="E50" i="9" s="1"/>
  <c r="T2" i="203"/>
  <c r="X2" i="91"/>
  <c r="D2" i="190"/>
  <c r="N40" i="93"/>
  <c r="N40" i="11" s="1"/>
  <c r="N40" i="9" s="1"/>
  <c r="V26" i="10"/>
  <c r="U26" i="104"/>
  <c r="U2" i="104" s="1"/>
  <c r="P29" i="93"/>
  <c r="P29" i="11" s="1"/>
  <c r="P29" i="9" s="1"/>
  <c r="G2" i="153"/>
  <c r="F2" i="173"/>
  <c r="O61" i="102"/>
  <c r="N3" i="120"/>
  <c r="N2" i="120" s="1"/>
  <c r="F4" i="116"/>
  <c r="F3" i="116" s="1"/>
  <c r="N3" i="111"/>
  <c r="N2" i="111" s="1"/>
  <c r="L11" i="102"/>
  <c r="W64" i="93"/>
  <c r="W64" i="11" s="1"/>
  <c r="W64" i="9" s="1"/>
  <c r="W15" i="93"/>
  <c r="W15" i="11" s="1"/>
  <c r="W15" i="9" s="1"/>
  <c r="E26" i="118"/>
  <c r="E2" i="118" s="1"/>
  <c r="E2" i="187"/>
  <c r="R4" i="123"/>
  <c r="R3" i="123" s="1"/>
  <c r="S17" i="116"/>
  <c r="V20" i="93"/>
  <c r="V20" i="11" s="1"/>
  <c r="V20" i="9" s="1"/>
  <c r="N2" i="174"/>
  <c r="T2" i="191"/>
  <c r="W2" i="190"/>
  <c r="J54" i="93"/>
  <c r="J54" i="11" s="1"/>
  <c r="J54" i="9" s="1"/>
  <c r="L26" i="120"/>
  <c r="U4" i="123"/>
  <c r="J36" i="93"/>
  <c r="J36" i="11" s="1"/>
  <c r="J36" i="9" s="1"/>
  <c r="W41" i="93"/>
  <c r="W41" i="11" s="1"/>
  <c r="W41" i="9" s="1"/>
  <c r="N70" i="93"/>
  <c r="N70" i="11" s="1"/>
  <c r="N70" i="9" s="1"/>
  <c r="W11" i="123"/>
  <c r="W3" i="123" s="1"/>
  <c r="Q2" i="165"/>
  <c r="O2" i="114"/>
  <c r="G68" i="93"/>
  <c r="G68" i="11" s="1"/>
  <c r="G68" i="9" s="1"/>
  <c r="K2" i="85"/>
  <c r="F20" i="93"/>
  <c r="F20" i="11" s="1"/>
  <c r="F20" i="9" s="1"/>
  <c r="J2" i="113"/>
  <c r="W2" i="156"/>
  <c r="L26" i="106"/>
  <c r="G62" i="93"/>
  <c r="F6" i="93"/>
  <c r="F6" i="11" s="1"/>
  <c r="F6" i="9" s="1"/>
  <c r="G7" i="93"/>
  <c r="G7" i="11" s="1"/>
  <c r="G7" i="9" s="1"/>
  <c r="C50" i="93"/>
  <c r="C50" i="11" s="1"/>
  <c r="C50" i="9" s="1"/>
  <c r="I2" i="84"/>
  <c r="E8" i="116"/>
  <c r="S29" i="93"/>
  <c r="S29" i="11" s="1"/>
  <c r="S29" i="9" s="1"/>
  <c r="W3" i="119"/>
  <c r="N26" i="104"/>
  <c r="H10" i="93"/>
  <c r="H10" i="11" s="1"/>
  <c r="H10" i="9" s="1"/>
  <c r="U38" i="93"/>
  <c r="U38" i="11" s="1"/>
  <c r="U38" i="9" s="1"/>
  <c r="G49" i="93"/>
  <c r="G49" i="11" s="1"/>
  <c r="G49" i="9" s="1"/>
  <c r="T32" i="93"/>
  <c r="T32" i="11" s="1"/>
  <c r="T32" i="9" s="1"/>
  <c r="Q3" i="120"/>
  <c r="Q2" i="120" s="1"/>
  <c r="M3" i="103"/>
  <c r="H3" i="105"/>
  <c r="V11" i="123"/>
  <c r="I2" i="190"/>
  <c r="N2" i="203"/>
  <c r="Q2" i="114"/>
  <c r="K26" i="125"/>
  <c r="S8" i="102"/>
  <c r="X54" i="93"/>
  <c r="X54" i="11" s="1"/>
  <c r="X54" i="9" s="1"/>
  <c r="E42" i="93"/>
  <c r="E42" i="11" s="1"/>
  <c r="E42" i="9" s="1"/>
  <c r="T2" i="83"/>
  <c r="N26" i="125"/>
  <c r="N2" i="125" s="1"/>
  <c r="O66" i="93"/>
  <c r="O66" i="11" s="1"/>
  <c r="O66" i="9" s="1"/>
  <c r="G63" i="93"/>
  <c r="G63" i="11" s="1"/>
  <c r="G63" i="9" s="1"/>
  <c r="M31" i="93"/>
  <c r="M31" i="11" s="1"/>
  <c r="M31" i="9" s="1"/>
  <c r="J63" i="93"/>
  <c r="J63" i="11" s="1"/>
  <c r="J63" i="9" s="1"/>
  <c r="M65" i="93"/>
  <c r="M65" i="11" s="1"/>
  <c r="M65" i="9" s="1"/>
  <c r="U70" i="93"/>
  <c r="U70" i="11" s="1"/>
  <c r="U70" i="9" s="1"/>
  <c r="W2" i="121"/>
  <c r="W2" i="173"/>
  <c r="H61" i="116"/>
  <c r="R50" i="93"/>
  <c r="R50" i="11" s="1"/>
  <c r="R50" i="9" s="1"/>
  <c r="K52" i="123"/>
  <c r="P2" i="77"/>
  <c r="L26" i="125"/>
  <c r="S3" i="124"/>
  <c r="S2" i="124" s="1"/>
  <c r="V26" i="111"/>
  <c r="D27" i="116"/>
  <c r="J2" i="114"/>
  <c r="V39" i="93"/>
  <c r="V39" i="11" s="1"/>
  <c r="V39" i="9" s="1"/>
  <c r="Q26" i="119"/>
  <c r="U2" i="204"/>
  <c r="L7" i="93"/>
  <c r="L7" i="11" s="1"/>
  <c r="L7" i="9" s="1"/>
  <c r="R6" i="93"/>
  <c r="R6" i="11" s="1"/>
  <c r="R6" i="9" s="1"/>
  <c r="S64" i="93"/>
  <c r="S64" i="11" s="1"/>
  <c r="S64" i="9" s="1"/>
  <c r="T26" i="111"/>
  <c r="T3" i="111"/>
  <c r="V66" i="93"/>
  <c r="V66" i="11" s="1"/>
  <c r="V66" i="9" s="1"/>
  <c r="I67" i="93"/>
  <c r="I67" i="11" s="1"/>
  <c r="I67" i="9" s="1"/>
  <c r="V54" i="93"/>
  <c r="V54" i="11" s="1"/>
  <c r="V54" i="9" s="1"/>
  <c r="U30" i="93"/>
  <c r="U30" i="11" s="1"/>
  <c r="U30" i="9" s="1"/>
  <c r="V26" i="117"/>
  <c r="W39" i="93"/>
  <c r="W39" i="11" s="1"/>
  <c r="W39" i="9" s="1"/>
  <c r="V41" i="93"/>
  <c r="V41" i="11" s="1"/>
  <c r="V41" i="9" s="1"/>
  <c r="F2" i="115"/>
  <c r="Q2" i="113"/>
  <c r="K7" i="93"/>
  <c r="K7" i="11" s="1"/>
  <c r="K7" i="9" s="1"/>
  <c r="H24" i="93"/>
  <c r="H24" i="11" s="1"/>
  <c r="H24" i="9" s="1"/>
  <c r="J46" i="93"/>
  <c r="J46" i="11" s="1"/>
  <c r="J46" i="9" s="1"/>
  <c r="X43" i="93"/>
  <c r="X43" i="11" s="1"/>
  <c r="X43" i="9" s="1"/>
  <c r="E2" i="172"/>
  <c r="M3" i="119"/>
  <c r="D3" i="105"/>
  <c r="G2" i="185"/>
  <c r="R32" i="93"/>
  <c r="R32" i="11" s="1"/>
  <c r="R32" i="9" s="1"/>
  <c r="J2" i="155"/>
  <c r="J14" i="93"/>
  <c r="J14" i="11" s="1"/>
  <c r="J14" i="9" s="1"/>
  <c r="R3" i="106"/>
  <c r="G3" i="106"/>
  <c r="E10" i="93"/>
  <c r="E10" i="11" s="1"/>
  <c r="E10" i="9" s="1"/>
  <c r="C34" i="93"/>
  <c r="C34" i="11" s="1"/>
  <c r="C34" i="9" s="1"/>
  <c r="E26" i="75"/>
  <c r="H22" i="123"/>
  <c r="G52" i="102"/>
  <c r="L48" i="93"/>
  <c r="L48" i="11" s="1"/>
  <c r="L48" i="9" s="1"/>
  <c r="G14" i="93"/>
  <c r="G14" i="11" s="1"/>
  <c r="G14" i="9" s="1"/>
  <c r="C70" i="93"/>
  <c r="C70" i="11" s="1"/>
  <c r="C70" i="9" s="1"/>
  <c r="H26" i="106"/>
  <c r="I2" i="151"/>
  <c r="F2" i="165"/>
  <c r="I11" i="123"/>
  <c r="W31" i="93"/>
  <c r="W31" i="11" s="1"/>
  <c r="W31" i="9" s="1"/>
  <c r="F37" i="93"/>
  <c r="F37" i="11" s="1"/>
  <c r="F37" i="9" s="1"/>
  <c r="K2" i="81"/>
  <c r="Q2" i="174"/>
  <c r="Z2" i="93"/>
  <c r="Z3" i="11"/>
  <c r="T22" i="102"/>
  <c r="K15" i="93"/>
  <c r="K15" i="11" s="1"/>
  <c r="K15" i="9" s="1"/>
  <c r="W42" i="93"/>
  <c r="W42" i="11" s="1"/>
  <c r="W42" i="9" s="1"/>
  <c r="N54" i="93"/>
  <c r="N54" i="11" s="1"/>
  <c r="N54" i="9" s="1"/>
  <c r="L27" i="102"/>
  <c r="Q21" i="93"/>
  <c r="Q21" i="11" s="1"/>
  <c r="Q21" i="9" s="1"/>
  <c r="X2" i="195"/>
  <c r="O2" i="172"/>
  <c r="S50" i="93"/>
  <c r="S50" i="11" s="1"/>
  <c r="S50" i="9" s="1"/>
  <c r="S45" i="93"/>
  <c r="S45" i="11" s="1"/>
  <c r="S45" i="9" s="1"/>
  <c r="L2" i="107"/>
  <c r="Y26" i="11"/>
  <c r="Z27" i="9"/>
  <c r="Z28" i="7"/>
  <c r="Z27" i="7" s="1"/>
  <c r="Z11" i="9"/>
  <c r="Z12" i="7"/>
  <c r="Z11" i="7" s="1"/>
  <c r="Y22" i="9"/>
  <c r="Y23" i="7"/>
  <c r="Y22" i="7" s="1"/>
  <c r="Z22" i="9"/>
  <c r="Z23" i="7"/>
  <c r="Z22" i="7" s="1"/>
  <c r="Y61" i="9"/>
  <c r="Y62" i="7"/>
  <c r="Y61" i="7" s="1"/>
  <c r="Y17" i="9"/>
  <c r="Y18" i="7"/>
  <c r="Y17" i="7" s="1"/>
  <c r="Z61" i="9"/>
  <c r="Z62" i="7"/>
  <c r="Z61" i="7" s="1"/>
  <c r="Z33" i="9"/>
  <c r="Z34" i="7"/>
  <c r="Z33" i="7" s="1"/>
  <c r="Y4" i="9"/>
  <c r="Y5" i="7"/>
  <c r="Y4" i="7" s="1"/>
  <c r="Y3" i="11"/>
  <c r="Z4" i="9"/>
  <c r="Z5" i="7"/>
  <c r="Z4" i="7" s="1"/>
  <c r="Z8" i="9"/>
  <c r="Z9" i="7"/>
  <c r="Z8" i="7" s="1"/>
  <c r="Y11" i="9"/>
  <c r="Y12" i="7"/>
  <c r="Y11" i="7" s="1"/>
  <c r="Y33" i="9"/>
  <c r="Y34" i="7"/>
  <c r="Y33" i="7" s="1"/>
  <c r="Z17" i="9"/>
  <c r="Z18" i="7"/>
  <c r="Z17" i="7" s="1"/>
  <c r="Z52" i="9"/>
  <c r="Z53" i="7"/>
  <c r="Z52" i="7" s="1"/>
  <c r="Y8" i="9"/>
  <c r="Y9" i="7"/>
  <c r="Y8" i="7" s="1"/>
  <c r="Y52" i="9"/>
  <c r="Y53" i="7"/>
  <c r="Y52" i="7" s="1"/>
  <c r="Y27" i="9"/>
  <c r="Y28" i="7"/>
  <c r="Y27" i="7" s="1"/>
  <c r="O8" i="123"/>
  <c r="O3" i="123" s="1"/>
  <c r="O33" i="116"/>
  <c r="K72" i="93"/>
  <c r="K72" i="11" s="1"/>
  <c r="K72" i="9" s="1"/>
  <c r="K2" i="199"/>
  <c r="N3" i="106"/>
  <c r="K65" i="93"/>
  <c r="K65" i="11" s="1"/>
  <c r="K65" i="9" s="1"/>
  <c r="M2" i="173"/>
  <c r="E14" i="93"/>
  <c r="E14" i="11" s="1"/>
  <c r="E14" i="9" s="1"/>
  <c r="S43" i="93"/>
  <c r="S43" i="11" s="1"/>
  <c r="S43" i="9" s="1"/>
  <c r="S26" i="103"/>
  <c r="S2" i="103" s="1"/>
  <c r="K40" i="93"/>
  <c r="K40" i="11" s="1"/>
  <c r="K40" i="9" s="1"/>
  <c r="I66" i="93"/>
  <c r="I66" i="11" s="1"/>
  <c r="I66" i="9" s="1"/>
  <c r="H27" i="116"/>
  <c r="W27" i="123"/>
  <c r="R2" i="84"/>
  <c r="V2" i="191"/>
  <c r="G2" i="191"/>
  <c r="X25" i="93"/>
  <c r="X25" i="11" s="1"/>
  <c r="X25" i="9" s="1"/>
  <c r="H2" i="113"/>
  <c r="T17" i="123"/>
  <c r="W22" i="116"/>
  <c r="P46" i="93"/>
  <c r="P46" i="11" s="1"/>
  <c r="P46" i="9" s="1"/>
  <c r="J72" i="93"/>
  <c r="J72" i="11" s="1"/>
  <c r="J72" i="9" s="1"/>
  <c r="Q2" i="185"/>
  <c r="L3" i="120"/>
  <c r="P71" i="93"/>
  <c r="P71" i="11" s="1"/>
  <c r="P71" i="9" s="1"/>
  <c r="K25" i="93"/>
  <c r="K25" i="11" s="1"/>
  <c r="K25" i="9" s="1"/>
  <c r="R69" i="93"/>
  <c r="R69" i="11" s="1"/>
  <c r="R69" i="9" s="1"/>
  <c r="P3" i="105"/>
  <c r="P2" i="105" s="1"/>
  <c r="D41" i="93"/>
  <c r="D41" i="11" s="1"/>
  <c r="D41" i="9" s="1"/>
  <c r="G64" i="93"/>
  <c r="G64" i="11" s="1"/>
  <c r="G64" i="9" s="1"/>
  <c r="E26" i="117"/>
  <c r="F3" i="104"/>
  <c r="G2" i="110"/>
  <c r="D26" i="124"/>
  <c r="M67" i="93"/>
  <c r="M67" i="11" s="1"/>
  <c r="M67" i="9" s="1"/>
  <c r="Q17" i="123"/>
  <c r="D68" i="93"/>
  <c r="D68" i="11" s="1"/>
  <c r="D68" i="9" s="1"/>
  <c r="S25" i="93"/>
  <c r="S25" i="11" s="1"/>
  <c r="S25" i="9" s="1"/>
  <c r="K2" i="16"/>
  <c r="V69" i="93"/>
  <c r="V69" i="11" s="1"/>
  <c r="V69" i="9" s="1"/>
  <c r="M2" i="169"/>
  <c r="U10" i="93"/>
  <c r="U10" i="11" s="1"/>
  <c r="U10" i="9" s="1"/>
  <c r="O17" i="116"/>
  <c r="T2" i="88"/>
  <c r="H3" i="119"/>
  <c r="L39" i="93"/>
  <c r="L39" i="11" s="1"/>
  <c r="L39" i="9" s="1"/>
  <c r="S42" i="93"/>
  <c r="S42" i="11" s="1"/>
  <c r="S42" i="9" s="1"/>
  <c r="K43" i="93"/>
  <c r="K43" i="11" s="1"/>
  <c r="K43" i="9" s="1"/>
  <c r="M37" i="93"/>
  <c r="M37" i="11" s="1"/>
  <c r="M37" i="9" s="1"/>
  <c r="M2" i="202"/>
  <c r="I14" i="93"/>
  <c r="I14" i="11" s="1"/>
  <c r="I14" i="9" s="1"/>
  <c r="V11" i="102"/>
  <c r="K30" i="93"/>
  <c r="K30" i="11" s="1"/>
  <c r="K30" i="9" s="1"/>
  <c r="S2" i="172"/>
  <c r="V48" i="93"/>
  <c r="V48" i="11" s="1"/>
  <c r="V48" i="9" s="1"/>
  <c r="G71" i="93"/>
  <c r="G71" i="11" s="1"/>
  <c r="G71" i="9" s="1"/>
  <c r="L14" i="93"/>
  <c r="L14" i="11" s="1"/>
  <c r="L14" i="9" s="1"/>
  <c r="L2" i="169"/>
  <c r="P66" i="93"/>
  <c r="P66" i="11" s="1"/>
  <c r="P66" i="9" s="1"/>
  <c r="I26" i="105"/>
  <c r="L11" i="123"/>
  <c r="L3" i="123" s="1"/>
  <c r="F2" i="78"/>
  <c r="E70" i="93"/>
  <c r="E70" i="11" s="1"/>
  <c r="E70" i="9" s="1"/>
  <c r="N4" i="123"/>
  <c r="N3" i="123" s="1"/>
  <c r="T11" i="116"/>
  <c r="L3" i="125"/>
  <c r="W2" i="187"/>
  <c r="P26" i="120"/>
  <c r="Q51" i="93"/>
  <c r="Q51" i="11" s="1"/>
  <c r="Q51" i="9" s="1"/>
  <c r="F70" i="93"/>
  <c r="F70" i="11" s="1"/>
  <c r="F70" i="9" s="1"/>
  <c r="F21" i="93"/>
  <c r="F21" i="11" s="1"/>
  <c r="F21" i="9" s="1"/>
  <c r="N66" i="93"/>
  <c r="N66" i="11" s="1"/>
  <c r="N66" i="9" s="1"/>
  <c r="P49" i="93"/>
  <c r="P49" i="11" s="1"/>
  <c r="P49" i="9" s="1"/>
  <c r="H3" i="75"/>
  <c r="H2" i="75" s="1"/>
  <c r="Q4" i="123"/>
  <c r="K2" i="167"/>
  <c r="M33" i="123"/>
  <c r="T54" i="93"/>
  <c r="T54" i="11" s="1"/>
  <c r="T54" i="9" s="1"/>
  <c r="O67" i="93"/>
  <c r="O67" i="11" s="1"/>
  <c r="O67" i="9" s="1"/>
  <c r="L47" i="93"/>
  <c r="L47" i="11" s="1"/>
  <c r="L47" i="9" s="1"/>
  <c r="G2" i="171"/>
  <c r="M50" i="93"/>
  <c r="M50" i="11" s="1"/>
  <c r="M50" i="9" s="1"/>
  <c r="I38" i="93"/>
  <c r="I38" i="11" s="1"/>
  <c r="I38" i="9" s="1"/>
  <c r="K61" i="116"/>
  <c r="Q2" i="163"/>
  <c r="T35" i="93"/>
  <c r="T35" i="11" s="1"/>
  <c r="T35" i="9" s="1"/>
  <c r="S13" i="93"/>
  <c r="S13" i="11" s="1"/>
  <c r="S13" i="9" s="1"/>
  <c r="O26" i="119"/>
  <c r="O2" i="119" s="1"/>
  <c r="T51" i="93"/>
  <c r="T51" i="11" s="1"/>
  <c r="T51" i="9" s="1"/>
  <c r="H61" i="123"/>
  <c r="R26" i="10"/>
  <c r="R61" i="116"/>
  <c r="I26" i="103"/>
  <c r="S26" i="104"/>
  <c r="P26" i="75"/>
  <c r="H72" i="93"/>
  <c r="H72" i="11" s="1"/>
  <c r="H72" i="9" s="1"/>
  <c r="L20" i="93"/>
  <c r="L20" i="11" s="1"/>
  <c r="L20" i="9" s="1"/>
  <c r="G67" i="93"/>
  <c r="G67" i="11" s="1"/>
  <c r="G67" i="9" s="1"/>
  <c r="L19" i="93"/>
  <c r="L19" i="11" s="1"/>
  <c r="L19" i="9" s="1"/>
  <c r="D26" i="117"/>
  <c r="T52" i="116"/>
  <c r="T36" i="93"/>
  <c r="T36" i="11" s="1"/>
  <c r="T36" i="9" s="1"/>
  <c r="D20" i="93"/>
  <c r="D20" i="11" s="1"/>
  <c r="D20" i="9" s="1"/>
  <c r="Q68" i="93"/>
  <c r="Q68" i="11" s="1"/>
  <c r="Q68" i="9" s="1"/>
  <c r="X64" i="93"/>
  <c r="X64" i="11" s="1"/>
  <c r="X64" i="9" s="1"/>
  <c r="G10" i="93"/>
  <c r="G10" i="11" s="1"/>
  <c r="G10" i="9" s="1"/>
  <c r="L61" i="116"/>
  <c r="T33" i="116"/>
  <c r="J2" i="83"/>
  <c r="I3" i="105"/>
  <c r="O13" i="93"/>
  <c r="O13" i="11" s="1"/>
  <c r="O13" i="9" s="1"/>
  <c r="J17" i="116"/>
  <c r="J2" i="191"/>
  <c r="R35" i="93"/>
  <c r="R35" i="11" s="1"/>
  <c r="R35" i="9" s="1"/>
  <c r="U26" i="125"/>
  <c r="U2" i="125" s="1"/>
  <c r="H2" i="159"/>
  <c r="X28" i="93"/>
  <c r="X28" i="11" s="1"/>
  <c r="X28" i="9" s="1"/>
  <c r="I35" i="93"/>
  <c r="I35" i="11" s="1"/>
  <c r="I35" i="9" s="1"/>
  <c r="T2" i="154"/>
  <c r="S37" i="93"/>
  <c r="S37" i="11" s="1"/>
  <c r="S37" i="9" s="1"/>
  <c r="I39" i="93"/>
  <c r="I39" i="11" s="1"/>
  <c r="I39" i="9" s="1"/>
  <c r="K41" i="93"/>
  <c r="K41" i="11" s="1"/>
  <c r="K41" i="9" s="1"/>
  <c r="J26" i="124"/>
  <c r="R3" i="125"/>
  <c r="F10" i="93"/>
  <c r="F10" i="11" s="1"/>
  <c r="F10" i="9" s="1"/>
  <c r="L67" i="93"/>
  <c r="L67" i="11" s="1"/>
  <c r="L67" i="9" s="1"/>
  <c r="M64" i="93"/>
  <c r="M64" i="11" s="1"/>
  <c r="M64" i="9" s="1"/>
  <c r="S69" i="93"/>
  <c r="S69" i="11" s="1"/>
  <c r="S69" i="9" s="1"/>
  <c r="D48" i="93"/>
  <c r="D48" i="11" s="1"/>
  <c r="D48" i="9" s="1"/>
  <c r="X2" i="183"/>
  <c r="H3" i="125"/>
  <c r="D2" i="197"/>
  <c r="U3" i="106"/>
  <c r="Q3" i="111"/>
  <c r="X67" i="93"/>
  <c r="X67" i="11" s="1"/>
  <c r="X67" i="9" s="1"/>
  <c r="C62" i="93"/>
  <c r="C62" i="11" s="1"/>
  <c r="C62" i="9" s="1"/>
  <c r="T19" i="93"/>
  <c r="T19" i="11" s="1"/>
  <c r="T19" i="9" s="1"/>
  <c r="E51" i="93"/>
  <c r="E51" i="11" s="1"/>
  <c r="E51" i="9" s="1"/>
  <c r="J32" i="93"/>
  <c r="J32" i="11" s="1"/>
  <c r="J32" i="9" s="1"/>
  <c r="T15" i="93"/>
  <c r="T15" i="11" s="1"/>
  <c r="T15" i="9" s="1"/>
  <c r="U61" i="116"/>
  <c r="J2" i="173"/>
  <c r="E16" i="93"/>
  <c r="E16" i="11" s="1"/>
  <c r="E16" i="9" s="1"/>
  <c r="M2" i="16"/>
  <c r="P48" i="93"/>
  <c r="P48" i="11" s="1"/>
  <c r="P48" i="9" s="1"/>
  <c r="P2" i="168"/>
  <c r="T2" i="197"/>
  <c r="I29" i="93"/>
  <c r="I29" i="11" s="1"/>
  <c r="I29" i="9" s="1"/>
  <c r="L71" i="93"/>
  <c r="L71" i="11" s="1"/>
  <c r="L71" i="9" s="1"/>
  <c r="G26" i="105"/>
  <c r="G2" i="105" s="1"/>
  <c r="O45" i="93"/>
  <c r="O45" i="11" s="1"/>
  <c r="O45" i="9" s="1"/>
  <c r="K54" i="93"/>
  <c r="K54" i="11" s="1"/>
  <c r="K54" i="9" s="1"/>
  <c r="D70" i="93"/>
  <c r="D70" i="11" s="1"/>
  <c r="D70" i="9" s="1"/>
  <c r="X2" i="107"/>
  <c r="S66" i="93"/>
  <c r="S66" i="11" s="1"/>
  <c r="S66" i="9" s="1"/>
  <c r="F64" i="93"/>
  <c r="F64" i="11" s="1"/>
  <c r="F64" i="9" s="1"/>
  <c r="W24" i="93"/>
  <c r="W24" i="11" s="1"/>
  <c r="W24" i="9" s="1"/>
  <c r="S2" i="185"/>
  <c r="K8" i="102"/>
  <c r="V16" i="93"/>
  <c r="V16" i="11" s="1"/>
  <c r="V16" i="9" s="1"/>
  <c r="I2" i="87"/>
  <c r="F17" i="116"/>
  <c r="G2" i="168"/>
  <c r="X41" i="93"/>
  <c r="X41" i="11" s="1"/>
  <c r="X41" i="9" s="1"/>
  <c r="W61" i="102"/>
  <c r="Q26" i="106"/>
  <c r="P2" i="91"/>
  <c r="V71" i="93"/>
  <c r="V71" i="11" s="1"/>
  <c r="V71" i="9" s="1"/>
  <c r="H44" i="93"/>
  <c r="H44" i="11" s="1"/>
  <c r="H44" i="9" s="1"/>
  <c r="D2" i="172"/>
  <c r="N2" i="108"/>
  <c r="F3" i="117"/>
  <c r="N63" i="93"/>
  <c r="N63" i="11" s="1"/>
  <c r="N63" i="9" s="1"/>
  <c r="M22" i="116"/>
  <c r="X69" i="93"/>
  <c r="X69" i="11" s="1"/>
  <c r="X69" i="9" s="1"/>
  <c r="P11" i="116"/>
  <c r="P3" i="116" s="1"/>
  <c r="N22" i="123"/>
  <c r="O2" i="173"/>
  <c r="K26" i="106"/>
  <c r="I31" i="93"/>
  <c r="I31" i="11" s="1"/>
  <c r="I31" i="9" s="1"/>
  <c r="S16" i="93"/>
  <c r="S16" i="11" s="1"/>
  <c r="S16" i="9" s="1"/>
  <c r="N2" i="190"/>
  <c r="V24" i="93"/>
  <c r="V24" i="11" s="1"/>
  <c r="V24" i="9" s="1"/>
  <c r="I68" i="93"/>
  <c r="I68" i="11" s="1"/>
  <c r="I68" i="9" s="1"/>
  <c r="S19" i="93"/>
  <c r="S19" i="11" s="1"/>
  <c r="S19" i="9" s="1"/>
  <c r="V29" i="93"/>
  <c r="V29" i="11" s="1"/>
  <c r="V29" i="9" s="1"/>
  <c r="T39" i="93"/>
  <c r="T39" i="11" s="1"/>
  <c r="T39" i="9" s="1"/>
  <c r="W16" i="93"/>
  <c r="W16" i="11" s="1"/>
  <c r="W16" i="9" s="1"/>
  <c r="F47" i="93"/>
  <c r="F47" i="11" s="1"/>
  <c r="F47" i="9" s="1"/>
  <c r="P6" i="93"/>
  <c r="P6" i="11" s="1"/>
  <c r="P6" i="9" s="1"/>
  <c r="J2" i="204"/>
  <c r="N65" i="93"/>
  <c r="N65" i="11" s="1"/>
  <c r="N65" i="9" s="1"/>
  <c r="R2" i="190"/>
  <c r="J3" i="119"/>
  <c r="J2" i="119" s="1"/>
  <c r="Q29" i="93"/>
  <c r="Q29" i="11" s="1"/>
  <c r="Q29" i="9" s="1"/>
  <c r="L49" i="93"/>
  <c r="L49" i="11" s="1"/>
  <c r="L49" i="9" s="1"/>
  <c r="O39" i="93"/>
  <c r="O39" i="11" s="1"/>
  <c r="O39" i="9" s="1"/>
  <c r="D14" i="93"/>
  <c r="D14" i="11" s="1"/>
  <c r="D14" i="9" s="1"/>
  <c r="P69" i="93"/>
  <c r="P69" i="11" s="1"/>
  <c r="P69" i="9" s="1"/>
  <c r="W14" i="93"/>
  <c r="W14" i="11" s="1"/>
  <c r="W14" i="9" s="1"/>
  <c r="H26" i="119"/>
  <c r="W48" i="93"/>
  <c r="W48" i="11" s="1"/>
  <c r="W48" i="9" s="1"/>
  <c r="Q37" i="93"/>
  <c r="Q37" i="11" s="1"/>
  <c r="Q37" i="9" s="1"/>
  <c r="M2" i="170"/>
  <c r="Q2" i="190"/>
  <c r="R27" i="123"/>
  <c r="O2" i="112"/>
  <c r="W17" i="123"/>
  <c r="S26" i="118"/>
  <c r="S2" i="118" s="1"/>
  <c r="O26" i="125"/>
  <c r="K3" i="119"/>
  <c r="K2" i="119" s="1"/>
  <c r="T31" i="93"/>
  <c r="T31" i="11" s="1"/>
  <c r="T31" i="9" s="1"/>
  <c r="G48" i="93"/>
  <c r="G48" i="11" s="1"/>
  <c r="G48" i="9" s="1"/>
  <c r="I2" i="112"/>
  <c r="N31" i="93"/>
  <c r="N31" i="11" s="1"/>
  <c r="N31" i="9" s="1"/>
  <c r="W21" i="93"/>
  <c r="W21" i="11" s="1"/>
  <c r="W21" i="9" s="1"/>
  <c r="O64" i="93"/>
  <c r="O64" i="11" s="1"/>
  <c r="O64" i="9" s="1"/>
  <c r="W10" i="93"/>
  <c r="W10" i="11" s="1"/>
  <c r="W10" i="9" s="1"/>
  <c r="L42" i="93"/>
  <c r="L42" i="11" s="1"/>
  <c r="L42" i="9" s="1"/>
  <c r="L44" i="93"/>
  <c r="L44" i="11" s="1"/>
  <c r="L44" i="9" s="1"/>
  <c r="R2" i="191"/>
  <c r="I17" i="123"/>
  <c r="V65" i="93"/>
  <c r="V65" i="11" s="1"/>
  <c r="V65" i="9" s="1"/>
  <c r="J3" i="118"/>
  <c r="O26" i="120"/>
  <c r="O2" i="120" s="1"/>
  <c r="F29" i="93"/>
  <c r="F29" i="11" s="1"/>
  <c r="F29" i="9" s="1"/>
  <c r="W49" i="93"/>
  <c r="W49" i="11" s="1"/>
  <c r="W49" i="9" s="1"/>
  <c r="S2" i="190"/>
  <c r="N3" i="117"/>
  <c r="N2" i="117" s="1"/>
  <c r="U44" i="93"/>
  <c r="U44" i="11" s="1"/>
  <c r="U44" i="9" s="1"/>
  <c r="G3" i="123"/>
  <c r="G37" i="93"/>
  <c r="G37" i="11" s="1"/>
  <c r="G37" i="9" s="1"/>
  <c r="F49" i="93"/>
  <c r="F49" i="11" s="1"/>
  <c r="F49" i="9" s="1"/>
  <c r="P2" i="80"/>
  <c r="M24" i="93"/>
  <c r="M24" i="11" s="1"/>
  <c r="M24" i="9" s="1"/>
  <c r="R21" i="93"/>
  <c r="R21" i="11" s="1"/>
  <c r="R21" i="9" s="1"/>
  <c r="Q2" i="88"/>
  <c r="W20" i="93"/>
  <c r="W20" i="11" s="1"/>
  <c r="W20" i="9" s="1"/>
  <c r="F16" i="93"/>
  <c r="F16" i="11" s="1"/>
  <c r="F16" i="9" s="1"/>
  <c r="V49" i="93"/>
  <c r="V49" i="11" s="1"/>
  <c r="V49" i="9" s="1"/>
  <c r="R2" i="151"/>
  <c r="I2" i="194"/>
  <c r="U66" i="93"/>
  <c r="U66" i="11" s="1"/>
  <c r="U66" i="9" s="1"/>
  <c r="J33" i="123"/>
  <c r="J26" i="123" s="1"/>
  <c r="D33" i="123"/>
  <c r="D26" i="123" s="1"/>
  <c r="Q11" i="123"/>
  <c r="K39" i="93"/>
  <c r="K39" i="11" s="1"/>
  <c r="K39" i="9" s="1"/>
  <c r="I2" i="159"/>
  <c r="K71" i="93"/>
  <c r="K71" i="11" s="1"/>
  <c r="K71" i="9" s="1"/>
  <c r="D35" i="93"/>
  <c r="D35" i="11" s="1"/>
  <c r="D35" i="9" s="1"/>
  <c r="N48" i="93"/>
  <c r="N48" i="11" s="1"/>
  <c r="N48" i="9" s="1"/>
  <c r="Q4" i="102"/>
  <c r="P2" i="107"/>
  <c r="V26" i="104"/>
  <c r="X15" i="93"/>
  <c r="X15" i="11" s="1"/>
  <c r="X15" i="9" s="1"/>
  <c r="M11" i="116"/>
  <c r="L2" i="190"/>
  <c r="J2" i="187"/>
  <c r="W33" i="116"/>
  <c r="W26" i="116" s="1"/>
  <c r="T27" i="116"/>
  <c r="H37" i="93"/>
  <c r="H37" i="11" s="1"/>
  <c r="H37" i="9" s="1"/>
  <c r="W2" i="77"/>
  <c r="N32" i="93"/>
  <c r="N32" i="11" s="1"/>
  <c r="N32" i="9" s="1"/>
  <c r="N4" i="116"/>
  <c r="M2" i="190"/>
  <c r="R26" i="120"/>
  <c r="R2" i="120" s="1"/>
  <c r="S27" i="116"/>
  <c r="S68" i="93"/>
  <c r="S68" i="11" s="1"/>
  <c r="S68" i="9" s="1"/>
  <c r="Q48" i="93"/>
  <c r="Q48" i="11" s="1"/>
  <c r="Q48" i="9" s="1"/>
  <c r="K35" i="93"/>
  <c r="K35" i="11" s="1"/>
  <c r="K35" i="9" s="1"/>
  <c r="D2" i="202"/>
  <c r="Q2" i="171"/>
  <c r="G44" i="93"/>
  <c r="G44" i="11" s="1"/>
  <c r="G44" i="9" s="1"/>
  <c r="E2" i="189"/>
  <c r="H48" i="93"/>
  <c r="H48" i="11" s="1"/>
  <c r="H48" i="9" s="1"/>
  <c r="U2" i="187"/>
  <c r="E47" i="93"/>
  <c r="E47" i="11" s="1"/>
  <c r="E47" i="9" s="1"/>
  <c r="M27" i="116"/>
  <c r="I50" i="93"/>
  <c r="I50" i="11" s="1"/>
  <c r="I50" i="9" s="1"/>
  <c r="O16" i="93"/>
  <c r="O16" i="11" s="1"/>
  <c r="O16" i="9" s="1"/>
  <c r="E2" i="158"/>
  <c r="Q33" i="123"/>
  <c r="S32" i="93"/>
  <c r="S32" i="11" s="1"/>
  <c r="S32" i="9" s="1"/>
  <c r="E21" i="93"/>
  <c r="E21" i="11" s="1"/>
  <c r="E21" i="9" s="1"/>
  <c r="J2" i="111"/>
  <c r="D4" i="116"/>
  <c r="G26" i="106"/>
  <c r="E4" i="116"/>
  <c r="R3" i="119"/>
  <c r="R2" i="119" s="1"/>
  <c r="K24" i="93"/>
  <c r="K24" i="11" s="1"/>
  <c r="K24" i="9" s="1"/>
  <c r="N6" i="93"/>
  <c r="N6" i="11" s="1"/>
  <c r="N6" i="9" s="1"/>
  <c r="Q14" i="93"/>
  <c r="Q14" i="11" s="1"/>
  <c r="Q14" i="9" s="1"/>
  <c r="N2" i="173"/>
  <c r="X52" i="123"/>
  <c r="P33" i="116"/>
  <c r="X2" i="171"/>
  <c r="N16" i="93"/>
  <c r="N16" i="11" s="1"/>
  <c r="N16" i="9" s="1"/>
  <c r="E3" i="120"/>
  <c r="E2" i="120" s="1"/>
  <c r="F2" i="192"/>
  <c r="H2" i="155"/>
  <c r="W38" i="93"/>
  <c r="W38" i="11" s="1"/>
  <c r="W38" i="9" s="1"/>
  <c r="J41" i="93"/>
  <c r="J41" i="11" s="1"/>
  <c r="J41" i="9" s="1"/>
  <c r="Q13" i="93"/>
  <c r="Q13" i="11" s="1"/>
  <c r="Q13" i="9" s="1"/>
  <c r="H2" i="107"/>
  <c r="T61" i="123"/>
  <c r="F11" i="123"/>
  <c r="M4" i="116"/>
  <c r="W3" i="106"/>
  <c r="E26" i="106"/>
  <c r="X11" i="116"/>
  <c r="L2" i="197"/>
  <c r="D3" i="104"/>
  <c r="D2" i="104" s="1"/>
  <c r="T26" i="125"/>
  <c r="T2" i="125" s="1"/>
  <c r="K33" i="123"/>
  <c r="K26" i="123" s="1"/>
  <c r="V46" i="93"/>
  <c r="V46" i="11" s="1"/>
  <c r="V46" i="9" s="1"/>
  <c r="X8" i="116"/>
  <c r="U24" i="93"/>
  <c r="U24" i="11" s="1"/>
  <c r="U24" i="9" s="1"/>
  <c r="W26" i="119"/>
  <c r="M3" i="118"/>
  <c r="X10" i="93"/>
  <c r="X10" i="11" s="1"/>
  <c r="X10" i="9" s="1"/>
  <c r="O2" i="202"/>
  <c r="S48" i="93"/>
  <c r="S48" i="11" s="1"/>
  <c r="S48" i="9" s="1"/>
  <c r="L2" i="203"/>
  <c r="O3" i="125"/>
  <c r="N2" i="115"/>
  <c r="S3" i="75"/>
  <c r="P26" i="10"/>
  <c r="H26" i="118"/>
  <c r="H2" i="118" s="1"/>
  <c r="N26" i="106"/>
  <c r="X3" i="103"/>
  <c r="X2" i="103" s="1"/>
  <c r="W2" i="16"/>
  <c r="X3" i="118"/>
  <c r="X2" i="118" s="1"/>
  <c r="D15" i="93"/>
  <c r="D15" i="11" s="1"/>
  <c r="D15" i="9" s="1"/>
  <c r="F3" i="118"/>
  <c r="F2" i="118" s="1"/>
  <c r="D33" i="116"/>
  <c r="R2" i="77"/>
  <c r="I21" i="93"/>
  <c r="I21" i="11" s="1"/>
  <c r="I21" i="9" s="1"/>
  <c r="T68" i="93"/>
  <c r="T68" i="11" s="1"/>
  <c r="T68" i="9" s="1"/>
  <c r="Q7" i="93"/>
  <c r="Q7" i="11" s="1"/>
  <c r="Q7" i="9" s="1"/>
  <c r="U2" i="159"/>
  <c r="L37" i="93"/>
  <c r="L37" i="11" s="1"/>
  <c r="L37" i="9" s="1"/>
  <c r="N39" i="93"/>
  <c r="N39" i="11" s="1"/>
  <c r="N39" i="9" s="1"/>
  <c r="S30" i="93"/>
  <c r="S30" i="11" s="1"/>
  <c r="S30" i="9" s="1"/>
  <c r="T24" i="93"/>
  <c r="T24" i="11" s="1"/>
  <c r="T24" i="9" s="1"/>
  <c r="R40" i="93"/>
  <c r="R40" i="11" s="1"/>
  <c r="R40" i="9" s="1"/>
  <c r="H71" i="93"/>
  <c r="H71" i="11" s="1"/>
  <c r="H71" i="9" s="1"/>
  <c r="K2" i="195"/>
  <c r="D6" i="93"/>
  <c r="D6" i="11" s="1"/>
  <c r="D6" i="9" s="1"/>
  <c r="S51" i="93"/>
  <c r="S51" i="11" s="1"/>
  <c r="S51" i="9" s="1"/>
  <c r="D72" i="93"/>
  <c r="D72" i="11" s="1"/>
  <c r="D72" i="9" s="1"/>
  <c r="F15" i="93"/>
  <c r="F15" i="11" s="1"/>
  <c r="F15" i="9" s="1"/>
  <c r="X26" i="124"/>
  <c r="X2" i="124" s="1"/>
  <c r="U2" i="151"/>
  <c r="R30" i="93"/>
  <c r="R30" i="11" s="1"/>
  <c r="R30" i="9" s="1"/>
  <c r="O19" i="93"/>
  <c r="O19" i="11" s="1"/>
  <c r="O19" i="9" s="1"/>
  <c r="R2" i="83"/>
  <c r="R2" i="18"/>
  <c r="M4" i="123"/>
  <c r="M47" i="93"/>
  <c r="M47" i="11" s="1"/>
  <c r="M47" i="9" s="1"/>
  <c r="T41" i="93"/>
  <c r="T41" i="11" s="1"/>
  <c r="T41" i="9" s="1"/>
  <c r="M17" i="116"/>
  <c r="J3" i="120"/>
  <c r="J2" i="120" s="1"/>
  <c r="W61" i="116"/>
  <c r="K33" i="116"/>
  <c r="K26" i="116" s="1"/>
  <c r="D3" i="124"/>
  <c r="M3" i="106"/>
  <c r="G2" i="187"/>
  <c r="U26" i="75"/>
  <c r="G6" i="93"/>
  <c r="G6" i="11" s="1"/>
  <c r="G6" i="9" s="1"/>
  <c r="O26" i="117"/>
  <c r="T11" i="102"/>
  <c r="H11" i="116"/>
  <c r="K3" i="120"/>
  <c r="K2" i="120" s="1"/>
  <c r="H35" i="93"/>
  <c r="H35" i="11" s="1"/>
  <c r="H35" i="9" s="1"/>
  <c r="C29" i="93"/>
  <c r="C29" i="11" s="1"/>
  <c r="C29" i="9" s="1"/>
  <c r="O26" i="106"/>
  <c r="S40" i="93"/>
  <c r="S40" i="11" s="1"/>
  <c r="S40" i="9" s="1"/>
  <c r="V26" i="119"/>
  <c r="V2" i="119" s="1"/>
  <c r="X27" i="102"/>
  <c r="Q2" i="119"/>
  <c r="I2" i="119"/>
  <c r="G31" i="93"/>
  <c r="G31" i="11" s="1"/>
  <c r="G31" i="9" s="1"/>
  <c r="I2" i="168"/>
  <c r="L16" i="93"/>
  <c r="L16" i="11" s="1"/>
  <c r="L16" i="9" s="1"/>
  <c r="V61" i="123"/>
  <c r="R2" i="201"/>
  <c r="T20" i="93"/>
  <c r="T20" i="11" s="1"/>
  <c r="T20" i="9" s="1"/>
  <c r="U22" i="123"/>
  <c r="S22" i="123"/>
  <c r="N61" i="116"/>
  <c r="J22" i="102"/>
  <c r="E2" i="16"/>
  <c r="K3" i="124"/>
  <c r="X2" i="166"/>
  <c r="K47" i="93"/>
  <c r="K47" i="11" s="1"/>
  <c r="K47" i="9" s="1"/>
  <c r="G3" i="103"/>
  <c r="H22" i="116"/>
  <c r="N11" i="116"/>
  <c r="G4" i="116"/>
  <c r="G3" i="116" s="1"/>
  <c r="M33" i="116"/>
  <c r="J4" i="102"/>
  <c r="J2" i="112"/>
  <c r="V3" i="105"/>
  <c r="V2" i="105" s="1"/>
  <c r="S17" i="102"/>
  <c r="O27" i="116"/>
  <c r="N2" i="166"/>
  <c r="N27" i="123"/>
  <c r="M7" i="93"/>
  <c r="M7" i="11" s="1"/>
  <c r="M7" i="9" s="1"/>
  <c r="G2" i="79"/>
  <c r="I2" i="158"/>
  <c r="T33" i="123"/>
  <c r="T26" i="123" s="1"/>
  <c r="X3" i="105"/>
  <c r="X2" i="105" s="1"/>
  <c r="Q66" i="93"/>
  <c r="Q66" i="11" s="1"/>
  <c r="Q66" i="9" s="1"/>
  <c r="X61" i="116"/>
  <c r="J2" i="197"/>
  <c r="H7" i="93"/>
  <c r="H7" i="11" s="1"/>
  <c r="H7" i="9" s="1"/>
  <c r="O30" i="93"/>
  <c r="O30" i="11" s="1"/>
  <c r="O30" i="9" s="1"/>
  <c r="M3" i="124"/>
  <c r="X2" i="188"/>
  <c r="G61" i="102"/>
  <c r="X2" i="90"/>
  <c r="N33" i="123"/>
  <c r="N17" i="116"/>
  <c r="D24" i="93"/>
  <c r="D24" i="11" s="1"/>
  <c r="D24" i="9" s="1"/>
  <c r="X30" i="93"/>
  <c r="X30" i="11" s="1"/>
  <c r="X30" i="9" s="1"/>
  <c r="V2" i="151"/>
  <c r="E26" i="105"/>
  <c r="X3" i="104"/>
  <c r="O33" i="123"/>
  <c r="I61" i="116"/>
  <c r="K3" i="105"/>
  <c r="J67" i="93"/>
  <c r="J67" i="11" s="1"/>
  <c r="J67" i="9" s="1"/>
  <c r="K3" i="118"/>
  <c r="D11" i="116"/>
  <c r="F2" i="185"/>
  <c r="R3" i="124"/>
  <c r="G61" i="116"/>
  <c r="U33" i="116"/>
  <c r="U26" i="116" s="1"/>
  <c r="K26" i="104"/>
  <c r="L3" i="75"/>
  <c r="Q26" i="105"/>
  <c r="Q2" i="105" s="1"/>
  <c r="X61" i="123"/>
  <c r="U33" i="102"/>
  <c r="M13" i="93"/>
  <c r="M13" i="11" s="1"/>
  <c r="M13" i="9" s="1"/>
  <c r="K2" i="107"/>
  <c r="E2" i="91"/>
  <c r="H2" i="203"/>
  <c r="X46" i="93"/>
  <c r="X46" i="11" s="1"/>
  <c r="X46" i="9" s="1"/>
  <c r="D3" i="118"/>
  <c r="N64" i="93"/>
  <c r="N64" i="11" s="1"/>
  <c r="N64" i="9" s="1"/>
  <c r="D10" i="93"/>
  <c r="D10" i="11" s="1"/>
  <c r="D10" i="9" s="1"/>
  <c r="E49" i="93"/>
  <c r="E49" i="11" s="1"/>
  <c r="E49" i="9" s="1"/>
  <c r="M11" i="123"/>
  <c r="D26" i="118"/>
  <c r="P26" i="106"/>
  <c r="J33" i="116"/>
  <c r="J26" i="116" s="1"/>
  <c r="G61" i="123"/>
  <c r="W17" i="116"/>
  <c r="L26" i="105"/>
  <c r="L2" i="105" s="1"/>
  <c r="F2" i="191"/>
  <c r="I3" i="118"/>
  <c r="I2" i="118" s="1"/>
  <c r="Q30" i="93"/>
  <c r="Q30" i="11" s="1"/>
  <c r="Q30" i="9" s="1"/>
  <c r="S35" i="93"/>
  <c r="S35" i="11" s="1"/>
  <c r="S35" i="9" s="1"/>
  <c r="M36" i="93"/>
  <c r="M36" i="11" s="1"/>
  <c r="M36" i="9" s="1"/>
  <c r="R2" i="174"/>
  <c r="W63" i="93"/>
  <c r="W63" i="11" s="1"/>
  <c r="W63" i="9" s="1"/>
  <c r="V63" i="93"/>
  <c r="V63" i="11" s="1"/>
  <c r="V63" i="9" s="1"/>
  <c r="P2" i="185"/>
  <c r="F8" i="123"/>
  <c r="H26" i="105"/>
  <c r="S26" i="111"/>
  <c r="S2" i="111" s="1"/>
  <c r="L6" i="93"/>
  <c r="L6" i="11" s="1"/>
  <c r="L6" i="9" s="1"/>
  <c r="Q40" i="93"/>
  <c r="Q40" i="11" s="1"/>
  <c r="Q40" i="9" s="1"/>
  <c r="N20" i="93"/>
  <c r="N20" i="11" s="1"/>
  <c r="N20" i="9" s="1"/>
  <c r="U3" i="116"/>
  <c r="I2" i="197"/>
  <c r="K63" i="93"/>
  <c r="K63" i="11" s="1"/>
  <c r="K63" i="9" s="1"/>
  <c r="D31" i="93"/>
  <c r="D31" i="11" s="1"/>
  <c r="D31" i="9" s="1"/>
  <c r="N2" i="16"/>
  <c r="D26" i="103"/>
  <c r="Q3" i="75"/>
  <c r="R43" i="93"/>
  <c r="R43" i="11" s="1"/>
  <c r="R43" i="9" s="1"/>
  <c r="O54" i="93"/>
  <c r="O54" i="11" s="1"/>
  <c r="O54" i="9" s="1"/>
  <c r="D54" i="93"/>
  <c r="D54" i="11" s="1"/>
  <c r="D54" i="9" s="1"/>
  <c r="M2" i="187"/>
  <c r="E22" i="102"/>
  <c r="M21" i="93"/>
  <c r="M21" i="11" s="1"/>
  <c r="M21" i="9" s="1"/>
  <c r="D21" i="93"/>
  <c r="D21" i="11" s="1"/>
  <c r="D21" i="9" s="1"/>
  <c r="N2" i="119"/>
  <c r="M33" i="102"/>
  <c r="D11" i="123"/>
  <c r="L3" i="111"/>
  <c r="L2" i="111" s="1"/>
  <c r="V38" i="93"/>
  <c r="V38" i="11" s="1"/>
  <c r="V38" i="9" s="1"/>
  <c r="L3" i="124"/>
  <c r="P61" i="116"/>
  <c r="K61" i="123"/>
  <c r="S61" i="116"/>
  <c r="M54" i="93"/>
  <c r="M54" i="11" s="1"/>
  <c r="M54" i="9" s="1"/>
  <c r="V6" i="93"/>
  <c r="V6" i="11" s="1"/>
  <c r="V6" i="9" s="1"/>
  <c r="J19" i="93"/>
  <c r="J19" i="11" s="1"/>
  <c r="J19" i="9" s="1"/>
  <c r="W13" i="93"/>
  <c r="W13" i="11" s="1"/>
  <c r="W13" i="9" s="1"/>
  <c r="K3" i="106"/>
  <c r="U3" i="105"/>
  <c r="D22" i="123"/>
  <c r="F2" i="16"/>
  <c r="M26" i="124"/>
  <c r="K3" i="104"/>
  <c r="P19" i="93"/>
  <c r="P19" i="11" s="1"/>
  <c r="P19" i="9" s="1"/>
  <c r="V15" i="93"/>
  <c r="V15" i="11" s="1"/>
  <c r="V15" i="9" s="1"/>
  <c r="R3" i="10"/>
  <c r="R3" i="116"/>
  <c r="U26" i="10"/>
  <c r="P64" i="93"/>
  <c r="P64" i="11" s="1"/>
  <c r="P64" i="9" s="1"/>
  <c r="I26" i="75"/>
  <c r="V33" i="123"/>
  <c r="V26" i="123" s="1"/>
  <c r="P16" i="93"/>
  <c r="P16" i="11" s="1"/>
  <c r="P16" i="9" s="1"/>
  <c r="D30" i="93"/>
  <c r="D30" i="11" s="1"/>
  <c r="D30" i="9" s="1"/>
  <c r="W2" i="104"/>
  <c r="D3" i="117"/>
  <c r="I61" i="123"/>
  <c r="R37" i="93"/>
  <c r="R37" i="11" s="1"/>
  <c r="R37" i="9" s="1"/>
  <c r="P3" i="104"/>
  <c r="W51" i="93"/>
  <c r="W51" i="11" s="1"/>
  <c r="W51" i="9" s="1"/>
  <c r="J3" i="105"/>
  <c r="L38" i="93"/>
  <c r="L38" i="11" s="1"/>
  <c r="L38" i="9" s="1"/>
  <c r="H2" i="91"/>
  <c r="X26" i="104"/>
  <c r="Q2" i="151"/>
  <c r="Q27" i="123"/>
  <c r="R2" i="166"/>
  <c r="X68" i="93"/>
  <c r="X68" i="11" s="1"/>
  <c r="X68" i="9" s="1"/>
  <c r="L2" i="113"/>
  <c r="M26" i="111"/>
  <c r="M2" i="111" s="1"/>
  <c r="N72" i="93"/>
  <c r="N72" i="11" s="1"/>
  <c r="N72" i="9" s="1"/>
  <c r="N14" i="93"/>
  <c r="N14" i="11" s="1"/>
  <c r="N14" i="9" s="1"/>
  <c r="M2" i="119"/>
  <c r="K26" i="111"/>
  <c r="K2" i="111" s="1"/>
  <c r="O3" i="10"/>
  <c r="J3" i="117"/>
  <c r="T3" i="103"/>
  <c r="T2" i="103" s="1"/>
  <c r="F39" i="93"/>
  <c r="F39" i="11" s="1"/>
  <c r="F39" i="9" s="1"/>
  <c r="O51" i="93"/>
  <c r="O51" i="11" s="1"/>
  <c r="O51" i="9" s="1"/>
  <c r="S65" i="93"/>
  <c r="S65" i="11" s="1"/>
  <c r="S65" i="9" s="1"/>
  <c r="W2" i="167"/>
  <c r="J3" i="104"/>
  <c r="J2" i="104" s="1"/>
  <c r="O27" i="123"/>
  <c r="D26" i="10"/>
  <c r="P3" i="106"/>
  <c r="M26" i="106"/>
  <c r="T4" i="102"/>
  <c r="V26" i="75"/>
  <c r="M61" i="116"/>
  <c r="N3" i="104"/>
  <c r="U71" i="93"/>
  <c r="U71" i="11" s="1"/>
  <c r="U71" i="9" s="1"/>
  <c r="S26" i="106"/>
  <c r="O15" i="93"/>
  <c r="O15" i="11" s="1"/>
  <c r="O15" i="9" s="1"/>
  <c r="N67" i="93"/>
  <c r="N67" i="11" s="1"/>
  <c r="N67" i="9" s="1"/>
  <c r="D3" i="125"/>
  <c r="M40" i="93"/>
  <c r="M40" i="11" s="1"/>
  <c r="M40" i="9" s="1"/>
  <c r="M26" i="103"/>
  <c r="V3" i="125"/>
  <c r="V2" i="125" s="1"/>
  <c r="N43" i="93"/>
  <c r="N43" i="11" s="1"/>
  <c r="N43" i="9" s="1"/>
  <c r="H26" i="117"/>
  <c r="T3" i="117"/>
  <c r="T2" i="117" s="1"/>
  <c r="W26" i="106"/>
  <c r="E7" i="93"/>
  <c r="E7" i="11" s="1"/>
  <c r="E7" i="9" s="1"/>
  <c r="F51" i="93"/>
  <c r="F51" i="11" s="1"/>
  <c r="F51" i="9" s="1"/>
  <c r="E66" i="93"/>
  <c r="E66" i="11" s="1"/>
  <c r="E66" i="9" s="1"/>
  <c r="W3" i="10"/>
  <c r="U3" i="75"/>
  <c r="I26" i="106"/>
  <c r="I3" i="117"/>
  <c r="P2" i="173"/>
  <c r="M8" i="123"/>
  <c r="T5" i="93"/>
  <c r="H17" i="123"/>
  <c r="S7" i="93"/>
  <c r="S7" i="11" s="1"/>
  <c r="S7" i="9" s="1"/>
  <c r="M26" i="118"/>
  <c r="W26" i="105"/>
  <c r="W2" i="105" s="1"/>
  <c r="W67" i="93"/>
  <c r="W67" i="11" s="1"/>
  <c r="W67" i="9" s="1"/>
  <c r="J2" i="201"/>
  <c r="V3" i="111"/>
  <c r="O26" i="105"/>
  <c r="O2" i="105" s="1"/>
  <c r="C51" i="93"/>
  <c r="C51" i="11" s="1"/>
  <c r="C51" i="9" s="1"/>
  <c r="K2" i="156"/>
  <c r="M25" i="93"/>
  <c r="M25" i="11" s="1"/>
  <c r="M25" i="9" s="1"/>
  <c r="K19" i="93"/>
  <c r="K19" i="11" s="1"/>
  <c r="K19" i="9" s="1"/>
  <c r="S26" i="117"/>
  <c r="P2" i="191"/>
  <c r="R68" i="93"/>
  <c r="R68" i="11" s="1"/>
  <c r="R68" i="9" s="1"/>
  <c r="X71" i="93"/>
  <c r="X71" i="11" s="1"/>
  <c r="X71" i="9" s="1"/>
  <c r="C54" i="93"/>
  <c r="C54" i="11" s="1"/>
  <c r="C54" i="9" s="1"/>
  <c r="T2" i="119"/>
  <c r="R2" i="111"/>
  <c r="P2" i="120"/>
  <c r="S18" i="93"/>
  <c r="S26" i="10"/>
  <c r="T49" i="93"/>
  <c r="T49" i="11" s="1"/>
  <c r="T49" i="9" s="1"/>
  <c r="I64" i="93"/>
  <c r="I64" i="11" s="1"/>
  <c r="I64" i="9" s="1"/>
  <c r="N42" i="93"/>
  <c r="N42" i="11" s="1"/>
  <c r="N42" i="9" s="1"/>
  <c r="S11" i="116"/>
  <c r="O2" i="104"/>
  <c r="Q3" i="117"/>
  <c r="T3" i="105"/>
  <c r="M2" i="120"/>
  <c r="L26" i="117"/>
  <c r="F3" i="10"/>
  <c r="R3" i="117"/>
  <c r="E26" i="103"/>
  <c r="D26" i="105"/>
  <c r="E19" i="93"/>
  <c r="E19" i="11" s="1"/>
  <c r="E19" i="9" s="1"/>
  <c r="J3" i="124"/>
  <c r="E17" i="116"/>
  <c r="N3" i="118"/>
  <c r="N2" i="118" s="1"/>
  <c r="R26" i="105"/>
  <c r="R2" i="105" s="1"/>
  <c r="J2" i="18"/>
  <c r="I2" i="16"/>
  <c r="S3" i="123"/>
  <c r="E48" i="93"/>
  <c r="E48" i="11" s="1"/>
  <c r="E48" i="9" s="1"/>
  <c r="U37" i="93"/>
  <c r="U37" i="11" s="1"/>
  <c r="U37" i="9" s="1"/>
  <c r="V61" i="116"/>
  <c r="K26" i="124"/>
  <c r="G26" i="117"/>
  <c r="U2" i="111"/>
  <c r="X3" i="125"/>
  <c r="K26" i="103"/>
  <c r="T26" i="105"/>
  <c r="M66" i="93"/>
  <c r="M66" i="11" s="1"/>
  <c r="M66" i="9" s="1"/>
  <c r="X50" i="93"/>
  <c r="X50" i="11" s="1"/>
  <c r="X50" i="9" s="1"/>
  <c r="P3" i="118"/>
  <c r="P2" i="118" s="1"/>
  <c r="V3" i="117"/>
  <c r="G2" i="197"/>
  <c r="I3" i="103"/>
  <c r="D3" i="10"/>
  <c r="V3" i="123"/>
  <c r="P2" i="151"/>
  <c r="E26" i="125"/>
  <c r="E2" i="125" s="1"/>
  <c r="I22" i="123"/>
  <c r="R2" i="165"/>
  <c r="F3" i="106"/>
  <c r="K29" i="93"/>
  <c r="K29" i="11" s="1"/>
  <c r="K29" i="9" s="1"/>
  <c r="O37" i="93"/>
  <c r="O37" i="11" s="1"/>
  <c r="O37" i="9" s="1"/>
  <c r="L4" i="116"/>
  <c r="L3" i="116" s="1"/>
  <c r="F2" i="104"/>
  <c r="G26" i="118"/>
  <c r="J26" i="105"/>
  <c r="D8" i="123"/>
  <c r="E3" i="119"/>
  <c r="E2" i="119" s="1"/>
  <c r="H6" i="93"/>
  <c r="H6" i="11" s="1"/>
  <c r="H6" i="9" s="1"/>
  <c r="M26" i="10"/>
  <c r="H26" i="125"/>
  <c r="U26" i="106"/>
  <c r="K26" i="10"/>
  <c r="Q3" i="103"/>
  <c r="G66" i="93"/>
  <c r="G66" i="11" s="1"/>
  <c r="G66" i="9" s="1"/>
  <c r="E36" i="93"/>
  <c r="E36" i="11" s="1"/>
  <c r="E36" i="9" s="1"/>
  <c r="V32" i="93"/>
  <c r="V32" i="11" s="1"/>
  <c r="V32" i="9" s="1"/>
  <c r="N69" i="93"/>
  <c r="N69" i="11" s="1"/>
  <c r="N69" i="9" s="1"/>
  <c r="D22" i="116"/>
  <c r="S71" i="93"/>
  <c r="S71" i="11" s="1"/>
  <c r="S71" i="9" s="1"/>
  <c r="E26" i="111"/>
  <c r="E2" i="111" s="1"/>
  <c r="K68" i="93"/>
  <c r="K68" i="11" s="1"/>
  <c r="K68" i="9" s="1"/>
  <c r="D67" i="93"/>
  <c r="D67" i="11" s="1"/>
  <c r="D67" i="9" s="1"/>
  <c r="H2" i="173"/>
  <c r="F35" i="93"/>
  <c r="F35" i="11" s="1"/>
  <c r="F35" i="9" s="1"/>
  <c r="T29" i="93"/>
  <c r="T29" i="11" s="1"/>
  <c r="T29" i="9" s="1"/>
  <c r="R17" i="123"/>
  <c r="P26" i="103"/>
  <c r="N2" i="151"/>
  <c r="J26" i="118"/>
  <c r="S6" i="93"/>
  <c r="S6" i="11" s="1"/>
  <c r="S6" i="9" s="1"/>
  <c r="X33" i="116"/>
  <c r="X26" i="116" s="1"/>
  <c r="V26" i="124"/>
  <c r="V2" i="163"/>
  <c r="D2" i="171"/>
  <c r="I19" i="93"/>
  <c r="I19" i="11" s="1"/>
  <c r="I19" i="9" s="1"/>
  <c r="F63" i="93"/>
  <c r="F63" i="11" s="1"/>
  <c r="F63" i="9" s="1"/>
  <c r="U40" i="93"/>
  <c r="U40" i="11" s="1"/>
  <c r="U40" i="9" s="1"/>
  <c r="D2" i="111"/>
  <c r="X2" i="119"/>
  <c r="Q26" i="125"/>
  <c r="Q2" i="125" s="1"/>
  <c r="Q26" i="75"/>
  <c r="V3" i="118"/>
  <c r="V2" i="118" s="1"/>
  <c r="L33" i="116"/>
  <c r="Q61" i="116"/>
  <c r="M2" i="80"/>
  <c r="H69" i="93"/>
  <c r="H69" i="11" s="1"/>
  <c r="H69" i="9" s="1"/>
  <c r="E54" i="93"/>
  <c r="E54" i="11" s="1"/>
  <c r="E54" i="9" s="1"/>
  <c r="E33" i="116"/>
  <c r="O61" i="123"/>
  <c r="V2" i="120"/>
  <c r="L2" i="119"/>
  <c r="S3" i="120"/>
  <c r="S2" i="120" s="1"/>
  <c r="T2" i="118"/>
  <c r="Q33" i="116"/>
  <c r="Q26" i="116" s="1"/>
  <c r="O3" i="75"/>
  <c r="O2" i="75" s="1"/>
  <c r="F3" i="124"/>
  <c r="E23" i="93"/>
  <c r="E22" i="93" s="1"/>
  <c r="E11" i="116"/>
  <c r="F3" i="103"/>
  <c r="G26" i="116"/>
  <c r="K3" i="103"/>
  <c r="V26" i="106"/>
  <c r="X2" i="77"/>
  <c r="S26" i="125"/>
  <c r="U26" i="103"/>
  <c r="S72" i="93"/>
  <c r="S72" i="11" s="1"/>
  <c r="S72" i="9" s="1"/>
  <c r="Q26" i="111"/>
  <c r="T2" i="113"/>
  <c r="O35" i="93"/>
  <c r="O35" i="11" s="1"/>
  <c r="O35" i="9" s="1"/>
  <c r="K70" i="93"/>
  <c r="K70" i="11" s="1"/>
  <c r="K70" i="9" s="1"/>
  <c r="P30" i="93"/>
  <c r="P30" i="11" s="1"/>
  <c r="P30" i="9" s="1"/>
  <c r="E9" i="93"/>
  <c r="E26" i="10"/>
  <c r="W61" i="123"/>
  <c r="P26" i="117"/>
  <c r="G33" i="123"/>
  <c r="G26" i="123" s="1"/>
  <c r="J61" i="116"/>
  <c r="X70" i="93"/>
  <c r="X70" i="11" s="1"/>
  <c r="X70" i="9" s="1"/>
  <c r="T38" i="93"/>
  <c r="T38" i="11" s="1"/>
  <c r="T38" i="9" s="1"/>
  <c r="V3" i="104"/>
  <c r="N26" i="10"/>
  <c r="V2" i="16"/>
  <c r="F2" i="117"/>
  <c r="F33" i="123"/>
  <c r="F26" i="123" s="1"/>
  <c r="N33" i="102"/>
  <c r="K2" i="166"/>
  <c r="U41" i="93"/>
  <c r="U41" i="11" s="1"/>
  <c r="U41" i="9" s="1"/>
  <c r="F36" i="93"/>
  <c r="F36" i="11" s="1"/>
  <c r="F36" i="9" s="1"/>
  <c r="X33" i="123"/>
  <c r="X26" i="123" s="1"/>
  <c r="F61" i="123"/>
  <c r="T2" i="106"/>
  <c r="U33" i="123"/>
  <c r="U26" i="123" s="1"/>
  <c r="I6" i="93"/>
  <c r="I6" i="11" s="1"/>
  <c r="I6" i="9" s="1"/>
  <c r="V44" i="93"/>
  <c r="V44" i="11" s="1"/>
  <c r="V44" i="9" s="1"/>
  <c r="G3" i="118"/>
  <c r="I4" i="123"/>
  <c r="R26" i="124"/>
  <c r="Q2" i="118"/>
  <c r="X2" i="151"/>
  <c r="P17" i="123"/>
  <c r="L27" i="116"/>
  <c r="U3" i="117"/>
  <c r="U2" i="117" s="1"/>
  <c r="K53" i="93"/>
  <c r="X61" i="102"/>
  <c r="O3" i="124"/>
  <c r="L26" i="123"/>
  <c r="H63" i="93"/>
  <c r="H63" i="11" s="1"/>
  <c r="H63" i="9" s="1"/>
  <c r="J3" i="75"/>
  <c r="I33" i="123"/>
  <c r="I26" i="123" s="1"/>
  <c r="M26" i="125"/>
  <c r="S33" i="123"/>
  <c r="X26" i="117"/>
  <c r="R3" i="104"/>
  <c r="R2" i="104" s="1"/>
  <c r="W47" i="93"/>
  <c r="W47" i="11" s="1"/>
  <c r="W47" i="9" s="1"/>
  <c r="Q70" i="93"/>
  <c r="Q70" i="11" s="1"/>
  <c r="Q70" i="9" s="1"/>
  <c r="V35" i="93"/>
  <c r="V35" i="11" s="1"/>
  <c r="V35" i="9" s="1"/>
  <c r="M3" i="75"/>
  <c r="M2" i="75" s="1"/>
  <c r="E33" i="102"/>
  <c r="E3" i="103"/>
  <c r="W62" i="93"/>
  <c r="W62" i="11" s="1"/>
  <c r="F2" i="125"/>
  <c r="T17" i="116"/>
  <c r="T2" i="104"/>
  <c r="G26" i="120"/>
  <c r="X2" i="156"/>
  <c r="S2" i="119"/>
  <c r="F2" i="163"/>
  <c r="L3" i="106"/>
  <c r="E3" i="75"/>
  <c r="X3" i="123"/>
  <c r="R33" i="123"/>
  <c r="F26" i="103"/>
  <c r="V64" i="93"/>
  <c r="V64" i="11" s="1"/>
  <c r="V64" i="9" s="1"/>
  <c r="U3" i="103"/>
  <c r="G2" i="104"/>
  <c r="K26" i="118"/>
  <c r="L2" i="104"/>
  <c r="E3" i="105"/>
  <c r="W26" i="120"/>
  <c r="W2" i="120" s="1"/>
  <c r="J2" i="125"/>
  <c r="F2" i="120"/>
  <c r="E3" i="124"/>
  <c r="E2" i="124" s="1"/>
  <c r="K2" i="191"/>
  <c r="T3" i="75"/>
  <c r="R26" i="117"/>
  <c r="G2" i="111"/>
  <c r="X26" i="125"/>
  <c r="P2" i="156"/>
  <c r="T3" i="10"/>
  <c r="F33" i="116"/>
  <c r="F26" i="116" s="1"/>
  <c r="V3" i="106"/>
  <c r="H3" i="120"/>
  <c r="H2" i="120" s="1"/>
  <c r="S2" i="156"/>
  <c r="H2" i="124"/>
  <c r="R2" i="16"/>
  <c r="W26" i="75"/>
  <c r="S2" i="191"/>
  <c r="M3" i="105"/>
  <c r="M2" i="105" s="1"/>
  <c r="G69" i="93"/>
  <c r="G69" i="11" s="1"/>
  <c r="G69" i="9" s="1"/>
  <c r="L2" i="103"/>
  <c r="S61" i="123"/>
  <c r="M2" i="117"/>
  <c r="G4" i="102"/>
  <c r="G5" i="93"/>
  <c r="R9" i="93"/>
  <c r="R8" i="102"/>
  <c r="K11" i="102"/>
  <c r="K12" i="93"/>
  <c r="Q53" i="93"/>
  <c r="Q52" i="102"/>
  <c r="U62" i="93"/>
  <c r="U61" i="102"/>
  <c r="T62" i="93"/>
  <c r="T61" i="102"/>
  <c r="L26" i="124"/>
  <c r="L9" i="93"/>
  <c r="L8" i="102"/>
  <c r="X3" i="75"/>
  <c r="J3" i="10"/>
  <c r="O3" i="118"/>
  <c r="O2" i="118" s="1"/>
  <c r="Q3" i="106"/>
  <c r="H22" i="102"/>
  <c r="H23" i="93"/>
  <c r="K61" i="102"/>
  <c r="K62" i="93"/>
  <c r="X3" i="10"/>
  <c r="X2" i="10" s="1"/>
  <c r="E3" i="123"/>
  <c r="P61" i="102"/>
  <c r="P62" i="93"/>
  <c r="W4" i="102"/>
  <c r="W5" i="93"/>
  <c r="O27" i="102"/>
  <c r="O28" i="93"/>
  <c r="N2" i="171"/>
  <c r="K4" i="116"/>
  <c r="I2" i="111"/>
  <c r="S3" i="106"/>
  <c r="D26" i="106"/>
  <c r="E12" i="93"/>
  <c r="E11" i="102"/>
  <c r="L18" i="93"/>
  <c r="L17" i="102"/>
  <c r="L23" i="93"/>
  <c r="L22" i="102"/>
  <c r="F26" i="105"/>
  <c r="F2" i="105" s="1"/>
  <c r="R23" i="93"/>
  <c r="R22" i="102"/>
  <c r="H3" i="117"/>
  <c r="F2" i="119"/>
  <c r="I3" i="116"/>
  <c r="S3" i="117"/>
  <c r="X18" i="93"/>
  <c r="X17" i="102"/>
  <c r="V34" i="93"/>
  <c r="S28" i="93"/>
  <c r="S27" i="102"/>
  <c r="P5" i="93"/>
  <c r="P4" i="102"/>
  <c r="L5" i="93"/>
  <c r="L4" i="102"/>
  <c r="L53" i="93"/>
  <c r="L52" i="102"/>
  <c r="G26" i="10"/>
  <c r="P2" i="111"/>
  <c r="V12" i="11"/>
  <c r="V3" i="124"/>
  <c r="J34" i="93"/>
  <c r="J33" i="102"/>
  <c r="U12" i="93"/>
  <c r="U11" i="102"/>
  <c r="U5" i="93"/>
  <c r="U4" i="102"/>
  <c r="W52" i="102"/>
  <c r="W53" i="93"/>
  <c r="T18" i="93"/>
  <c r="T17" i="102"/>
  <c r="E62" i="93"/>
  <c r="E61" i="102"/>
  <c r="K2" i="125"/>
  <c r="W26" i="118"/>
  <c r="H61" i="102"/>
  <c r="H62" i="93"/>
  <c r="G53" i="93"/>
  <c r="J5" i="11"/>
  <c r="T34" i="93"/>
  <c r="T33" i="102"/>
  <c r="G18" i="93"/>
  <c r="G17" i="102"/>
  <c r="W2" i="111"/>
  <c r="I9" i="93"/>
  <c r="I8" i="102"/>
  <c r="G23" i="93"/>
  <c r="G22" i="102"/>
  <c r="J2" i="77"/>
  <c r="K3" i="123"/>
  <c r="Q3" i="10"/>
  <c r="M3" i="10"/>
  <c r="W3" i="118"/>
  <c r="N4" i="102"/>
  <c r="N5" i="93"/>
  <c r="V53" i="93"/>
  <c r="P33" i="102"/>
  <c r="T9" i="93"/>
  <c r="T8" i="102"/>
  <c r="J23" i="93"/>
  <c r="V18" i="93"/>
  <c r="O18" i="93"/>
  <c r="O17" i="102"/>
  <c r="I33" i="102"/>
  <c r="I34" i="93"/>
  <c r="S61" i="102"/>
  <c r="S62" i="93"/>
  <c r="F26" i="75"/>
  <c r="I62" i="93"/>
  <c r="I61" i="102"/>
  <c r="W2" i="201"/>
  <c r="K28" i="93"/>
  <c r="K27" i="102"/>
  <c r="N2" i="105"/>
  <c r="Q33" i="102"/>
  <c r="Q34" i="93"/>
  <c r="S34" i="93"/>
  <c r="S33" i="102"/>
  <c r="E3" i="10"/>
  <c r="S4" i="116"/>
  <c r="E27" i="116"/>
  <c r="Q26" i="117"/>
  <c r="I53" i="93"/>
  <c r="I52" i="102"/>
  <c r="W26" i="103"/>
  <c r="W2" i="103" s="1"/>
  <c r="K33" i="102"/>
  <c r="K34" i="93"/>
  <c r="I26" i="117"/>
  <c r="L28" i="93"/>
  <c r="J11" i="123"/>
  <c r="J3" i="123" s="1"/>
  <c r="D62" i="93"/>
  <c r="D61" i="102"/>
  <c r="V2" i="115"/>
  <c r="F5" i="93"/>
  <c r="F4" i="102"/>
  <c r="M23" i="93"/>
  <c r="M22" i="102"/>
  <c r="W9" i="93"/>
  <c r="W8" i="102"/>
  <c r="O26" i="10"/>
  <c r="O34" i="93"/>
  <c r="O33" i="102"/>
  <c r="F62" i="93"/>
  <c r="F61" i="102"/>
  <c r="T3" i="124"/>
  <c r="X26" i="106"/>
  <c r="O11" i="102"/>
  <c r="O12" i="93"/>
  <c r="P9" i="93"/>
  <c r="P8" i="102"/>
  <c r="P3" i="10"/>
  <c r="E2" i="201"/>
  <c r="U2" i="120"/>
  <c r="J26" i="117"/>
  <c r="K9" i="93"/>
  <c r="X9" i="93"/>
  <c r="X8" i="102"/>
  <c r="K26" i="75"/>
  <c r="G2" i="125"/>
  <c r="O23" i="93"/>
  <c r="O22" i="102"/>
  <c r="P34" i="11"/>
  <c r="N28" i="93"/>
  <c r="N27" i="102"/>
  <c r="J15" i="93"/>
  <c r="J15" i="11" s="1"/>
  <c r="J15" i="9" s="1"/>
  <c r="L62" i="93"/>
  <c r="L61" i="102"/>
  <c r="G11" i="102"/>
  <c r="G12" i="93"/>
  <c r="I3" i="10"/>
  <c r="T3" i="116"/>
  <c r="M2" i="201"/>
  <c r="K26" i="117"/>
  <c r="K11" i="116"/>
  <c r="L3" i="117"/>
  <c r="H5" i="93"/>
  <c r="H4" i="102"/>
  <c r="N26" i="103"/>
  <c r="S4" i="102"/>
  <c r="S3" i="102" s="1"/>
  <c r="U26" i="105"/>
  <c r="M5" i="93"/>
  <c r="M4" i="102"/>
  <c r="V3" i="75"/>
  <c r="R26" i="106"/>
  <c r="W27" i="102"/>
  <c r="W28" i="93"/>
  <c r="K3" i="75"/>
  <c r="F26" i="10"/>
  <c r="N34" i="93"/>
  <c r="H9" i="93"/>
  <c r="H8" i="102"/>
  <c r="X33" i="102"/>
  <c r="U19" i="93"/>
  <c r="U19" i="11" s="1"/>
  <c r="U19" i="9" s="1"/>
  <c r="H3" i="106"/>
  <c r="M53" i="93"/>
  <c r="M52" i="102"/>
  <c r="W34" i="93"/>
  <c r="W33" i="102"/>
  <c r="W23" i="93"/>
  <c r="W22" i="102"/>
  <c r="X53" i="93"/>
  <c r="X52" i="102"/>
  <c r="X5" i="93"/>
  <c r="X4" i="102"/>
  <c r="H3" i="10"/>
  <c r="T3" i="123"/>
  <c r="L12" i="11"/>
  <c r="X2" i="185"/>
  <c r="E34" i="93"/>
  <c r="D5" i="93"/>
  <c r="D4" i="102"/>
  <c r="P2" i="171"/>
  <c r="P27" i="116"/>
  <c r="F3" i="75"/>
  <c r="P3" i="123"/>
  <c r="U11" i="123"/>
  <c r="T26" i="124"/>
  <c r="M61" i="123"/>
  <c r="V3" i="116"/>
  <c r="S33" i="116"/>
  <c r="I23" i="93"/>
  <c r="I22" i="102"/>
  <c r="G26" i="75"/>
  <c r="L26" i="75"/>
  <c r="W18" i="93"/>
  <c r="W17" i="102"/>
  <c r="D61" i="116"/>
  <c r="E2" i="165"/>
  <c r="J26" i="103"/>
  <c r="J2" i="103" s="1"/>
  <c r="J3" i="106"/>
  <c r="H3" i="103"/>
  <c r="S12" i="93"/>
  <c r="J26" i="75"/>
  <c r="L26" i="10"/>
  <c r="N26" i="124"/>
  <c r="D2" i="119"/>
  <c r="N33" i="116"/>
  <c r="V28" i="93"/>
  <c r="V27" i="102"/>
  <c r="S23" i="93"/>
  <c r="S22" i="102"/>
  <c r="H28" i="93"/>
  <c r="H27" i="102"/>
  <c r="T26" i="10"/>
  <c r="X34" i="93"/>
  <c r="I2" i="104"/>
  <c r="F53" i="93"/>
  <c r="F52" i="102"/>
  <c r="J18" i="93"/>
  <c r="J17" i="102"/>
  <c r="N9" i="93"/>
  <c r="N8" i="102"/>
  <c r="L34" i="93"/>
  <c r="L33" i="102"/>
  <c r="M62" i="93"/>
  <c r="M61" i="102"/>
  <c r="V62" i="93"/>
  <c r="V61" i="102"/>
  <c r="X3" i="106"/>
  <c r="O5" i="93"/>
  <c r="O4" i="102"/>
  <c r="E28" i="93"/>
  <c r="E27" i="102"/>
  <c r="D3" i="103"/>
  <c r="O62" i="93"/>
  <c r="F2" i="171"/>
  <c r="X3" i="117"/>
  <c r="F61" i="116"/>
  <c r="H26" i="104"/>
  <c r="H2" i="104" s="1"/>
  <c r="H18" i="93"/>
  <c r="H17" i="102"/>
  <c r="U23" i="93"/>
  <c r="U22" i="102"/>
  <c r="F12" i="93"/>
  <c r="F11" i="102"/>
  <c r="G3" i="75"/>
  <c r="W26" i="10"/>
  <c r="I26" i="124"/>
  <c r="I2" i="124" s="1"/>
  <c r="J28" i="93"/>
  <c r="J27" i="102"/>
  <c r="M9" i="93"/>
  <c r="M8" i="102"/>
  <c r="M34" i="93"/>
  <c r="R34" i="93"/>
  <c r="R33" i="102"/>
  <c r="W26" i="124"/>
  <c r="W2" i="124" s="1"/>
  <c r="V26" i="116"/>
  <c r="K23" i="93"/>
  <c r="K22" i="102"/>
  <c r="N2" i="191"/>
  <c r="U17" i="102"/>
  <c r="U18" i="93"/>
  <c r="X22" i="102"/>
  <c r="X23" i="93"/>
  <c r="W3" i="75"/>
  <c r="H33" i="123"/>
  <c r="H26" i="123" s="1"/>
  <c r="P2" i="16"/>
  <c r="Q26" i="124"/>
  <c r="Q2" i="124" s="1"/>
  <c r="P33" i="123"/>
  <c r="P26" i="123" s="1"/>
  <c r="O61" i="116"/>
  <c r="E3" i="106"/>
  <c r="E53" i="93"/>
  <c r="O46" i="93"/>
  <c r="O46" i="11" s="1"/>
  <c r="O46" i="9" s="1"/>
  <c r="S53" i="93"/>
  <c r="S52" i="102"/>
  <c r="H26" i="103"/>
  <c r="I12" i="93"/>
  <c r="I11" i="102"/>
  <c r="D11" i="102"/>
  <c r="D12" i="93"/>
  <c r="U28" i="93"/>
  <c r="U27" i="102"/>
  <c r="I5" i="93"/>
  <c r="V3" i="10"/>
  <c r="V2" i="10" s="1"/>
  <c r="T2" i="120"/>
  <c r="I3" i="106"/>
  <c r="R18" i="93"/>
  <c r="R17" i="102"/>
  <c r="W12" i="93"/>
  <c r="Q23" i="93"/>
  <c r="Q22" i="102"/>
  <c r="N2" i="163"/>
  <c r="V8" i="102"/>
  <c r="V9" i="93"/>
  <c r="O2" i="111"/>
  <c r="J8" i="102"/>
  <c r="J9" i="93"/>
  <c r="G62" i="11"/>
  <c r="O3" i="103"/>
  <c r="I26" i="10"/>
  <c r="M3" i="125"/>
  <c r="J62" i="93"/>
  <c r="J61" i="102"/>
  <c r="H12" i="93"/>
  <c r="H11" i="102"/>
  <c r="D26" i="75"/>
  <c r="D2" i="75" s="1"/>
  <c r="I2" i="125"/>
  <c r="J11" i="116"/>
  <c r="J3" i="116" s="1"/>
  <c r="V23" i="93"/>
  <c r="V22" i="102"/>
  <c r="G34" i="93"/>
  <c r="G33" i="102"/>
  <c r="O52" i="102"/>
  <c r="O53" i="93"/>
  <c r="M28" i="93"/>
  <c r="M27" i="102"/>
  <c r="E5" i="93"/>
  <c r="E4" i="102"/>
  <c r="Q12" i="93"/>
  <c r="Q11" i="102"/>
  <c r="R61" i="102"/>
  <c r="U34" i="93"/>
  <c r="N12" i="93"/>
  <c r="N11" i="102"/>
  <c r="R12" i="93"/>
  <c r="R11" i="102"/>
  <c r="G26" i="103"/>
  <c r="N26" i="75"/>
  <c r="Q2" i="16"/>
  <c r="O26" i="124"/>
  <c r="N3" i="124"/>
  <c r="F26" i="106"/>
  <c r="Q62" i="93"/>
  <c r="Q61" i="102"/>
  <c r="N62" i="93"/>
  <c r="N61" i="102"/>
  <c r="J26" i="10"/>
  <c r="N3" i="10"/>
  <c r="G3" i="10"/>
  <c r="P18" i="93"/>
  <c r="F23" i="93"/>
  <c r="F22" i="102"/>
  <c r="F18" i="93"/>
  <c r="F17" i="102"/>
  <c r="Q17" i="102"/>
  <c r="Q18" i="93"/>
  <c r="R28" i="93"/>
  <c r="R27" i="102"/>
  <c r="L61" i="123"/>
  <c r="T61" i="116"/>
  <c r="D28" i="93"/>
  <c r="D27" i="102"/>
  <c r="E18" i="93"/>
  <c r="E17" i="102"/>
  <c r="G9" i="93"/>
  <c r="G8" i="102"/>
  <c r="P3" i="75"/>
  <c r="H3" i="123"/>
  <c r="G3" i="117"/>
  <c r="N23" i="93"/>
  <c r="N22" i="102"/>
  <c r="F28" i="93"/>
  <c r="F27" i="102"/>
  <c r="P28" i="93"/>
  <c r="P27" i="102"/>
  <c r="O9" i="93"/>
  <c r="O8" i="102"/>
  <c r="I2" i="120"/>
  <c r="E2" i="104"/>
  <c r="T28" i="93"/>
  <c r="T27" i="102"/>
  <c r="H53" i="93"/>
  <c r="H52" i="102"/>
  <c r="R5" i="93"/>
  <c r="R4" i="102"/>
  <c r="K4" i="102"/>
  <c r="K5" i="93"/>
  <c r="X12" i="93"/>
  <c r="X11" i="102"/>
  <c r="I3" i="75"/>
  <c r="W3" i="117"/>
  <c r="R33" i="116"/>
  <c r="P22" i="102"/>
  <c r="P23" i="93"/>
  <c r="R3" i="75"/>
  <c r="R2" i="75" s="1"/>
  <c r="Q26" i="10"/>
  <c r="F26" i="124"/>
  <c r="J2" i="166"/>
  <c r="P26" i="104"/>
  <c r="V2" i="103"/>
  <c r="F34" i="93"/>
  <c r="F33" i="102"/>
  <c r="U9" i="93"/>
  <c r="U8" i="102"/>
  <c r="G27" i="102"/>
  <c r="G28" i="93"/>
  <c r="R52" i="102"/>
  <c r="R53" i="93"/>
  <c r="P12" i="93"/>
  <c r="P11" i="102"/>
  <c r="X26" i="75"/>
  <c r="T26" i="75"/>
  <c r="R62" i="11"/>
  <c r="N61" i="123"/>
  <c r="I33" i="116"/>
  <c r="I26" i="116" s="1"/>
  <c r="M12" i="93"/>
  <c r="M11" i="102"/>
  <c r="S9" i="93"/>
  <c r="I17" i="102"/>
  <c r="I18" i="93"/>
  <c r="S26" i="75"/>
  <c r="H26" i="10"/>
  <c r="U3" i="10"/>
  <c r="U2" i="118"/>
  <c r="P63" i="93"/>
  <c r="P63" i="11" s="1"/>
  <c r="P63" i="9" s="1"/>
  <c r="D9" i="93"/>
  <c r="D8" i="102"/>
  <c r="T53" i="93"/>
  <c r="T52" i="102"/>
  <c r="G2" i="119"/>
  <c r="N18" i="93"/>
  <c r="N17" i="102"/>
  <c r="F8" i="102"/>
  <c r="F9" i="93"/>
  <c r="L3" i="10"/>
  <c r="X62" i="93"/>
  <c r="I28" i="93"/>
  <c r="I27" i="102"/>
  <c r="M2" i="158"/>
  <c r="N53" i="93"/>
  <c r="N52" i="102"/>
  <c r="H34" i="93"/>
  <c r="H33" i="102"/>
  <c r="Q5" i="93"/>
  <c r="D34" i="93"/>
  <c r="D33" i="102"/>
  <c r="W26" i="117"/>
  <c r="V5" i="93"/>
  <c r="V4" i="102"/>
  <c r="D53" i="93"/>
  <c r="D52" i="102"/>
  <c r="O3" i="117"/>
  <c r="Q8" i="116"/>
  <c r="Q3" i="116" s="1"/>
  <c r="M17" i="102"/>
  <c r="M18" i="93"/>
  <c r="D22" i="102"/>
  <c r="D23" i="93"/>
  <c r="K3" i="10"/>
  <c r="W3" i="116"/>
  <c r="R2" i="112"/>
  <c r="R27" i="116"/>
  <c r="M2" i="104"/>
  <c r="T12" i="93"/>
  <c r="D18" i="93"/>
  <c r="D17" i="102"/>
  <c r="J12" i="93"/>
  <c r="J11" i="102"/>
  <c r="J52" i="102"/>
  <c r="J53" i="93"/>
  <c r="Q28" i="93"/>
  <c r="Q27" i="102"/>
  <c r="N3" i="75"/>
  <c r="O26" i="103"/>
  <c r="U26" i="124"/>
  <c r="U2" i="124" s="1"/>
  <c r="K3" i="117"/>
  <c r="Q9" i="93"/>
  <c r="Q8" i="102"/>
  <c r="P53" i="93"/>
  <c r="P52" i="102"/>
  <c r="K18" i="93"/>
  <c r="K17" i="102"/>
  <c r="S3" i="10"/>
  <c r="G26" i="124"/>
  <c r="G2" i="124" s="1"/>
  <c r="L26" i="118"/>
  <c r="L2" i="118" s="1"/>
  <c r="E3" i="117"/>
  <c r="R26" i="103"/>
  <c r="R2" i="103" s="1"/>
  <c r="V33" i="102"/>
  <c r="P3" i="103"/>
  <c r="T23" i="93"/>
  <c r="U53" i="93"/>
  <c r="U52" i="102"/>
  <c r="X2" i="120"/>
  <c r="S5" i="11"/>
  <c r="D2" i="117" l="1"/>
  <c r="M2" i="103"/>
  <c r="L26" i="102"/>
  <c r="J4" i="93"/>
  <c r="P2" i="117"/>
  <c r="O2" i="125"/>
  <c r="R2" i="10"/>
  <c r="Z2" i="11"/>
  <c r="D2" i="105"/>
  <c r="V2" i="111"/>
  <c r="M26" i="123"/>
  <c r="N26" i="116"/>
  <c r="G2" i="120"/>
  <c r="W26" i="123"/>
  <c r="W2" i="123" s="1"/>
  <c r="N2" i="103"/>
  <c r="Q2" i="103"/>
  <c r="P2" i="119"/>
  <c r="K2" i="105"/>
  <c r="J2" i="106"/>
  <c r="D2" i="125"/>
  <c r="V2" i="104"/>
  <c r="I3" i="123"/>
  <c r="S26" i="123"/>
  <c r="E2" i="117"/>
  <c r="H26" i="116"/>
  <c r="S2" i="104"/>
  <c r="S2" i="125"/>
  <c r="D2" i="103"/>
  <c r="G2" i="106"/>
  <c r="U3" i="123"/>
  <c r="U2" i="123" s="1"/>
  <c r="T2" i="111"/>
  <c r="X3" i="116"/>
  <c r="X2" i="116" s="1"/>
  <c r="H3" i="116"/>
  <c r="E2" i="75"/>
  <c r="O26" i="123"/>
  <c r="O2" i="123" s="1"/>
  <c r="H2" i="119"/>
  <c r="Z35" i="149"/>
  <c r="E2" i="106"/>
  <c r="U2" i="75"/>
  <c r="D3" i="116"/>
  <c r="K2" i="124"/>
  <c r="S17" i="93"/>
  <c r="O26" i="116"/>
  <c r="O2" i="116" s="1"/>
  <c r="O2" i="106"/>
  <c r="R2" i="125"/>
  <c r="W2" i="119"/>
  <c r="P2" i="125"/>
  <c r="R26" i="123"/>
  <c r="R2" i="123" s="1"/>
  <c r="J2" i="124"/>
  <c r="K52" i="93"/>
  <c r="D2" i="124"/>
  <c r="D2" i="106"/>
  <c r="E8" i="93"/>
  <c r="N2" i="104"/>
  <c r="P2" i="75"/>
  <c r="G2" i="103"/>
  <c r="Q2" i="117"/>
  <c r="K2" i="10"/>
  <c r="L2" i="106"/>
  <c r="Q26" i="123"/>
  <c r="R61" i="93"/>
  <c r="H2" i="106"/>
  <c r="X27" i="9"/>
  <c r="V2" i="117"/>
  <c r="D26" i="116"/>
  <c r="L2" i="120"/>
  <c r="F2" i="10"/>
  <c r="H2" i="105"/>
  <c r="S26" i="116"/>
  <c r="F3" i="123"/>
  <c r="F2" i="123" s="1"/>
  <c r="N2" i="106"/>
  <c r="R2" i="106"/>
  <c r="L2" i="125"/>
  <c r="Y2" i="11"/>
  <c r="I2" i="105"/>
  <c r="Y26" i="7"/>
  <c r="M2" i="118"/>
  <c r="P33" i="93"/>
  <c r="G2" i="10"/>
  <c r="P2" i="106"/>
  <c r="Y3" i="7"/>
  <c r="E2" i="103"/>
  <c r="Q3" i="123"/>
  <c r="Z3" i="7"/>
  <c r="Z3" i="9"/>
  <c r="Z26" i="7"/>
  <c r="Y3" i="9"/>
  <c r="Z26" i="9"/>
  <c r="Y26" i="9"/>
  <c r="V2" i="106"/>
  <c r="G2" i="123"/>
  <c r="P26" i="116"/>
  <c r="P2" i="116" s="1"/>
  <c r="S2" i="10"/>
  <c r="N2" i="10"/>
  <c r="I2" i="103"/>
  <c r="O2" i="117"/>
  <c r="L11" i="93"/>
  <c r="Q2" i="75"/>
  <c r="U2" i="10"/>
  <c r="I2" i="117"/>
  <c r="W2" i="106"/>
  <c r="S2" i="75"/>
  <c r="U2" i="106"/>
  <c r="H2" i="125"/>
  <c r="M2" i="106"/>
  <c r="M3" i="123"/>
  <c r="M2" i="123" s="1"/>
  <c r="M26" i="116"/>
  <c r="G26" i="102"/>
  <c r="T2" i="123"/>
  <c r="E2" i="105"/>
  <c r="J2" i="118"/>
  <c r="M2" i="124"/>
  <c r="F2" i="103"/>
  <c r="J2" i="75"/>
  <c r="P2" i="10"/>
  <c r="T26" i="116"/>
  <c r="T2" i="116" s="1"/>
  <c r="E3" i="102"/>
  <c r="W2" i="10"/>
  <c r="M26" i="102"/>
  <c r="W2" i="116"/>
  <c r="E23" i="11"/>
  <c r="E23" i="9" s="1"/>
  <c r="E22" i="9" s="1"/>
  <c r="Q2" i="111"/>
  <c r="X26" i="102"/>
  <c r="K2" i="106"/>
  <c r="U2" i="105"/>
  <c r="K2" i="103"/>
  <c r="X2" i="125"/>
  <c r="P26" i="102"/>
  <c r="Q2" i="106"/>
  <c r="R2" i="124"/>
  <c r="M2" i="10"/>
  <c r="K2" i="117"/>
  <c r="D2" i="10"/>
  <c r="F2" i="124"/>
  <c r="K2" i="123"/>
  <c r="K2" i="118"/>
  <c r="V2" i="124"/>
  <c r="X2" i="106"/>
  <c r="V2" i="123"/>
  <c r="V2" i="75"/>
  <c r="J2" i="105"/>
  <c r="D2" i="118"/>
  <c r="N26" i="123"/>
  <c r="N2" i="123" s="1"/>
  <c r="G2" i="116"/>
  <c r="E3" i="116"/>
  <c r="N3" i="116"/>
  <c r="M3" i="116"/>
  <c r="S2" i="106"/>
  <c r="L2" i="117"/>
  <c r="L2" i="124"/>
  <c r="J2" i="117"/>
  <c r="K2" i="104"/>
  <c r="U2" i="116"/>
  <c r="S4" i="93"/>
  <c r="P2" i="104"/>
  <c r="O2" i="10"/>
  <c r="I2" i="106"/>
  <c r="S18" i="11"/>
  <c r="S18" i="9" s="1"/>
  <c r="S17" i="9" s="1"/>
  <c r="J2" i="116"/>
  <c r="L2" i="75"/>
  <c r="S2" i="123"/>
  <c r="T3" i="102"/>
  <c r="E2" i="123"/>
  <c r="V11" i="93"/>
  <c r="F2" i="106"/>
  <c r="E26" i="116"/>
  <c r="R2" i="117"/>
  <c r="T2" i="105"/>
  <c r="S3" i="116"/>
  <c r="I26" i="102"/>
  <c r="H2" i="117"/>
  <c r="P2" i="103"/>
  <c r="X27" i="93"/>
  <c r="I2" i="75"/>
  <c r="U26" i="102"/>
  <c r="D3" i="123"/>
  <c r="D2" i="123" s="1"/>
  <c r="X2" i="104"/>
  <c r="E9" i="11"/>
  <c r="E8" i="11" s="1"/>
  <c r="X2" i="123"/>
  <c r="N26" i="102"/>
  <c r="U2" i="103"/>
  <c r="G2" i="117"/>
  <c r="O2" i="124"/>
  <c r="I3" i="102"/>
  <c r="E2" i="10"/>
  <c r="L26" i="116"/>
  <c r="L2" i="116" s="1"/>
  <c r="M2" i="125"/>
  <c r="X2" i="117"/>
  <c r="X27" i="11"/>
  <c r="S2" i="117"/>
  <c r="R26" i="116"/>
  <c r="R2" i="116" s="1"/>
  <c r="K3" i="102"/>
  <c r="W61" i="93"/>
  <c r="G2" i="118"/>
  <c r="I2" i="123"/>
  <c r="T4" i="93"/>
  <c r="T5" i="11"/>
  <c r="T2" i="75"/>
  <c r="F2" i="75"/>
  <c r="L3" i="102"/>
  <c r="L2" i="102" s="1"/>
  <c r="Q2" i="116"/>
  <c r="K53" i="11"/>
  <c r="K52" i="11" s="1"/>
  <c r="F2" i="116"/>
  <c r="J2" i="123"/>
  <c r="L2" i="123"/>
  <c r="R26" i="102"/>
  <c r="E26" i="102"/>
  <c r="T2" i="10"/>
  <c r="G2" i="75"/>
  <c r="T26" i="102"/>
  <c r="Q3" i="102"/>
  <c r="G61" i="93"/>
  <c r="W2" i="75"/>
  <c r="V2" i="116"/>
  <c r="N2" i="75"/>
  <c r="V3" i="102"/>
  <c r="J26" i="102"/>
  <c r="Q26" i="102"/>
  <c r="L2" i="10"/>
  <c r="J3" i="102"/>
  <c r="W26" i="102"/>
  <c r="P27" i="93"/>
  <c r="P28" i="11"/>
  <c r="O2" i="103"/>
  <c r="E52" i="93"/>
  <c r="E53" i="11"/>
  <c r="W61" i="11"/>
  <c r="W62" i="9"/>
  <c r="W61" i="9" s="1"/>
  <c r="G17" i="93"/>
  <c r="G18" i="11"/>
  <c r="J11" i="93"/>
  <c r="J12" i="11"/>
  <c r="Q4" i="93"/>
  <c r="Q5" i="11"/>
  <c r="U8" i="93"/>
  <c r="U9" i="11"/>
  <c r="H52" i="93"/>
  <c r="H53" i="11"/>
  <c r="Q11" i="93"/>
  <c r="Q12" i="11"/>
  <c r="G33" i="93"/>
  <c r="G34" i="11"/>
  <c r="I4" i="93"/>
  <c r="I5" i="11"/>
  <c r="U27" i="93"/>
  <c r="U28" i="11"/>
  <c r="U17" i="93"/>
  <c r="U18" i="11"/>
  <c r="R33" i="93"/>
  <c r="R34" i="11"/>
  <c r="U22" i="93"/>
  <c r="U23" i="11"/>
  <c r="O61" i="93"/>
  <c r="O62" i="11"/>
  <c r="F52" i="93"/>
  <c r="F53" i="11"/>
  <c r="H27" i="93"/>
  <c r="H28" i="11"/>
  <c r="I52" i="93"/>
  <c r="I53" i="11"/>
  <c r="S33" i="93"/>
  <c r="S34" i="11"/>
  <c r="V52" i="93"/>
  <c r="V53" i="11"/>
  <c r="S27" i="93"/>
  <c r="S28" i="11"/>
  <c r="E11" i="93"/>
  <c r="E12" i="11"/>
  <c r="Q52" i="93"/>
  <c r="Q53" i="11"/>
  <c r="G3" i="102"/>
  <c r="K17" i="93"/>
  <c r="K18" i="11"/>
  <c r="I27" i="93"/>
  <c r="I28" i="11"/>
  <c r="H2" i="123"/>
  <c r="W17" i="93"/>
  <c r="W18" i="11"/>
  <c r="H8" i="93"/>
  <c r="H9" i="11"/>
  <c r="V33" i="93"/>
  <c r="V34" i="11"/>
  <c r="D17" i="93"/>
  <c r="D18" i="11"/>
  <c r="D22" i="93"/>
  <c r="D23" i="11"/>
  <c r="H33" i="93"/>
  <c r="H34" i="11"/>
  <c r="X61" i="93"/>
  <c r="X62" i="11"/>
  <c r="P11" i="93"/>
  <c r="P12" i="11"/>
  <c r="F33" i="93"/>
  <c r="F34" i="11"/>
  <c r="X11" i="93"/>
  <c r="X12" i="11"/>
  <c r="T27" i="93"/>
  <c r="T28" i="11"/>
  <c r="F26" i="102"/>
  <c r="D26" i="102"/>
  <c r="R11" i="93"/>
  <c r="R12" i="11"/>
  <c r="E4" i="93"/>
  <c r="E5" i="11"/>
  <c r="V22" i="93"/>
  <c r="V23" i="11"/>
  <c r="H11" i="93"/>
  <c r="H12" i="11"/>
  <c r="G61" i="11"/>
  <c r="G62" i="9"/>
  <c r="G61" i="9" s="1"/>
  <c r="H17" i="93"/>
  <c r="H18" i="11"/>
  <c r="S22" i="93"/>
  <c r="S23" i="11"/>
  <c r="D3" i="102"/>
  <c r="H3" i="102"/>
  <c r="N27" i="93"/>
  <c r="N28" i="11"/>
  <c r="X8" i="93"/>
  <c r="X9" i="11"/>
  <c r="T2" i="124"/>
  <c r="W8" i="93"/>
  <c r="W9" i="11"/>
  <c r="L27" i="93"/>
  <c r="L28" i="11"/>
  <c r="I61" i="93"/>
  <c r="I62" i="11"/>
  <c r="O17" i="93"/>
  <c r="O18" i="11"/>
  <c r="N3" i="102"/>
  <c r="G22" i="93"/>
  <c r="G23" i="11"/>
  <c r="W52" i="93"/>
  <c r="W53" i="11"/>
  <c r="L52" i="93"/>
  <c r="L53" i="11"/>
  <c r="O27" i="93"/>
  <c r="O28" i="11"/>
  <c r="P17" i="93"/>
  <c r="P18" i="11"/>
  <c r="W11" i="93"/>
  <c r="W12" i="11"/>
  <c r="M52" i="93"/>
  <c r="M53" i="11"/>
  <c r="S4" i="11"/>
  <c r="S5" i="9"/>
  <c r="S4" i="9" s="1"/>
  <c r="P52" i="93"/>
  <c r="P53" i="11"/>
  <c r="T11" i="93"/>
  <c r="T12" i="11"/>
  <c r="V4" i="93"/>
  <c r="V5" i="11"/>
  <c r="I17" i="93"/>
  <c r="I18" i="11"/>
  <c r="R52" i="93"/>
  <c r="R53" i="11"/>
  <c r="P22" i="93"/>
  <c r="P23" i="11"/>
  <c r="K4" i="93"/>
  <c r="K5" i="11"/>
  <c r="F27" i="93"/>
  <c r="F28" i="11"/>
  <c r="D27" i="93"/>
  <c r="D28" i="11"/>
  <c r="R17" i="93"/>
  <c r="R18" i="11"/>
  <c r="E27" i="93"/>
  <c r="E28" i="11"/>
  <c r="V61" i="93"/>
  <c r="V62" i="11"/>
  <c r="N8" i="93"/>
  <c r="N9" i="11"/>
  <c r="V26" i="102"/>
  <c r="D4" i="93"/>
  <c r="D5" i="11"/>
  <c r="H2" i="10"/>
  <c r="N33" i="93"/>
  <c r="N34" i="11"/>
  <c r="H4" i="93"/>
  <c r="H5" i="11"/>
  <c r="I2" i="10"/>
  <c r="P33" i="11"/>
  <c r="P34" i="9"/>
  <c r="P33" i="9" s="1"/>
  <c r="K8" i="93"/>
  <c r="K9" i="11"/>
  <c r="P8" i="93"/>
  <c r="P9" i="11"/>
  <c r="V17" i="93"/>
  <c r="V18" i="11"/>
  <c r="T33" i="93"/>
  <c r="T34" i="11"/>
  <c r="X17" i="93"/>
  <c r="X18" i="11"/>
  <c r="O26" i="102"/>
  <c r="J2" i="10"/>
  <c r="E17" i="93"/>
  <c r="E18" i="11"/>
  <c r="M33" i="93"/>
  <c r="M34" i="11"/>
  <c r="W22" i="93"/>
  <c r="W23" i="11"/>
  <c r="Q27" i="93"/>
  <c r="Q28" i="11"/>
  <c r="M17" i="93"/>
  <c r="M18" i="11"/>
  <c r="N52" i="93"/>
  <c r="N53" i="11"/>
  <c r="F8" i="93"/>
  <c r="F9" i="11"/>
  <c r="F17" i="93"/>
  <c r="F18" i="11"/>
  <c r="N2" i="124"/>
  <c r="N11" i="93"/>
  <c r="N12" i="11"/>
  <c r="M27" i="93"/>
  <c r="M28" i="11"/>
  <c r="J61" i="93"/>
  <c r="J62" i="11"/>
  <c r="J8" i="93"/>
  <c r="J9" i="11"/>
  <c r="I11" i="93"/>
  <c r="I12" i="11"/>
  <c r="K22" i="93"/>
  <c r="K23" i="11"/>
  <c r="O3" i="102"/>
  <c r="V27" i="93"/>
  <c r="V28" i="11"/>
  <c r="S11" i="93"/>
  <c r="S12" i="11"/>
  <c r="P2" i="123"/>
  <c r="E33" i="93"/>
  <c r="E34" i="11"/>
  <c r="X3" i="102"/>
  <c r="G11" i="93"/>
  <c r="G12" i="11"/>
  <c r="O11" i="93"/>
  <c r="O12" i="11"/>
  <c r="M22" i="93"/>
  <c r="M23" i="11"/>
  <c r="K33" i="93"/>
  <c r="K34" i="11"/>
  <c r="J22" i="93"/>
  <c r="J23" i="11"/>
  <c r="W2" i="118"/>
  <c r="I8" i="93"/>
  <c r="I9" i="11"/>
  <c r="J4" i="11"/>
  <c r="J5" i="9"/>
  <c r="J4" i="9" s="1"/>
  <c r="U3" i="102"/>
  <c r="J33" i="93"/>
  <c r="J34" i="11"/>
  <c r="L4" i="93"/>
  <c r="L5" i="11"/>
  <c r="L22" i="93"/>
  <c r="L23" i="11"/>
  <c r="W4" i="93"/>
  <c r="W5" i="11"/>
  <c r="K61" i="93"/>
  <c r="K62" i="11"/>
  <c r="X2" i="75"/>
  <c r="T61" i="93"/>
  <c r="T62" i="11"/>
  <c r="R8" i="93"/>
  <c r="R9" i="11"/>
  <c r="D8" i="93"/>
  <c r="D9" i="11"/>
  <c r="Q61" i="93"/>
  <c r="Q62" i="11"/>
  <c r="N4" i="93"/>
  <c r="N5" i="11"/>
  <c r="R22" i="93"/>
  <c r="R23" i="11"/>
  <c r="Q8" i="93"/>
  <c r="Q9" i="11"/>
  <c r="J52" i="93"/>
  <c r="J53" i="11"/>
  <c r="S8" i="93"/>
  <c r="S9" i="11"/>
  <c r="G27" i="93"/>
  <c r="G28" i="11"/>
  <c r="R3" i="102"/>
  <c r="U33" i="93"/>
  <c r="U34" i="11"/>
  <c r="O52" i="93"/>
  <c r="O53" i="11"/>
  <c r="Q22" i="93"/>
  <c r="Q23" i="11"/>
  <c r="M8" i="93"/>
  <c r="M9" i="11"/>
  <c r="O4" i="93"/>
  <c r="O5" i="11"/>
  <c r="M61" i="93"/>
  <c r="M62" i="11"/>
  <c r="J17" i="93"/>
  <c r="J18" i="11"/>
  <c r="X33" i="93"/>
  <c r="X34" i="11"/>
  <c r="X4" i="93"/>
  <c r="X5" i="11"/>
  <c r="M3" i="102"/>
  <c r="F61" i="93"/>
  <c r="F62" i="11"/>
  <c r="D61" i="93"/>
  <c r="D62" i="11"/>
  <c r="K26" i="102"/>
  <c r="S61" i="93"/>
  <c r="S62" i="11"/>
  <c r="E61" i="93"/>
  <c r="E62" i="11"/>
  <c r="U4" i="93"/>
  <c r="U5" i="11"/>
  <c r="P3" i="102"/>
  <c r="I2" i="116"/>
  <c r="K3" i="116"/>
  <c r="K2" i="116" s="1"/>
  <c r="W3" i="102"/>
  <c r="D52" i="93"/>
  <c r="D53" i="11"/>
  <c r="U52" i="93"/>
  <c r="U53" i="11"/>
  <c r="R61" i="11"/>
  <c r="R62" i="9"/>
  <c r="R61" i="9" s="1"/>
  <c r="W2" i="117"/>
  <c r="R4" i="93"/>
  <c r="R5" i="11"/>
  <c r="N22" i="93"/>
  <c r="N23" i="11"/>
  <c r="F22" i="93"/>
  <c r="F23" i="11"/>
  <c r="X22" i="93"/>
  <c r="X23" i="11"/>
  <c r="F11" i="93"/>
  <c r="F12" i="11"/>
  <c r="H2" i="103"/>
  <c r="I22" i="93"/>
  <c r="I23" i="11"/>
  <c r="L11" i="11"/>
  <c r="L12" i="9"/>
  <c r="L11" i="9" s="1"/>
  <c r="K2" i="75"/>
  <c r="M4" i="93"/>
  <c r="M5" i="11"/>
  <c r="O22" i="93"/>
  <c r="O23" i="11"/>
  <c r="F3" i="102"/>
  <c r="K27" i="93"/>
  <c r="K28" i="11"/>
  <c r="T8" i="93"/>
  <c r="T9" i="11"/>
  <c r="Q2" i="10"/>
  <c r="G52" i="93"/>
  <c r="G53" i="11"/>
  <c r="V11" i="11"/>
  <c r="V12" i="9"/>
  <c r="V11" i="9" s="1"/>
  <c r="P4" i="93"/>
  <c r="P5" i="11"/>
  <c r="L17" i="93"/>
  <c r="L18" i="11"/>
  <c r="P61" i="93"/>
  <c r="P62" i="11"/>
  <c r="H22" i="93"/>
  <c r="H23" i="11"/>
  <c r="U61" i="93"/>
  <c r="U62" i="11"/>
  <c r="Q17" i="93"/>
  <c r="Q18" i="11"/>
  <c r="D11" i="93"/>
  <c r="D12" i="11"/>
  <c r="Q33" i="93"/>
  <c r="Q34" i="11"/>
  <c r="K11" i="93"/>
  <c r="K12" i="11"/>
  <c r="T22" i="93"/>
  <c r="T23" i="11"/>
  <c r="D33" i="93"/>
  <c r="D34" i="11"/>
  <c r="N17" i="93"/>
  <c r="N18" i="11"/>
  <c r="T52" i="93"/>
  <c r="T53" i="11"/>
  <c r="M11" i="93"/>
  <c r="M12" i="11"/>
  <c r="O8" i="93"/>
  <c r="O9" i="11"/>
  <c r="G8" i="93"/>
  <c r="G9" i="11"/>
  <c r="R27" i="93"/>
  <c r="R28" i="11"/>
  <c r="N61" i="93"/>
  <c r="N62" i="11"/>
  <c r="V8" i="93"/>
  <c r="V9" i="11"/>
  <c r="S52" i="93"/>
  <c r="S53" i="11"/>
  <c r="J27" i="93"/>
  <c r="J28" i="11"/>
  <c r="L33" i="93"/>
  <c r="L34" i="11"/>
  <c r="H26" i="102"/>
  <c r="X52" i="93"/>
  <c r="X53" i="11"/>
  <c r="W33" i="93"/>
  <c r="W34" i="11"/>
  <c r="W27" i="93"/>
  <c r="W28" i="11"/>
  <c r="L61" i="93"/>
  <c r="L62" i="11"/>
  <c r="O33" i="93"/>
  <c r="O34" i="11"/>
  <c r="F4" i="93"/>
  <c r="F5" i="11"/>
  <c r="I33" i="93"/>
  <c r="I34" i="11"/>
  <c r="H61" i="93"/>
  <c r="H62" i="11"/>
  <c r="T17" i="93"/>
  <c r="T18" i="11"/>
  <c r="U11" i="93"/>
  <c r="U12" i="11"/>
  <c r="S26" i="102"/>
  <c r="S2" i="102" s="1"/>
  <c r="L8" i="93"/>
  <c r="L9" i="11"/>
  <c r="G4" i="93"/>
  <c r="G5" i="11"/>
  <c r="C5" i="119"/>
  <c r="C22" i="166"/>
  <c r="C22" i="169"/>
  <c r="C22" i="159"/>
  <c r="C22" i="204"/>
  <c r="C22" i="152"/>
  <c r="C22" i="153"/>
  <c r="C61" i="172"/>
  <c r="C11" i="16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C4" i="161"/>
  <c r="C8" i="152"/>
  <c r="N2" i="116" l="1"/>
  <c r="H2" i="116"/>
  <c r="Z14" i="149"/>
  <c r="D2" i="116"/>
  <c r="Q2" i="123"/>
  <c r="P26" i="93"/>
  <c r="S2" i="116"/>
  <c r="Y2" i="7"/>
  <c r="Y4" i="149" s="1"/>
  <c r="Y14" i="149"/>
  <c r="Z2" i="9"/>
  <c r="E2" i="102"/>
  <c r="M2" i="102"/>
  <c r="J26" i="93"/>
  <c r="P2" i="102"/>
  <c r="X26" i="93"/>
  <c r="E22" i="11"/>
  <c r="Z2" i="7"/>
  <c r="Z4" i="149" s="1"/>
  <c r="Z8" i="149"/>
  <c r="X2" i="102"/>
  <c r="Y2" i="9"/>
  <c r="M2" i="116"/>
  <c r="G2" i="102"/>
  <c r="T3" i="93"/>
  <c r="T2" i="102"/>
  <c r="E2" i="116"/>
  <c r="S17" i="11"/>
  <c r="I2" i="102"/>
  <c r="W2" i="102"/>
  <c r="U2" i="102"/>
  <c r="K26" i="93"/>
  <c r="K2" i="102"/>
  <c r="E9" i="9"/>
  <c r="E8" i="9" s="1"/>
  <c r="K53" i="9"/>
  <c r="K52" i="9" s="1"/>
  <c r="N2" i="102"/>
  <c r="T5" i="9"/>
  <c r="T4" i="9" s="1"/>
  <c r="T4" i="11"/>
  <c r="J3" i="93"/>
  <c r="V2" i="102"/>
  <c r="X3" i="93"/>
  <c r="R2" i="102"/>
  <c r="S3" i="93"/>
  <c r="D2" i="102"/>
  <c r="R26" i="93"/>
  <c r="J2" i="102"/>
  <c r="V26" i="93"/>
  <c r="Q26" i="93"/>
  <c r="D26" i="93"/>
  <c r="R3" i="93"/>
  <c r="M26" i="93"/>
  <c r="L3" i="93"/>
  <c r="G26" i="93"/>
  <c r="E3" i="93"/>
  <c r="H3" i="93"/>
  <c r="F3" i="93"/>
  <c r="P3" i="93"/>
  <c r="F26" i="93"/>
  <c r="F2" i="102"/>
  <c r="W3" i="93"/>
  <c r="Q2" i="102"/>
  <c r="S52" i="11"/>
  <c r="S53" i="9"/>
  <c r="S52" i="9" s="1"/>
  <c r="G8" i="11"/>
  <c r="G9" i="9"/>
  <c r="G8" i="9" s="1"/>
  <c r="K27" i="11"/>
  <c r="K28" i="9"/>
  <c r="K27" i="9" s="1"/>
  <c r="S61" i="11"/>
  <c r="S62" i="9"/>
  <c r="S61" i="9" s="1"/>
  <c r="X4" i="11"/>
  <c r="X5" i="9"/>
  <c r="X4" i="9" s="1"/>
  <c r="N3" i="93"/>
  <c r="L4" i="11"/>
  <c r="L5" i="9"/>
  <c r="L4" i="9" s="1"/>
  <c r="K22" i="11"/>
  <c r="K23" i="9"/>
  <c r="K22" i="9" s="1"/>
  <c r="Q27" i="11"/>
  <c r="Q28" i="9"/>
  <c r="Q27" i="9" s="1"/>
  <c r="H4" i="11"/>
  <c r="H5" i="9"/>
  <c r="H4" i="9" s="1"/>
  <c r="N8" i="11"/>
  <c r="N9" i="9"/>
  <c r="N8" i="9" s="1"/>
  <c r="D27" i="11"/>
  <c r="D28" i="9"/>
  <c r="D27" i="9" s="1"/>
  <c r="R52" i="11"/>
  <c r="R53" i="9"/>
  <c r="R52" i="9" s="1"/>
  <c r="P52" i="11"/>
  <c r="P53" i="9"/>
  <c r="P52" i="9" s="1"/>
  <c r="P17" i="11"/>
  <c r="P18" i="9"/>
  <c r="P17" i="9" s="1"/>
  <c r="G22" i="11"/>
  <c r="G23" i="9"/>
  <c r="G22" i="9" s="1"/>
  <c r="L26" i="93"/>
  <c r="H2" i="102"/>
  <c r="H8" i="11"/>
  <c r="H9" i="9"/>
  <c r="H8" i="9" s="1"/>
  <c r="U26" i="93"/>
  <c r="O33" i="11"/>
  <c r="O34" i="9"/>
  <c r="O33" i="9" s="1"/>
  <c r="Q33" i="11"/>
  <c r="Q34" i="9"/>
  <c r="Q33" i="9" s="1"/>
  <c r="O4" i="11"/>
  <c r="O5" i="9"/>
  <c r="O4" i="9" s="1"/>
  <c r="J52" i="11"/>
  <c r="J53" i="9"/>
  <c r="J52" i="9" s="1"/>
  <c r="V8" i="11"/>
  <c r="V9" i="9"/>
  <c r="V8" i="9" s="1"/>
  <c r="I22" i="11"/>
  <c r="I23" i="9"/>
  <c r="I22" i="9" s="1"/>
  <c r="U52" i="11"/>
  <c r="U53" i="9"/>
  <c r="U52" i="9" s="1"/>
  <c r="O3" i="93"/>
  <c r="K61" i="11"/>
  <c r="K62" i="9"/>
  <c r="K61" i="9" s="1"/>
  <c r="J33" i="11"/>
  <c r="J34" i="9"/>
  <c r="J33" i="9" s="1"/>
  <c r="J22" i="11"/>
  <c r="J23" i="9"/>
  <c r="J22" i="9" s="1"/>
  <c r="I11" i="11"/>
  <c r="I12" i="9"/>
  <c r="I11" i="9" s="1"/>
  <c r="F8" i="11"/>
  <c r="F9" i="9"/>
  <c r="F8" i="9" s="1"/>
  <c r="W22" i="11"/>
  <c r="W23" i="9"/>
  <c r="W22" i="9" s="1"/>
  <c r="X17" i="11"/>
  <c r="X18" i="9"/>
  <c r="X17" i="9" s="1"/>
  <c r="N33" i="11"/>
  <c r="N34" i="9"/>
  <c r="N33" i="9" s="1"/>
  <c r="V61" i="11"/>
  <c r="V62" i="9"/>
  <c r="V61" i="9" s="1"/>
  <c r="F27" i="11"/>
  <c r="F28" i="9"/>
  <c r="F27" i="9" s="1"/>
  <c r="I17" i="11"/>
  <c r="I18" i="9"/>
  <c r="I17" i="9" s="1"/>
  <c r="O27" i="11"/>
  <c r="O28" i="9"/>
  <c r="O27" i="9" s="1"/>
  <c r="S22" i="11"/>
  <c r="S23" i="9"/>
  <c r="S22" i="9" s="1"/>
  <c r="D22" i="11"/>
  <c r="D23" i="9"/>
  <c r="D22" i="9" s="1"/>
  <c r="W17" i="11"/>
  <c r="W18" i="9"/>
  <c r="W17" i="9" s="1"/>
  <c r="Q52" i="11"/>
  <c r="Q53" i="9"/>
  <c r="Q52" i="9" s="1"/>
  <c r="V52" i="11"/>
  <c r="V53" i="9"/>
  <c r="V52" i="9" s="1"/>
  <c r="H27" i="11"/>
  <c r="H28" i="9"/>
  <c r="H27" i="9" s="1"/>
  <c r="I3" i="93"/>
  <c r="F22" i="11"/>
  <c r="F23" i="9"/>
  <c r="F22" i="9" s="1"/>
  <c r="I4" i="11"/>
  <c r="I5" i="9"/>
  <c r="I4" i="9" s="1"/>
  <c r="G4" i="11"/>
  <c r="G5" i="9"/>
  <c r="G4" i="9" s="1"/>
  <c r="G3" i="93"/>
  <c r="H61" i="11"/>
  <c r="H62" i="9"/>
  <c r="H61" i="9" s="1"/>
  <c r="L61" i="11"/>
  <c r="L62" i="9"/>
  <c r="L61" i="9" s="1"/>
  <c r="O8" i="11"/>
  <c r="O9" i="9"/>
  <c r="O8" i="9" s="1"/>
  <c r="D33" i="11"/>
  <c r="D34" i="9"/>
  <c r="D33" i="9" s="1"/>
  <c r="D11" i="11"/>
  <c r="D12" i="9"/>
  <c r="D11" i="9" s="1"/>
  <c r="P61" i="11"/>
  <c r="P62" i="9"/>
  <c r="P61" i="9" s="1"/>
  <c r="G52" i="11"/>
  <c r="G53" i="9"/>
  <c r="G52" i="9" s="1"/>
  <c r="O22" i="11"/>
  <c r="O23" i="9"/>
  <c r="O22" i="9" s="1"/>
  <c r="N22" i="11"/>
  <c r="N23" i="9"/>
  <c r="N22" i="9" s="1"/>
  <c r="U4" i="11"/>
  <c r="U5" i="9"/>
  <c r="U4" i="9" s="1"/>
  <c r="D61" i="11"/>
  <c r="D62" i="9"/>
  <c r="D61" i="9" s="1"/>
  <c r="X33" i="11"/>
  <c r="X26" i="11" s="1"/>
  <c r="X34" i="9"/>
  <c r="X33" i="9" s="1"/>
  <c r="X26" i="9" s="1"/>
  <c r="M8" i="11"/>
  <c r="M9" i="9"/>
  <c r="M8" i="9" s="1"/>
  <c r="Q8" i="11"/>
  <c r="Q9" i="9"/>
  <c r="Q8" i="9" s="1"/>
  <c r="D8" i="11"/>
  <c r="D9" i="9"/>
  <c r="D8" i="9" s="1"/>
  <c r="G11" i="11"/>
  <c r="G12" i="9"/>
  <c r="G11" i="9" s="1"/>
  <c r="V27" i="11"/>
  <c r="V28" i="9"/>
  <c r="V27" i="9" s="1"/>
  <c r="N11" i="11"/>
  <c r="N12" i="9"/>
  <c r="N11" i="9" s="1"/>
  <c r="K8" i="11"/>
  <c r="K9" i="9"/>
  <c r="K8" i="9" s="1"/>
  <c r="O26" i="93"/>
  <c r="O17" i="11"/>
  <c r="O18" i="9"/>
  <c r="O17" i="9" s="1"/>
  <c r="H11" i="11"/>
  <c r="H12" i="9"/>
  <c r="H11" i="9" s="1"/>
  <c r="P11" i="11"/>
  <c r="P12" i="9"/>
  <c r="P11" i="9" s="1"/>
  <c r="H26" i="93"/>
  <c r="R33" i="11"/>
  <c r="R34" i="9"/>
  <c r="R33" i="9" s="1"/>
  <c r="G33" i="11"/>
  <c r="G34" i="9"/>
  <c r="G33" i="9" s="1"/>
  <c r="Q4" i="11"/>
  <c r="Q5" i="9"/>
  <c r="Q4" i="9" s="1"/>
  <c r="E52" i="11"/>
  <c r="E53" i="9"/>
  <c r="E52" i="9" s="1"/>
  <c r="X52" i="11"/>
  <c r="X53" i="9"/>
  <c r="X52" i="9" s="1"/>
  <c r="S11" i="11"/>
  <c r="S12" i="9"/>
  <c r="S11" i="9" s="1"/>
  <c r="F33" i="11"/>
  <c r="F34" i="9"/>
  <c r="F33" i="9" s="1"/>
  <c r="L33" i="11"/>
  <c r="L34" i="9"/>
  <c r="L33" i="9" s="1"/>
  <c r="U3" i="93"/>
  <c r="G27" i="11"/>
  <c r="G28" i="9"/>
  <c r="G27" i="9" s="1"/>
  <c r="W4" i="11"/>
  <c r="W5" i="9"/>
  <c r="W4" i="9" s="1"/>
  <c r="J8" i="11"/>
  <c r="J9" i="9"/>
  <c r="J8" i="9" s="1"/>
  <c r="N52" i="11"/>
  <c r="N53" i="9"/>
  <c r="N52" i="9" s="1"/>
  <c r="M33" i="11"/>
  <c r="M34" i="9"/>
  <c r="M33" i="9" s="1"/>
  <c r="E27" i="11"/>
  <c r="E28" i="9"/>
  <c r="E27" i="9" s="1"/>
  <c r="K4" i="11"/>
  <c r="K5" i="9"/>
  <c r="K4" i="9" s="1"/>
  <c r="V4" i="11"/>
  <c r="V5" i="9"/>
  <c r="V4" i="9" s="1"/>
  <c r="M52" i="11"/>
  <c r="M53" i="9"/>
  <c r="M52" i="9" s="1"/>
  <c r="L52" i="11"/>
  <c r="L53" i="9"/>
  <c r="L52" i="9" s="1"/>
  <c r="X8" i="11"/>
  <c r="X9" i="9"/>
  <c r="X8" i="9" s="1"/>
  <c r="H17" i="11"/>
  <c r="H18" i="9"/>
  <c r="H17" i="9" s="1"/>
  <c r="D17" i="11"/>
  <c r="D18" i="9"/>
  <c r="D17" i="9" s="1"/>
  <c r="E11" i="11"/>
  <c r="E12" i="9"/>
  <c r="E11" i="9" s="1"/>
  <c r="S33" i="11"/>
  <c r="S34" i="9"/>
  <c r="S33" i="9" s="1"/>
  <c r="F52" i="11"/>
  <c r="F53" i="9"/>
  <c r="F52" i="9" s="1"/>
  <c r="Q3" i="93"/>
  <c r="U33" i="11"/>
  <c r="U34" i="9"/>
  <c r="U33" i="9" s="1"/>
  <c r="O11" i="11"/>
  <c r="O12" i="9"/>
  <c r="O11" i="9" s="1"/>
  <c r="M27" i="11"/>
  <c r="M28" i="9"/>
  <c r="M27" i="9" s="1"/>
  <c r="P8" i="11"/>
  <c r="P9" i="9"/>
  <c r="P8" i="9" s="1"/>
  <c r="R11" i="11"/>
  <c r="R12" i="9"/>
  <c r="R11" i="9" s="1"/>
  <c r="U22" i="11"/>
  <c r="U23" i="9"/>
  <c r="U22" i="9" s="1"/>
  <c r="I33" i="11"/>
  <c r="I34" i="9"/>
  <c r="I33" i="9" s="1"/>
  <c r="W27" i="11"/>
  <c r="W28" i="9"/>
  <c r="W27" i="9" s="1"/>
  <c r="M11" i="11"/>
  <c r="M12" i="9"/>
  <c r="M11" i="9" s="1"/>
  <c r="T22" i="11"/>
  <c r="T23" i="9"/>
  <c r="T22" i="9" s="1"/>
  <c r="Q17" i="11"/>
  <c r="Q18" i="9"/>
  <c r="Q17" i="9" s="1"/>
  <c r="L17" i="11"/>
  <c r="L18" i="9"/>
  <c r="L17" i="9" s="1"/>
  <c r="M4" i="11"/>
  <c r="M5" i="9"/>
  <c r="M4" i="9" s="1"/>
  <c r="F11" i="11"/>
  <c r="F12" i="9"/>
  <c r="F11" i="9" s="1"/>
  <c r="R4" i="11"/>
  <c r="R5" i="9"/>
  <c r="R4" i="9" s="1"/>
  <c r="D52" i="11"/>
  <c r="D53" i="9"/>
  <c r="D52" i="9" s="1"/>
  <c r="E61" i="11"/>
  <c r="E62" i="9"/>
  <c r="E61" i="9" s="1"/>
  <c r="F61" i="11"/>
  <c r="F62" i="9"/>
  <c r="F61" i="9" s="1"/>
  <c r="J17" i="11"/>
  <c r="J18" i="9"/>
  <c r="J17" i="9" s="1"/>
  <c r="Q22" i="11"/>
  <c r="Q23" i="9"/>
  <c r="Q22" i="9" s="1"/>
  <c r="R22" i="11"/>
  <c r="R23" i="9"/>
  <c r="R22" i="9" s="1"/>
  <c r="R8" i="11"/>
  <c r="R9" i="9"/>
  <c r="R8" i="9" s="1"/>
  <c r="K33" i="11"/>
  <c r="K34" i="9"/>
  <c r="K33" i="9" s="1"/>
  <c r="T33" i="11"/>
  <c r="T34" i="9"/>
  <c r="T33" i="9" s="1"/>
  <c r="D4" i="11"/>
  <c r="D5" i="9"/>
  <c r="D4" i="9" s="1"/>
  <c r="E26" i="93"/>
  <c r="K3" i="93"/>
  <c r="V3" i="93"/>
  <c r="I61" i="11"/>
  <c r="I62" i="9"/>
  <c r="I61" i="9" s="1"/>
  <c r="V22" i="11"/>
  <c r="V23" i="9"/>
  <c r="V22" i="9" s="1"/>
  <c r="T27" i="11"/>
  <c r="T28" i="9"/>
  <c r="T27" i="9" s="1"/>
  <c r="X61" i="11"/>
  <c r="X62" i="9"/>
  <c r="X61" i="9" s="1"/>
  <c r="I27" i="11"/>
  <c r="I28" i="9"/>
  <c r="I27" i="9" s="1"/>
  <c r="U17" i="11"/>
  <c r="U18" i="9"/>
  <c r="U17" i="9" s="1"/>
  <c r="Q11" i="11"/>
  <c r="Q12" i="9"/>
  <c r="Q11" i="9" s="1"/>
  <c r="J11" i="11"/>
  <c r="J12" i="9"/>
  <c r="J11" i="9" s="1"/>
  <c r="T17" i="11"/>
  <c r="T18" i="9"/>
  <c r="T17" i="9" s="1"/>
  <c r="H22" i="11"/>
  <c r="H23" i="9"/>
  <c r="H22" i="9" s="1"/>
  <c r="W8" i="11"/>
  <c r="W9" i="9"/>
  <c r="W8" i="9" s="1"/>
  <c r="W26" i="93"/>
  <c r="J27" i="11"/>
  <c r="J28" i="9"/>
  <c r="J27" i="9" s="1"/>
  <c r="R27" i="11"/>
  <c r="R28" i="9"/>
  <c r="R27" i="9" s="1"/>
  <c r="T8" i="11"/>
  <c r="T9" i="9"/>
  <c r="T8" i="9" s="1"/>
  <c r="M3" i="93"/>
  <c r="S8" i="11"/>
  <c r="S9" i="9"/>
  <c r="S8" i="9" s="1"/>
  <c r="L22" i="11"/>
  <c r="L23" i="9"/>
  <c r="L22" i="9" s="1"/>
  <c r="E33" i="11"/>
  <c r="E34" i="9"/>
  <c r="E33" i="9" s="1"/>
  <c r="J61" i="11"/>
  <c r="J62" i="9"/>
  <c r="J61" i="9" s="1"/>
  <c r="F17" i="11"/>
  <c r="F18" i="9"/>
  <c r="F17" i="9" s="1"/>
  <c r="M17" i="11"/>
  <c r="M18" i="9"/>
  <c r="M17" i="9" s="1"/>
  <c r="E17" i="11"/>
  <c r="E18" i="9"/>
  <c r="E17" i="9" s="1"/>
  <c r="D3" i="93"/>
  <c r="R17" i="11"/>
  <c r="R18" i="9"/>
  <c r="R17" i="9" s="1"/>
  <c r="P22" i="11"/>
  <c r="P23" i="9"/>
  <c r="P22" i="9" s="1"/>
  <c r="T11" i="11"/>
  <c r="T12" i="9"/>
  <c r="T11" i="9" s="1"/>
  <c r="W11" i="11"/>
  <c r="W12" i="9"/>
  <c r="W11" i="9" s="1"/>
  <c r="W52" i="11"/>
  <c r="W53" i="9"/>
  <c r="W52" i="9" s="1"/>
  <c r="N27" i="11"/>
  <c r="N28" i="9"/>
  <c r="N27" i="9" s="1"/>
  <c r="T26" i="93"/>
  <c r="V33" i="11"/>
  <c r="V34" i="9"/>
  <c r="V33" i="9" s="1"/>
  <c r="I26" i="93"/>
  <c r="S27" i="11"/>
  <c r="S28" i="9"/>
  <c r="S27" i="9" s="1"/>
  <c r="I52" i="11"/>
  <c r="I53" i="9"/>
  <c r="I52" i="9" s="1"/>
  <c r="P27" i="11"/>
  <c r="P26" i="11" s="1"/>
  <c r="P28" i="9"/>
  <c r="P27" i="9" s="1"/>
  <c r="P26" i="9" s="1"/>
  <c r="N17" i="11"/>
  <c r="N18" i="9"/>
  <c r="N17" i="9" s="1"/>
  <c r="Q61" i="11"/>
  <c r="Q62" i="9"/>
  <c r="Q61" i="9" s="1"/>
  <c r="U8" i="11"/>
  <c r="U9" i="9"/>
  <c r="U8" i="9" s="1"/>
  <c r="L8" i="11"/>
  <c r="L9" i="9"/>
  <c r="L8" i="9" s="1"/>
  <c r="N61" i="11"/>
  <c r="N62" i="9"/>
  <c r="N61" i="9" s="1"/>
  <c r="U11" i="11"/>
  <c r="U12" i="9"/>
  <c r="U11" i="9" s="1"/>
  <c r="F4" i="11"/>
  <c r="F5" i="9"/>
  <c r="F4" i="9" s="1"/>
  <c r="W33" i="11"/>
  <c r="W34" i="9"/>
  <c r="W33" i="9" s="1"/>
  <c r="T52" i="11"/>
  <c r="T53" i="9"/>
  <c r="T52" i="9" s="1"/>
  <c r="K11" i="11"/>
  <c r="K12" i="9"/>
  <c r="K11" i="9" s="1"/>
  <c r="U61" i="11"/>
  <c r="U62" i="9"/>
  <c r="U61" i="9" s="1"/>
  <c r="P4" i="11"/>
  <c r="P5" i="9"/>
  <c r="P4" i="9" s="1"/>
  <c r="X22" i="11"/>
  <c r="X23" i="9"/>
  <c r="X22" i="9" s="1"/>
  <c r="M61" i="11"/>
  <c r="M62" i="9"/>
  <c r="M61" i="9" s="1"/>
  <c r="O52" i="11"/>
  <c r="O53" i="9"/>
  <c r="O52" i="9" s="1"/>
  <c r="N4" i="11"/>
  <c r="N5" i="9"/>
  <c r="N4" i="9" s="1"/>
  <c r="T61" i="11"/>
  <c r="T62" i="9"/>
  <c r="T61" i="9" s="1"/>
  <c r="I8" i="11"/>
  <c r="I9" i="9"/>
  <c r="I8" i="9" s="1"/>
  <c r="M22" i="11"/>
  <c r="M23" i="9"/>
  <c r="M22" i="9" s="1"/>
  <c r="O2" i="102"/>
  <c r="V17" i="11"/>
  <c r="V18" i="9"/>
  <c r="V17" i="9" s="1"/>
  <c r="L27" i="11"/>
  <c r="L28" i="9"/>
  <c r="L27" i="9" s="1"/>
  <c r="N26" i="93"/>
  <c r="E4" i="11"/>
  <c r="E5" i="9"/>
  <c r="E4" i="9" s="1"/>
  <c r="X11" i="11"/>
  <c r="X12" i="9"/>
  <c r="X11" i="9" s="1"/>
  <c r="H33" i="11"/>
  <c r="H34" i="9"/>
  <c r="H33" i="9" s="1"/>
  <c r="K17" i="11"/>
  <c r="K18" i="9"/>
  <c r="K17" i="9" s="1"/>
  <c r="S26" i="93"/>
  <c r="O61" i="11"/>
  <c r="O62" i="9"/>
  <c r="O61" i="9" s="1"/>
  <c r="U27" i="11"/>
  <c r="U28" i="9"/>
  <c r="U27" i="9" s="1"/>
  <c r="H52" i="11"/>
  <c r="H53" i="9"/>
  <c r="H52" i="9" s="1"/>
  <c r="G17" i="11"/>
  <c r="G18" i="9"/>
  <c r="G17" i="9" s="1"/>
  <c r="C8" i="161"/>
  <c r="C11" i="159"/>
  <c r="C17" i="170"/>
  <c r="C11" i="168"/>
  <c r="C27" i="154"/>
  <c r="C8" i="154"/>
  <c r="C8" i="170"/>
  <c r="C27" i="152"/>
  <c r="C27" i="204"/>
  <c r="C27" i="168"/>
  <c r="C22" i="168"/>
  <c r="C11" i="156"/>
  <c r="C22" i="154"/>
  <c r="C22" i="156"/>
  <c r="C22" i="167"/>
  <c r="C11" i="167"/>
  <c r="C4" i="151"/>
  <c r="C11" i="154"/>
  <c r="C17" i="156"/>
  <c r="C8" i="172"/>
  <c r="C8" i="169"/>
  <c r="C27" i="155"/>
  <c r="C17" i="169"/>
  <c r="C22" i="155"/>
  <c r="C22" i="172"/>
  <c r="C22" i="170"/>
  <c r="C11" i="170"/>
  <c r="C52" i="154"/>
  <c r="C8" i="153"/>
  <c r="C8" i="119"/>
  <c r="C8" i="155"/>
  <c r="C27" i="202"/>
  <c r="C17" i="155"/>
  <c r="C11" i="172"/>
  <c r="C11" i="153"/>
  <c r="C8" i="167"/>
  <c r="C27" i="151"/>
  <c r="C27" i="158"/>
  <c r="C27" i="167"/>
  <c r="C11" i="204"/>
  <c r="C17" i="168"/>
  <c r="C11" i="152"/>
  <c r="C11" i="155"/>
  <c r="C4" i="154"/>
  <c r="C8" i="204"/>
  <c r="C8" i="159"/>
  <c r="C8" i="166"/>
  <c r="C27" i="166"/>
  <c r="C17" i="153"/>
  <c r="C22" i="161"/>
  <c r="C27" i="170"/>
  <c r="C11" i="161"/>
  <c r="C11" i="158"/>
  <c r="C4" i="153"/>
  <c r="C17" i="154"/>
  <c r="C8" i="151"/>
  <c r="C8" i="202"/>
  <c r="C8" i="158"/>
  <c r="C27" i="159"/>
  <c r="C27" i="172"/>
  <c r="C27" i="169"/>
  <c r="C52" i="153"/>
  <c r="C52" i="155"/>
  <c r="C52" i="119"/>
  <c r="C33" i="172"/>
  <c r="C22" i="151"/>
  <c r="C22" i="158"/>
  <c r="C4" i="152"/>
  <c r="C8" i="156"/>
  <c r="C27" i="153"/>
  <c r="C27" i="156"/>
  <c r="C17" i="161"/>
  <c r="C17" i="159"/>
  <c r="C17" i="167"/>
  <c r="C22" i="202"/>
  <c r="C8" i="168"/>
  <c r="C27" i="161"/>
  <c r="C27" i="174"/>
  <c r="C11" i="166"/>
  <c r="C17" i="151"/>
  <c r="C17" i="172"/>
  <c r="C17" i="158"/>
  <c r="C17" i="166"/>
  <c r="C11" i="151"/>
  <c r="C33" i="202"/>
  <c r="C11" i="202"/>
  <c r="C17" i="152"/>
  <c r="P2" i="93" l="1"/>
  <c r="X2" i="93"/>
  <c r="J2" i="93"/>
  <c r="L26" i="11"/>
  <c r="T2" i="93"/>
  <c r="Y8" i="149"/>
  <c r="R26" i="9"/>
  <c r="K2" i="93"/>
  <c r="R2" i="93"/>
  <c r="M3" i="11"/>
  <c r="J3" i="9"/>
  <c r="S26" i="11"/>
  <c r="S2" i="93"/>
  <c r="J26" i="9"/>
  <c r="Q2" i="93"/>
  <c r="G26" i="11"/>
  <c r="L2" i="93"/>
  <c r="V2" i="93"/>
  <c r="E2" i="93"/>
  <c r="J26" i="11"/>
  <c r="L3" i="11"/>
  <c r="L26" i="9"/>
  <c r="D2" i="93"/>
  <c r="M2" i="93"/>
  <c r="J3" i="11"/>
  <c r="G26" i="9"/>
  <c r="S26" i="9"/>
  <c r="W2" i="93"/>
  <c r="D3" i="11"/>
  <c r="F3" i="9"/>
  <c r="H2" i="93"/>
  <c r="O26" i="11"/>
  <c r="R26" i="11"/>
  <c r="I26" i="9"/>
  <c r="G2" i="93"/>
  <c r="W3" i="9"/>
  <c r="F2" i="93"/>
  <c r="U26" i="11"/>
  <c r="N3" i="9"/>
  <c r="Q3" i="11"/>
  <c r="W26" i="9"/>
  <c r="U2" i="93"/>
  <c r="E26" i="9"/>
  <c r="E26" i="11"/>
  <c r="V26" i="9"/>
  <c r="N26" i="9"/>
  <c r="S3" i="9"/>
  <c r="I26" i="11"/>
  <c r="V3" i="11"/>
  <c r="D26" i="9"/>
  <c r="Q3" i="9"/>
  <c r="U26" i="9"/>
  <c r="S3" i="11"/>
  <c r="I3" i="9"/>
  <c r="F3" i="11"/>
  <c r="M3" i="9"/>
  <c r="W3" i="11"/>
  <c r="U3" i="9"/>
  <c r="I3" i="11"/>
  <c r="O26" i="9"/>
  <c r="D26" i="11"/>
  <c r="K26" i="9"/>
  <c r="N26" i="11"/>
  <c r="U3" i="11"/>
  <c r="O2" i="93"/>
  <c r="L3" i="9"/>
  <c r="K26" i="11"/>
  <c r="T3" i="11"/>
  <c r="W26" i="11"/>
  <c r="V3" i="9"/>
  <c r="V26" i="11"/>
  <c r="I2" i="93"/>
  <c r="O3" i="9"/>
  <c r="H3" i="9"/>
  <c r="N2" i="93"/>
  <c r="N3" i="11"/>
  <c r="R3" i="9"/>
  <c r="R2" i="9" s="1"/>
  <c r="M26" i="9"/>
  <c r="H26" i="9"/>
  <c r="O3" i="11"/>
  <c r="H3" i="11"/>
  <c r="X3" i="9"/>
  <c r="X2" i="9" s="1"/>
  <c r="E3" i="9"/>
  <c r="P3" i="9"/>
  <c r="P2" i="9" s="1"/>
  <c r="T26" i="9"/>
  <c r="R3" i="11"/>
  <c r="M26" i="11"/>
  <c r="K3" i="9"/>
  <c r="G3" i="9"/>
  <c r="H26" i="11"/>
  <c r="F26" i="9"/>
  <c r="Q26" i="9"/>
  <c r="X3" i="11"/>
  <c r="X2" i="11" s="1"/>
  <c r="E3" i="11"/>
  <c r="P3" i="11"/>
  <c r="P2" i="11" s="1"/>
  <c r="T3" i="9"/>
  <c r="T26" i="11"/>
  <c r="D3" i="9"/>
  <c r="K3" i="11"/>
  <c r="G3" i="11"/>
  <c r="F26" i="11"/>
  <c r="Q26" i="11"/>
  <c r="C3" i="151"/>
  <c r="C3" i="152"/>
  <c r="C3" i="161"/>
  <c r="C27" i="119"/>
  <c r="C11" i="119"/>
  <c r="C3" i="154"/>
  <c r="C3" i="153"/>
  <c r="C26" i="172"/>
  <c r="C22" i="119"/>
  <c r="C26" i="202"/>
  <c r="C17" i="119"/>
  <c r="L2" i="11" l="1"/>
  <c r="M2" i="11"/>
  <c r="J2" i="9"/>
  <c r="S2" i="11"/>
  <c r="L2" i="9"/>
  <c r="N2" i="9"/>
  <c r="G2" i="11"/>
  <c r="Q2" i="11"/>
  <c r="F2" i="9"/>
  <c r="U2" i="11"/>
  <c r="R2" i="11"/>
  <c r="V2" i="9"/>
  <c r="K2" i="11"/>
  <c r="U2" i="9"/>
  <c r="V2" i="11"/>
  <c r="J2" i="11"/>
  <c r="I2" i="9"/>
  <c r="D2" i="11"/>
  <c r="E2" i="11"/>
  <c r="G2" i="9"/>
  <c r="Q2" i="9"/>
  <c r="S2" i="9"/>
  <c r="O2" i="11"/>
  <c r="E2" i="9"/>
  <c r="N2" i="11"/>
  <c r="D2" i="9"/>
  <c r="I2" i="11"/>
  <c r="K2" i="9"/>
  <c r="W2" i="9"/>
  <c r="W2" i="11"/>
  <c r="T2" i="11"/>
  <c r="M2" i="9"/>
  <c r="H2" i="11"/>
  <c r="T2" i="9"/>
  <c r="H2" i="9"/>
  <c r="F2" i="11"/>
  <c r="O2" i="9"/>
  <c r="X69" i="149"/>
  <c r="X67" i="149"/>
  <c r="C4" i="204" l="1"/>
  <c r="C4" i="202"/>
  <c r="C3" i="204" l="1"/>
  <c r="C3" i="202"/>
  <c r="C4" i="172" l="1"/>
  <c r="C3" i="172" l="1"/>
  <c r="C2" i="172" s="1"/>
  <c r="C5" i="118" l="1"/>
  <c r="C4" i="170" l="1"/>
  <c r="C4" i="169"/>
  <c r="C4" i="168"/>
  <c r="C4" i="167"/>
  <c r="C4" i="166"/>
  <c r="C3" i="169" l="1"/>
  <c r="C3" i="166"/>
  <c r="C3" i="170"/>
  <c r="C3" i="167"/>
  <c r="C3" i="168"/>
  <c r="C52" i="164" l="1"/>
  <c r="C61" i="164"/>
  <c r="C33" i="164"/>
  <c r="C27" i="164"/>
  <c r="C22" i="164"/>
  <c r="C17" i="164"/>
  <c r="C11" i="164"/>
  <c r="C8" i="164"/>
  <c r="C4" i="164"/>
  <c r="C52" i="162"/>
  <c r="C61" i="162"/>
  <c r="C33" i="162"/>
  <c r="C27" i="162"/>
  <c r="C22" i="162"/>
  <c r="C17" i="162"/>
  <c r="C11" i="162"/>
  <c r="C8" i="162"/>
  <c r="C4" i="162"/>
  <c r="C26" i="164" l="1"/>
  <c r="C3" i="164"/>
  <c r="C2" i="164" s="1"/>
  <c r="C26" i="162"/>
  <c r="C3" i="162"/>
  <c r="R69" i="149" l="1"/>
  <c r="H67" i="149"/>
  <c r="D67" i="149"/>
  <c r="W69" i="149"/>
  <c r="C2" i="162"/>
  <c r="N67" i="149"/>
  <c r="T67" i="149"/>
  <c r="W67" i="149"/>
  <c r="K67" i="149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U67" i="149"/>
  <c r="E67" i="149"/>
  <c r="J69" i="149"/>
  <c r="I69" i="149"/>
  <c r="C67" i="149" l="1"/>
  <c r="M69" i="149"/>
  <c r="R67" i="149"/>
  <c r="V69" i="149"/>
  <c r="I67" i="149"/>
  <c r="K69" i="149"/>
  <c r="H69" i="149"/>
  <c r="U69" i="149"/>
  <c r="C52" i="160" l="1"/>
  <c r="C22" i="160"/>
  <c r="C17" i="160"/>
  <c r="C11" i="160"/>
  <c r="C4" i="160"/>
  <c r="C27" i="160"/>
  <c r="C5" i="120" l="1"/>
  <c r="C17" i="120" l="1"/>
  <c r="C4" i="120"/>
  <c r="C52" i="120"/>
  <c r="C11" i="120"/>
  <c r="C27" i="120"/>
  <c r="C8" i="120"/>
  <c r="C22" i="120"/>
  <c r="C3" i="120" l="1"/>
  <c r="C4" i="159"/>
  <c r="C3" i="159" s="1"/>
  <c r="C4" i="158"/>
  <c r="C3" i="158" l="1"/>
  <c r="C4" i="156" l="1"/>
  <c r="C4" i="155"/>
  <c r="C3" i="155" s="1"/>
  <c r="C5" i="10"/>
  <c r="C3" i="156" l="1"/>
  <c r="C4" i="118" l="1"/>
  <c r="C17" i="118"/>
  <c r="C4" i="10"/>
  <c r="C17" i="10"/>
  <c r="C22" i="10"/>
  <c r="C52" i="10"/>
  <c r="C22" i="118"/>
  <c r="C52" i="118"/>
  <c r="C4" i="119"/>
  <c r="C3" i="119" s="1"/>
  <c r="C8" i="118"/>
  <c r="C11" i="118"/>
  <c r="C27" i="118"/>
  <c r="C8" i="10"/>
  <c r="C11" i="10"/>
  <c r="C27" i="10"/>
  <c r="C3" i="10" l="1"/>
  <c r="C3" i="118"/>
  <c r="C8" i="165" l="1"/>
  <c r="C52" i="199"/>
  <c r="C33" i="199"/>
  <c r="C22" i="199"/>
  <c r="C17" i="199"/>
  <c r="C8" i="199"/>
  <c r="C52" i="198"/>
  <c r="C61" i="198"/>
  <c r="C61" i="196"/>
  <c r="C4" i="196"/>
  <c r="C52" i="195"/>
  <c r="C52" i="193"/>
  <c r="C8" i="193"/>
  <c r="C4" i="190"/>
  <c r="C52" i="189"/>
  <c r="C22" i="189"/>
  <c r="C8" i="189"/>
  <c r="C4" i="188"/>
  <c r="C4" i="19"/>
  <c r="C22" i="18"/>
  <c r="C33" i="204"/>
  <c r="C26" i="204" s="1"/>
  <c r="C22" i="203"/>
  <c r="C61" i="202"/>
  <c r="C52" i="174"/>
  <c r="C33" i="174"/>
  <c r="C26" i="174" s="1"/>
  <c r="C22" i="174"/>
  <c r="C17" i="174"/>
  <c r="C33" i="173"/>
  <c r="C22" i="173"/>
  <c r="C17" i="173"/>
  <c r="C8" i="173"/>
  <c r="C52" i="183"/>
  <c r="C27" i="183"/>
  <c r="C22" i="183"/>
  <c r="C11" i="183"/>
  <c r="C61" i="121"/>
  <c r="C4" i="121"/>
  <c r="C52" i="115"/>
  <c r="C27" i="115"/>
  <c r="C22" i="115"/>
  <c r="C11" i="115"/>
  <c r="C61" i="113"/>
  <c r="C4" i="113"/>
  <c r="C8" i="109"/>
  <c r="C52" i="112"/>
  <c r="C22" i="112"/>
  <c r="C8" i="112"/>
  <c r="C52" i="114"/>
  <c r="C8" i="186"/>
  <c r="C8" i="91"/>
  <c r="C52" i="90"/>
  <c r="C22" i="90"/>
  <c r="C8" i="87"/>
  <c r="C52" i="86"/>
  <c r="C22" i="86"/>
  <c r="C4" i="84"/>
  <c r="C8" i="83"/>
  <c r="C52" i="82"/>
  <c r="C22" i="82"/>
  <c r="C8" i="79"/>
  <c r="C52" i="78"/>
  <c r="C8" i="203" l="1"/>
  <c r="C52" i="203"/>
  <c r="C17" i="203"/>
  <c r="C33" i="203"/>
  <c r="C4" i="165"/>
  <c r="C33" i="161"/>
  <c r="C26" i="161" s="1"/>
  <c r="C2" i="161" s="1"/>
  <c r="C61" i="186"/>
  <c r="C61" i="188"/>
  <c r="C17" i="189"/>
  <c r="C33" i="189"/>
  <c r="C61" i="190"/>
  <c r="C11" i="18"/>
  <c r="C27" i="18"/>
  <c r="C4" i="192"/>
  <c r="C61" i="192"/>
  <c r="C17" i="193"/>
  <c r="C22" i="193"/>
  <c r="C33" i="193"/>
  <c r="C17" i="195"/>
  <c r="C22" i="195"/>
  <c r="C33" i="195"/>
  <c r="C22" i="196"/>
  <c r="C8" i="78"/>
  <c r="C22" i="85"/>
  <c r="C52" i="113"/>
  <c r="C22" i="121"/>
  <c r="C52" i="121"/>
  <c r="C8" i="183"/>
  <c r="C52" i="173"/>
  <c r="C22" i="114"/>
  <c r="C52" i="196"/>
  <c r="C22" i="78"/>
  <c r="C11" i="78"/>
  <c r="C27" i="78"/>
  <c r="C11" i="185"/>
  <c r="C17" i="79"/>
  <c r="C22" i="79"/>
  <c r="C33" i="79"/>
  <c r="C52" i="79"/>
  <c r="C8" i="80"/>
  <c r="C4" i="81"/>
  <c r="C61" i="81"/>
  <c r="C11" i="82"/>
  <c r="C27" i="82"/>
  <c r="C17" i="83"/>
  <c r="C22" i="83"/>
  <c r="C33" i="83"/>
  <c r="C52" i="83"/>
  <c r="C8" i="84"/>
  <c r="C4" i="85"/>
  <c r="C61" i="85"/>
  <c r="C11" i="86"/>
  <c r="C27" i="86"/>
  <c r="C17" i="87"/>
  <c r="C22" i="87"/>
  <c r="C33" i="87"/>
  <c r="C52" i="87"/>
  <c r="C8" i="88"/>
  <c r="C4" i="89"/>
  <c r="C61" i="89"/>
  <c r="C11" i="90"/>
  <c r="C27" i="90"/>
  <c r="C17" i="91"/>
  <c r="C22" i="91"/>
  <c r="C33" i="91"/>
  <c r="C52" i="91"/>
  <c r="C22" i="186"/>
  <c r="C11" i="110"/>
  <c r="C27" i="110"/>
  <c r="C17" i="107"/>
  <c r="C22" i="107"/>
  <c r="C33" i="107"/>
  <c r="C52" i="107"/>
  <c r="C8" i="108"/>
  <c r="C4" i="114"/>
  <c r="C61" i="114"/>
  <c r="C11" i="112"/>
  <c r="C27" i="112"/>
  <c r="C17" i="109"/>
  <c r="C22" i="109"/>
  <c r="C33" i="109"/>
  <c r="C52" i="109"/>
  <c r="C8" i="113"/>
  <c r="C4" i="115"/>
  <c r="C61" i="115"/>
  <c r="C8" i="121"/>
  <c r="C4" i="183"/>
  <c r="C17" i="121"/>
  <c r="C33" i="121"/>
  <c r="C11" i="121"/>
  <c r="C27" i="121"/>
  <c r="C17" i="183"/>
  <c r="C33" i="183"/>
  <c r="C26" i="183" s="1"/>
  <c r="C11" i="173"/>
  <c r="C27" i="173"/>
  <c r="C26" i="173" s="1"/>
  <c r="C11" i="174"/>
  <c r="C17" i="202"/>
  <c r="C11" i="203"/>
  <c r="C4" i="173"/>
  <c r="C4" i="174"/>
  <c r="C61" i="174"/>
  <c r="C27" i="203"/>
  <c r="C61" i="204"/>
  <c r="C52" i="204"/>
  <c r="C61" i="152"/>
  <c r="C61" i="153"/>
  <c r="C61" i="154"/>
  <c r="C4" i="18"/>
  <c r="C4" i="203"/>
  <c r="C33" i="152"/>
  <c r="C26" i="152" s="1"/>
  <c r="C2" i="152" s="1"/>
  <c r="C33" i="153"/>
  <c r="C26" i="153" s="1"/>
  <c r="C33" i="154"/>
  <c r="C26" i="154" s="1"/>
  <c r="C17" i="204"/>
  <c r="C8" i="19"/>
  <c r="C52" i="19"/>
  <c r="C8" i="18"/>
  <c r="C52" i="18"/>
  <c r="C17" i="19"/>
  <c r="C22" i="19"/>
  <c r="C33" i="19"/>
  <c r="C17" i="18"/>
  <c r="C33" i="18"/>
  <c r="C11" i="19"/>
  <c r="C27" i="19"/>
  <c r="C8" i="188"/>
  <c r="C11" i="189"/>
  <c r="C27" i="189"/>
  <c r="C8" i="190"/>
  <c r="C33" i="186"/>
  <c r="C52" i="186"/>
  <c r="C52" i="188"/>
  <c r="C61" i="189"/>
  <c r="C17" i="190"/>
  <c r="C22" i="190"/>
  <c r="C33" i="190"/>
  <c r="C52" i="190"/>
  <c r="C17" i="186"/>
  <c r="C27" i="186"/>
  <c r="C27" i="190"/>
  <c r="C8" i="192"/>
  <c r="C11" i="193"/>
  <c r="C27" i="193"/>
  <c r="C17" i="192"/>
  <c r="C22" i="192"/>
  <c r="C33" i="192"/>
  <c r="C52" i="192"/>
  <c r="C4" i="193"/>
  <c r="C61" i="193"/>
  <c r="C11" i="192"/>
  <c r="C27" i="192"/>
  <c r="C11" i="195"/>
  <c r="C27" i="195"/>
  <c r="C8" i="196"/>
  <c r="C61" i="195"/>
  <c r="C17" i="196"/>
  <c r="C33" i="196"/>
  <c r="C11" i="196"/>
  <c r="C27" i="196"/>
  <c r="C8" i="198"/>
  <c r="C11" i="199"/>
  <c r="C27" i="199"/>
  <c r="C26" i="199" s="1"/>
  <c r="C17" i="165"/>
  <c r="C22" i="165"/>
  <c r="C33" i="165"/>
  <c r="C52" i="165"/>
  <c r="C33" i="198"/>
  <c r="C4" i="199"/>
  <c r="C61" i="199"/>
  <c r="C11" i="165"/>
  <c r="C27" i="165"/>
  <c r="C61" i="165"/>
  <c r="C61" i="161"/>
  <c r="C61" i="112"/>
  <c r="C11" i="109"/>
  <c r="C27" i="109"/>
  <c r="C17" i="113"/>
  <c r="C22" i="113"/>
  <c r="C33" i="113"/>
  <c r="C8" i="115"/>
  <c r="C17" i="188"/>
  <c r="C4" i="189"/>
  <c r="C4" i="195"/>
  <c r="C4" i="109"/>
  <c r="C61" i="109"/>
  <c r="C11" i="113"/>
  <c r="C27" i="113"/>
  <c r="C17" i="115"/>
  <c r="C33" i="115"/>
  <c r="C26" i="115" s="1"/>
  <c r="C8" i="174"/>
  <c r="C11" i="188"/>
  <c r="C8" i="195"/>
  <c r="C33" i="167"/>
  <c r="C26" i="167" s="1"/>
  <c r="C2" i="167" s="1"/>
  <c r="C61" i="168"/>
  <c r="C33" i="156"/>
  <c r="C26" i="156" s="1"/>
  <c r="C2" i="156" s="1"/>
  <c r="C61" i="159"/>
  <c r="C17" i="198"/>
  <c r="C22" i="198"/>
  <c r="C33" i="169"/>
  <c r="C26" i="169" s="1"/>
  <c r="C2" i="169" s="1"/>
  <c r="C33" i="170"/>
  <c r="C26" i="170" s="1"/>
  <c r="C2" i="170" s="1"/>
  <c r="C11" i="198"/>
  <c r="C27" i="198"/>
  <c r="C61" i="169"/>
  <c r="C61" i="170"/>
  <c r="C61" i="156"/>
  <c r="C33" i="159"/>
  <c r="C26" i="159" s="1"/>
  <c r="C2" i="159" s="1"/>
  <c r="C61" i="77"/>
  <c r="C4" i="77"/>
  <c r="C5" i="75"/>
  <c r="C61" i="160"/>
  <c r="C61" i="17"/>
  <c r="C8" i="77"/>
  <c r="C17" i="77"/>
  <c r="C22" i="77"/>
  <c r="C33" i="77"/>
  <c r="C52" i="77"/>
  <c r="C4" i="79"/>
  <c r="C61" i="79"/>
  <c r="C11" i="80"/>
  <c r="C27" i="80"/>
  <c r="C17" i="81"/>
  <c r="C22" i="81"/>
  <c r="C33" i="81"/>
  <c r="C52" i="81"/>
  <c r="C8" i="82"/>
  <c r="C4" i="83"/>
  <c r="C61" i="83"/>
  <c r="C11" i="84"/>
  <c r="C27" i="84"/>
  <c r="C17" i="85"/>
  <c r="C33" i="85"/>
  <c r="C52" i="85"/>
  <c r="C8" i="86"/>
  <c r="C4" i="87"/>
  <c r="C61" i="87"/>
  <c r="C11" i="88"/>
  <c r="C27" i="88"/>
  <c r="C17" i="89"/>
  <c r="C22" i="89"/>
  <c r="C33" i="89"/>
  <c r="C52" i="89"/>
  <c r="C8" i="90"/>
  <c r="C4" i="91"/>
  <c r="C61" i="91"/>
  <c r="C4" i="186"/>
  <c r="C8" i="110"/>
  <c r="C4" i="107"/>
  <c r="C61" i="107"/>
  <c r="C11" i="108"/>
  <c r="C27" i="108"/>
  <c r="C17" i="114"/>
  <c r="C33" i="114"/>
  <c r="C61" i="203"/>
  <c r="C11" i="171"/>
  <c r="C27" i="171"/>
  <c r="C52" i="125"/>
  <c r="C52" i="171"/>
  <c r="C92" i="149"/>
  <c r="K92" i="149"/>
  <c r="S92" i="149"/>
  <c r="C11" i="201"/>
  <c r="C27" i="201"/>
  <c r="C17" i="17"/>
  <c r="C22" i="17"/>
  <c r="C33" i="17"/>
  <c r="C27" i="185"/>
  <c r="C17" i="187"/>
  <c r="C22" i="187"/>
  <c r="C33" i="187"/>
  <c r="C52" i="187"/>
  <c r="C17" i="191"/>
  <c r="C22" i="191"/>
  <c r="C33" i="191"/>
  <c r="C52" i="191"/>
  <c r="C52" i="104"/>
  <c r="C5" i="106"/>
  <c r="C4" i="194"/>
  <c r="C61" i="194"/>
  <c r="C17" i="197"/>
  <c r="C17" i="111"/>
  <c r="C22" i="197"/>
  <c r="C22" i="111"/>
  <c r="C33" i="197"/>
  <c r="C52" i="197"/>
  <c r="C52" i="111"/>
  <c r="C4" i="198"/>
  <c r="C8" i="163"/>
  <c r="C33" i="166"/>
  <c r="C26" i="166" s="1"/>
  <c r="C2" i="166" s="1"/>
  <c r="C33" i="119"/>
  <c r="C26" i="119" s="1"/>
  <c r="C2" i="119" s="1"/>
  <c r="C33" i="155"/>
  <c r="C26" i="155" s="1"/>
  <c r="C2" i="155" s="1"/>
  <c r="C33" i="158"/>
  <c r="C26" i="158" s="1"/>
  <c r="C2" i="158" s="1"/>
  <c r="D92" i="149"/>
  <c r="L92" i="149"/>
  <c r="T92" i="149"/>
  <c r="C11" i="77"/>
  <c r="C27" i="77"/>
  <c r="C17" i="78"/>
  <c r="C33" i="78"/>
  <c r="C4" i="80"/>
  <c r="C61" i="80"/>
  <c r="C11" i="81"/>
  <c r="C27" i="81"/>
  <c r="C17" i="82"/>
  <c r="C33" i="82"/>
  <c r="C61" i="84"/>
  <c r="C11" i="85"/>
  <c r="C27" i="85"/>
  <c r="C17" i="86"/>
  <c r="C33" i="86"/>
  <c r="C4" i="88"/>
  <c r="C61" i="88"/>
  <c r="C11" i="89"/>
  <c r="C27" i="89"/>
  <c r="C17" i="90"/>
  <c r="C33" i="90"/>
  <c r="C17" i="110"/>
  <c r="C22" i="110"/>
  <c r="C33" i="110"/>
  <c r="C52" i="110"/>
  <c r="C8" i="107"/>
  <c r="C4" i="108"/>
  <c r="C61" i="108"/>
  <c r="C11" i="114"/>
  <c r="C27" i="114"/>
  <c r="C17" i="112"/>
  <c r="C33" i="112"/>
  <c r="C5" i="125"/>
  <c r="C4" i="171"/>
  <c r="C61" i="171"/>
  <c r="E92" i="149"/>
  <c r="M92" i="149"/>
  <c r="U92" i="149"/>
  <c r="C5" i="124"/>
  <c r="C4" i="201"/>
  <c r="C61" i="151"/>
  <c r="C11" i="17"/>
  <c r="C27" i="17"/>
  <c r="C61" i="18"/>
  <c r="C5" i="103"/>
  <c r="C4" i="185"/>
  <c r="C61" i="185"/>
  <c r="C11" i="187"/>
  <c r="C27" i="187"/>
  <c r="C11" i="191"/>
  <c r="C27" i="191"/>
  <c r="C8" i="194"/>
  <c r="C8" i="106"/>
  <c r="C11" i="197"/>
  <c r="C11" i="111"/>
  <c r="C27" i="197"/>
  <c r="C27" i="111"/>
  <c r="C17" i="163"/>
  <c r="C22" i="163"/>
  <c r="C33" i="163"/>
  <c r="C52" i="163"/>
  <c r="C61" i="166"/>
  <c r="C61" i="167"/>
  <c r="F92" i="149"/>
  <c r="N92" i="149"/>
  <c r="V92" i="149"/>
  <c r="C61" i="201"/>
  <c r="C61" i="183"/>
  <c r="C8" i="125"/>
  <c r="C8" i="171"/>
  <c r="G92" i="149"/>
  <c r="O92" i="149"/>
  <c r="W92" i="149"/>
  <c r="C8" i="201"/>
  <c r="C52" i="201"/>
  <c r="C33" i="160"/>
  <c r="C26" i="160" s="1"/>
  <c r="C33" i="151"/>
  <c r="C26" i="151" s="1"/>
  <c r="C2" i="151" s="1"/>
  <c r="C4" i="17"/>
  <c r="C5" i="16"/>
  <c r="C8" i="185"/>
  <c r="C5" i="105"/>
  <c r="C4" i="105" s="1"/>
  <c r="C4" i="187"/>
  <c r="C61" i="187"/>
  <c r="C22" i="188"/>
  <c r="C33" i="188"/>
  <c r="C4" i="191"/>
  <c r="C5" i="104"/>
  <c r="C4" i="104" s="1"/>
  <c r="C61" i="191"/>
  <c r="C17" i="194"/>
  <c r="C17" i="106"/>
  <c r="C22" i="194"/>
  <c r="C22" i="106"/>
  <c r="C33" i="194"/>
  <c r="C52" i="194"/>
  <c r="C52" i="106"/>
  <c r="C5" i="111"/>
  <c r="C4" i="111" s="1"/>
  <c r="C4" i="197"/>
  <c r="C61" i="197"/>
  <c r="C11" i="163"/>
  <c r="C27" i="163"/>
  <c r="C61" i="158"/>
  <c r="H92" i="149"/>
  <c r="P92" i="149"/>
  <c r="X92" i="149"/>
  <c r="J74" i="149"/>
  <c r="T75" i="149"/>
  <c r="L76" i="149"/>
  <c r="C4" i="78"/>
  <c r="C61" i="78"/>
  <c r="C11" i="79"/>
  <c r="C27" i="79"/>
  <c r="C26" i="79" s="1"/>
  <c r="C17" i="80"/>
  <c r="C22" i="80"/>
  <c r="C33" i="80"/>
  <c r="C52" i="80"/>
  <c r="C8" i="81"/>
  <c r="C4" i="82"/>
  <c r="C61" i="82"/>
  <c r="C11" i="83"/>
  <c r="C27" i="83"/>
  <c r="C17" i="84"/>
  <c r="C22" i="84"/>
  <c r="C33" i="84"/>
  <c r="C52" i="84"/>
  <c r="C8" i="85"/>
  <c r="C4" i="86"/>
  <c r="C61" i="86"/>
  <c r="C11" i="87"/>
  <c r="C27" i="87"/>
  <c r="C17" i="88"/>
  <c r="C22" i="88"/>
  <c r="C33" i="88"/>
  <c r="C52" i="88"/>
  <c r="C8" i="89"/>
  <c r="C4" i="90"/>
  <c r="C61" i="90"/>
  <c r="C11" i="91"/>
  <c r="C27" i="91"/>
  <c r="C11" i="186"/>
  <c r="C4" i="110"/>
  <c r="C61" i="110"/>
  <c r="C11" i="107"/>
  <c r="C27" i="107"/>
  <c r="C17" i="108"/>
  <c r="C22" i="108"/>
  <c r="C33" i="108"/>
  <c r="C52" i="108"/>
  <c r="C8" i="114"/>
  <c r="C4" i="112"/>
  <c r="C61" i="173"/>
  <c r="C61" i="19"/>
  <c r="C17" i="125"/>
  <c r="C17" i="171"/>
  <c r="C22" i="171"/>
  <c r="C22" i="125"/>
  <c r="C33" i="171"/>
  <c r="I92" i="149"/>
  <c r="Q92" i="149"/>
  <c r="C17" i="201"/>
  <c r="C22" i="201"/>
  <c r="C33" i="201"/>
  <c r="C8" i="17"/>
  <c r="C52" i="17"/>
  <c r="C17" i="185"/>
  <c r="C22" i="185"/>
  <c r="C33" i="185"/>
  <c r="C52" i="185"/>
  <c r="C8" i="187"/>
  <c r="C27" i="188"/>
  <c r="C11" i="190"/>
  <c r="C8" i="191"/>
  <c r="C11" i="194"/>
  <c r="C11" i="106"/>
  <c r="C27" i="194"/>
  <c r="C8" i="197"/>
  <c r="C8" i="111"/>
  <c r="C4" i="163"/>
  <c r="C5" i="117"/>
  <c r="C61" i="163"/>
  <c r="C33" i="168"/>
  <c r="C26" i="168" s="1"/>
  <c r="C2" i="168" s="1"/>
  <c r="C61" i="155"/>
  <c r="C61" i="119"/>
  <c r="J92" i="149"/>
  <c r="R92" i="149"/>
  <c r="C26" i="18" l="1"/>
  <c r="C26" i="82"/>
  <c r="C26" i="87"/>
  <c r="C3" i="193"/>
  <c r="O44" i="149"/>
  <c r="C26" i="187"/>
  <c r="C26" i="17"/>
  <c r="C2" i="204"/>
  <c r="C8" i="16"/>
  <c r="C27" i="106"/>
  <c r="C8" i="104"/>
  <c r="C3" i="78"/>
  <c r="C52" i="105"/>
  <c r="C17" i="105"/>
  <c r="C3" i="114"/>
  <c r="C33" i="125"/>
  <c r="C26" i="189"/>
  <c r="C11" i="104"/>
  <c r="C3" i="165"/>
  <c r="C3" i="82"/>
  <c r="C8" i="75"/>
  <c r="C3" i="112"/>
  <c r="C3" i="189"/>
  <c r="C26" i="195"/>
  <c r="C26" i="186"/>
  <c r="C3" i="113"/>
  <c r="C26" i="193"/>
  <c r="F17" i="149"/>
  <c r="C26" i="90"/>
  <c r="V18" i="149"/>
  <c r="D57" i="149"/>
  <c r="C8" i="105"/>
  <c r="C26" i="107"/>
  <c r="C26" i="203"/>
  <c r="C3" i="183"/>
  <c r="C2" i="183" s="1"/>
  <c r="C3" i="86"/>
  <c r="K43" i="149"/>
  <c r="C11" i="105"/>
  <c r="C3" i="88"/>
  <c r="C26" i="78"/>
  <c r="C27" i="125"/>
  <c r="C4" i="106"/>
  <c r="C3" i="106" s="1"/>
  <c r="C11" i="125"/>
  <c r="C61" i="111"/>
  <c r="C3" i="84"/>
  <c r="Q18" i="149"/>
  <c r="N41" i="149"/>
  <c r="C61" i="120"/>
  <c r="K95" i="149"/>
  <c r="H74" i="149"/>
  <c r="J89" i="149"/>
  <c r="L89" i="149"/>
  <c r="K89" i="149"/>
  <c r="V63" i="149"/>
  <c r="T56" i="149"/>
  <c r="C22" i="104"/>
  <c r="T82" i="149"/>
  <c r="M76" i="149"/>
  <c r="C2" i="153"/>
  <c r="K88" i="149"/>
  <c r="X87" i="149"/>
  <c r="L56" i="149"/>
  <c r="L82" i="149"/>
  <c r="P87" i="149"/>
  <c r="S87" i="149"/>
  <c r="R87" i="149"/>
  <c r="D56" i="149"/>
  <c r="D82" i="149"/>
  <c r="C2" i="154"/>
  <c r="V87" i="149"/>
  <c r="K87" i="149"/>
  <c r="J87" i="149"/>
  <c r="T87" i="149"/>
  <c r="Q87" i="149"/>
  <c r="C61" i="104"/>
  <c r="V42" i="149"/>
  <c r="N87" i="149"/>
  <c r="U87" i="149"/>
  <c r="C2" i="202"/>
  <c r="L87" i="149"/>
  <c r="I87" i="149"/>
  <c r="C27" i="104"/>
  <c r="Q89" i="149"/>
  <c r="W87" i="149"/>
  <c r="F87" i="149"/>
  <c r="M87" i="149"/>
  <c r="D87" i="149"/>
  <c r="C26" i="197"/>
  <c r="C27" i="16"/>
  <c r="C26" i="86"/>
  <c r="P74" i="149"/>
  <c r="R89" i="149"/>
  <c r="I89" i="149"/>
  <c r="R64" i="149"/>
  <c r="C26" i="190"/>
  <c r="C3" i="81"/>
  <c r="J75" i="149"/>
  <c r="U76" i="149"/>
  <c r="X64" i="149"/>
  <c r="R76" i="149"/>
  <c r="D76" i="149"/>
  <c r="H95" i="149"/>
  <c r="E87" i="149"/>
  <c r="G87" i="149"/>
  <c r="C3" i="110"/>
  <c r="Q82" i="149"/>
  <c r="C3" i="203"/>
  <c r="C3" i="173"/>
  <c r="C2" i="173" s="1"/>
  <c r="C26" i="110"/>
  <c r="C33" i="105"/>
  <c r="C3" i="115"/>
  <c r="C2" i="115" s="1"/>
  <c r="C4" i="125"/>
  <c r="C27" i="105"/>
  <c r="C22" i="105"/>
  <c r="C26" i="198"/>
  <c r="C26" i="109"/>
  <c r="C33" i="104"/>
  <c r="C17" i="104"/>
  <c r="C26" i="192"/>
  <c r="C3" i="109"/>
  <c r="C26" i="165"/>
  <c r="X30" i="149"/>
  <c r="C3" i="19"/>
  <c r="G51" i="149"/>
  <c r="C3" i="192"/>
  <c r="D89" i="149"/>
  <c r="C3" i="190"/>
  <c r="C61" i="118"/>
  <c r="U82" i="149"/>
  <c r="G75" i="149"/>
  <c r="W44" i="149"/>
  <c r="C11" i="16"/>
  <c r="C26" i="112"/>
  <c r="C26" i="89"/>
  <c r="C26" i="81"/>
  <c r="C3" i="188"/>
  <c r="C26" i="163"/>
  <c r="C26" i="191"/>
  <c r="C33" i="120"/>
  <c r="C26" i="120" s="1"/>
  <c r="C26" i="91"/>
  <c r="C4" i="16"/>
  <c r="M55" i="149"/>
  <c r="C26" i="85"/>
  <c r="C26" i="113"/>
  <c r="C3" i="199"/>
  <c r="C26" i="19"/>
  <c r="C3" i="196"/>
  <c r="C3" i="121"/>
  <c r="R74" i="149"/>
  <c r="T76" i="149"/>
  <c r="D75" i="149"/>
  <c r="L75" i="149"/>
  <c r="C61" i="105"/>
  <c r="C61" i="16"/>
  <c r="C26" i="121"/>
  <c r="O87" i="149"/>
  <c r="C61" i="125"/>
  <c r="N89" i="149"/>
  <c r="P76" i="149"/>
  <c r="L74" i="149"/>
  <c r="C3" i="163"/>
  <c r="C26" i="77"/>
  <c r="C33" i="118"/>
  <c r="C26" i="118" s="1"/>
  <c r="C2" i="118" s="1"/>
  <c r="C26" i="83"/>
  <c r="C11" i="103"/>
  <c r="D74" i="149"/>
  <c r="C3" i="85"/>
  <c r="C33" i="106"/>
  <c r="C3" i="198"/>
  <c r="C3" i="18"/>
  <c r="C3" i="90"/>
  <c r="C33" i="111"/>
  <c r="C26" i="111" s="1"/>
  <c r="X76" i="149"/>
  <c r="C3" i="174"/>
  <c r="N57" i="149"/>
  <c r="C3" i="80"/>
  <c r="C33" i="16"/>
  <c r="C17" i="16"/>
  <c r="C26" i="196"/>
  <c r="C61" i="106"/>
  <c r="H93" i="149"/>
  <c r="X82" i="149"/>
  <c r="H82" i="149"/>
  <c r="Q75" i="149"/>
  <c r="E62" i="149"/>
  <c r="P82" i="149"/>
  <c r="M82" i="149"/>
  <c r="E82" i="149"/>
  <c r="Q76" i="149"/>
  <c r="I76" i="149"/>
  <c r="C26" i="188"/>
  <c r="K75" i="149"/>
  <c r="C26" i="194"/>
  <c r="G82" i="149"/>
  <c r="C26" i="114"/>
  <c r="C3" i="108"/>
  <c r="C3" i="89"/>
  <c r="C3" i="195"/>
  <c r="O73" i="149"/>
  <c r="L73" i="149"/>
  <c r="V73" i="149"/>
  <c r="D26" i="149"/>
  <c r="G73" i="149"/>
  <c r="Q56" i="149"/>
  <c r="D73" i="149"/>
  <c r="X73" i="149"/>
  <c r="X32" i="149"/>
  <c r="N73" i="149"/>
  <c r="U73" i="149"/>
  <c r="S73" i="149"/>
  <c r="I25" i="149"/>
  <c r="K32" i="149"/>
  <c r="P73" i="149"/>
  <c r="F73" i="149"/>
  <c r="H88" i="149"/>
  <c r="M73" i="149"/>
  <c r="K73" i="149"/>
  <c r="W73" i="149"/>
  <c r="T73" i="149"/>
  <c r="V57" i="149"/>
  <c r="V58" i="149"/>
  <c r="H73" i="149"/>
  <c r="E73" i="149"/>
  <c r="C73" i="149"/>
  <c r="X24" i="149"/>
  <c r="C33" i="103"/>
  <c r="U11" i="149"/>
  <c r="Q7" i="149"/>
  <c r="C17" i="123"/>
  <c r="C17" i="124"/>
  <c r="L11" i="149"/>
  <c r="C11" i="116"/>
  <c r="C11" i="117"/>
  <c r="S13" i="149"/>
  <c r="C11" i="149"/>
  <c r="C33" i="10"/>
  <c r="C26" i="10" s="1"/>
  <c r="C2" i="10" s="1"/>
  <c r="J12" i="149"/>
  <c r="F7" i="149"/>
  <c r="E79" i="149"/>
  <c r="Q11" i="149"/>
  <c r="U7" i="149"/>
  <c r="H29" i="149"/>
  <c r="E74" i="149"/>
  <c r="C27" i="103"/>
  <c r="W13" i="149"/>
  <c r="G11" i="149"/>
  <c r="K7" i="149"/>
  <c r="C27" i="124"/>
  <c r="C61" i="124"/>
  <c r="C22" i="75"/>
  <c r="C3" i="77"/>
  <c r="C61" i="75"/>
  <c r="N12" i="149"/>
  <c r="M11" i="149"/>
  <c r="I7" i="149"/>
  <c r="P80" i="149"/>
  <c r="H78" i="149"/>
  <c r="D11" i="149"/>
  <c r="O81" i="149"/>
  <c r="W77" i="149"/>
  <c r="C3" i="197"/>
  <c r="K13" i="149"/>
  <c r="C10" i="149"/>
  <c r="C52" i="123"/>
  <c r="C52" i="124"/>
  <c r="V79" i="149"/>
  <c r="N77" i="149"/>
  <c r="R11" i="149"/>
  <c r="I11" i="149"/>
  <c r="M7" i="149"/>
  <c r="C3" i="171"/>
  <c r="P13" i="149"/>
  <c r="T7" i="149"/>
  <c r="C26" i="185"/>
  <c r="O13" i="149"/>
  <c r="C7" i="149"/>
  <c r="C26" i="201"/>
  <c r="C3" i="83"/>
  <c r="V12" i="149"/>
  <c r="R73" i="149"/>
  <c r="F12" i="149"/>
  <c r="C52" i="103"/>
  <c r="U13" i="149"/>
  <c r="E11" i="149"/>
  <c r="C22" i="123"/>
  <c r="C22" i="124"/>
  <c r="P81" i="149"/>
  <c r="L13" i="149"/>
  <c r="P7" i="149"/>
  <c r="W78" i="149"/>
  <c r="C3" i="111"/>
  <c r="C3" i="187"/>
  <c r="N79" i="149"/>
  <c r="N78" i="149"/>
  <c r="J11" i="149"/>
  <c r="N33" i="149"/>
  <c r="E7" i="149"/>
  <c r="T79" i="149"/>
  <c r="H13" i="149"/>
  <c r="L7" i="149"/>
  <c r="C3" i="194"/>
  <c r="G13" i="149"/>
  <c r="C26" i="108"/>
  <c r="C3" i="186"/>
  <c r="J73" i="149"/>
  <c r="V11" i="149"/>
  <c r="F10" i="149"/>
  <c r="Q77" i="149"/>
  <c r="C5" i="116"/>
  <c r="C4" i="116" s="1"/>
  <c r="C4" i="117"/>
  <c r="C17" i="103"/>
  <c r="M13" i="149"/>
  <c r="U10" i="149"/>
  <c r="H80" i="149"/>
  <c r="T10" i="149"/>
  <c r="H7" i="149"/>
  <c r="G81" i="149"/>
  <c r="O77" i="149"/>
  <c r="S12" i="149"/>
  <c r="C8" i="123"/>
  <c r="C8" i="124"/>
  <c r="F79" i="149"/>
  <c r="R10" i="149"/>
  <c r="C52" i="116"/>
  <c r="C52" i="117"/>
  <c r="C61" i="103"/>
  <c r="C3" i="201"/>
  <c r="L79" i="149"/>
  <c r="X12" i="149"/>
  <c r="D7" i="149"/>
  <c r="W12" i="149"/>
  <c r="N11" i="149"/>
  <c r="R7" i="149"/>
  <c r="I81" i="149"/>
  <c r="K74" i="149"/>
  <c r="Q73" i="149"/>
  <c r="E13" i="149"/>
  <c r="H81" i="149"/>
  <c r="T12" i="149"/>
  <c r="W79" i="149"/>
  <c r="K12" i="149"/>
  <c r="C33" i="117"/>
  <c r="Q13" i="149"/>
  <c r="C61" i="10"/>
  <c r="C5" i="123"/>
  <c r="C4" i="123" s="1"/>
  <c r="C4" i="124"/>
  <c r="C27" i="75"/>
  <c r="D79" i="149"/>
  <c r="P12" i="149"/>
  <c r="O12" i="149"/>
  <c r="C11" i="123"/>
  <c r="C11" i="124"/>
  <c r="C26" i="171"/>
  <c r="C3" i="107"/>
  <c r="C3" i="91"/>
  <c r="R77" i="149"/>
  <c r="V46" i="149"/>
  <c r="V13" i="149"/>
  <c r="F11" i="149"/>
  <c r="J7" i="149"/>
  <c r="Q79" i="149"/>
  <c r="C74" i="149"/>
  <c r="Q72" i="149"/>
  <c r="C22" i="103"/>
  <c r="U12" i="149"/>
  <c r="X78" i="149"/>
  <c r="L12" i="149"/>
  <c r="G55" i="149"/>
  <c r="C3" i="191"/>
  <c r="S10" i="149"/>
  <c r="G7" i="149"/>
  <c r="X18" i="149"/>
  <c r="R13" i="149"/>
  <c r="C17" i="116"/>
  <c r="C17" i="117"/>
  <c r="I13" i="149"/>
  <c r="H12" i="149"/>
  <c r="S79" i="149"/>
  <c r="G12" i="149"/>
  <c r="C26" i="88"/>
  <c r="C3" i="87"/>
  <c r="C33" i="75"/>
  <c r="R78" i="149"/>
  <c r="N13" i="149"/>
  <c r="I79" i="149"/>
  <c r="C61" i="117"/>
  <c r="C52" i="16"/>
  <c r="M12" i="149"/>
  <c r="P79" i="149"/>
  <c r="H18" i="149"/>
  <c r="G78" i="149"/>
  <c r="C27" i="116"/>
  <c r="C27" i="117"/>
  <c r="C8" i="103"/>
  <c r="S11" i="149"/>
  <c r="K64" i="149"/>
  <c r="N18" i="149"/>
  <c r="J13" i="149"/>
  <c r="V7" i="149"/>
  <c r="U79" i="149"/>
  <c r="C3" i="185"/>
  <c r="C11" i="75"/>
  <c r="X11" i="149"/>
  <c r="U74" i="149"/>
  <c r="C8" i="116"/>
  <c r="C8" i="117"/>
  <c r="W11" i="149"/>
  <c r="C26" i="80"/>
  <c r="C3" i="79"/>
  <c r="C52" i="75"/>
  <c r="C17" i="75"/>
  <c r="R79" i="149"/>
  <c r="F13" i="149"/>
  <c r="V10" i="149"/>
  <c r="M16" i="149"/>
  <c r="E12" i="149"/>
  <c r="C33" i="124"/>
  <c r="H79" i="149"/>
  <c r="P78" i="149"/>
  <c r="T11" i="149"/>
  <c r="D10" i="149"/>
  <c r="C3" i="17"/>
  <c r="K11" i="149"/>
  <c r="K10" i="149"/>
  <c r="V77" i="149"/>
  <c r="R12" i="149"/>
  <c r="N7" i="149"/>
  <c r="M79" i="149"/>
  <c r="M78" i="149"/>
  <c r="C22" i="116"/>
  <c r="C22" i="117"/>
  <c r="C5" i="102"/>
  <c r="C4" i="103"/>
  <c r="I12" i="149"/>
  <c r="P11" i="149"/>
  <c r="C79" i="149"/>
  <c r="M74" i="149"/>
  <c r="C22" i="16"/>
  <c r="O11" i="149"/>
  <c r="S7" i="149"/>
  <c r="E93" i="149"/>
  <c r="C26" i="84"/>
  <c r="C4" i="75"/>
  <c r="C2" i="165" l="1"/>
  <c r="C87" i="149"/>
  <c r="C26" i="125"/>
  <c r="C2" i="82"/>
  <c r="C3" i="105"/>
  <c r="C2" i="193"/>
  <c r="C2" i="78"/>
  <c r="C26" i="16"/>
  <c r="C2" i="192"/>
  <c r="C26" i="117"/>
  <c r="C26" i="104"/>
  <c r="C2" i="86"/>
  <c r="V64" i="149"/>
  <c r="T61" i="149"/>
  <c r="O39" i="149"/>
  <c r="H87" i="149"/>
  <c r="Q10" i="149"/>
  <c r="P39" i="149"/>
  <c r="X80" i="149"/>
  <c r="P63" i="149"/>
  <c r="C2" i="111"/>
  <c r="D60" i="149"/>
  <c r="V94" i="149"/>
  <c r="J51" i="149"/>
  <c r="I30" i="149"/>
  <c r="D13" i="149"/>
  <c r="C27" i="123"/>
  <c r="T89" i="149"/>
  <c r="S94" i="149"/>
  <c r="C3" i="103"/>
  <c r="I78" i="149"/>
  <c r="E76" i="149"/>
  <c r="C2" i="112"/>
  <c r="C3" i="125"/>
  <c r="C3" i="104"/>
  <c r="I72" i="149"/>
  <c r="D86" i="149"/>
  <c r="R80" i="149"/>
  <c r="C13" i="149"/>
  <c r="C2" i="113"/>
  <c r="G70" i="149"/>
  <c r="R72" i="149"/>
  <c r="J81" i="149"/>
  <c r="G77" i="149"/>
  <c r="J72" i="149"/>
  <c r="R81" i="149"/>
  <c r="F78" i="149"/>
  <c r="C2" i="89"/>
  <c r="F40" i="149"/>
  <c r="N44" i="149"/>
  <c r="R75" i="149"/>
  <c r="S45" i="149"/>
  <c r="H89" i="149"/>
  <c r="W81" i="149"/>
  <c r="E10" i="149"/>
  <c r="M10" i="149"/>
  <c r="S74" i="149"/>
  <c r="T22" i="149"/>
  <c r="M41" i="149"/>
  <c r="I18" i="149"/>
  <c r="R38" i="149"/>
  <c r="T26" i="149"/>
  <c r="U52" i="149"/>
  <c r="C26" i="106"/>
  <c r="C2" i="106" s="1"/>
  <c r="N45" i="149"/>
  <c r="C33" i="116"/>
  <c r="C26" i="116" s="1"/>
  <c r="T64" i="149"/>
  <c r="M52" i="149"/>
  <c r="C3" i="16"/>
  <c r="C2" i="16" s="1"/>
  <c r="C2" i="203"/>
  <c r="C33" i="123"/>
  <c r="H77" i="149"/>
  <c r="Q12" i="149"/>
  <c r="J80" i="149"/>
  <c r="W74" i="149"/>
  <c r="M89" i="149"/>
  <c r="L83" i="149"/>
  <c r="C12" i="149"/>
  <c r="O78" i="149"/>
  <c r="X17" i="149"/>
  <c r="C26" i="103"/>
  <c r="X74" i="149"/>
  <c r="C2" i="189"/>
  <c r="K28" i="149"/>
  <c r="C95" i="149"/>
  <c r="F64" i="149"/>
  <c r="J20" i="149"/>
  <c r="C26" i="105"/>
  <c r="C61" i="123"/>
  <c r="N64" i="149"/>
  <c r="E59" i="149"/>
  <c r="H17" i="149"/>
  <c r="I77" i="149"/>
  <c r="O55" i="149"/>
  <c r="I42" i="149"/>
  <c r="F16" i="149"/>
  <c r="S88" i="149"/>
  <c r="J78" i="149"/>
  <c r="V95" i="149"/>
  <c r="I10" i="149"/>
  <c r="D15" i="149"/>
  <c r="X94" i="149"/>
  <c r="P18" i="149"/>
  <c r="X56" i="149"/>
  <c r="V61" i="149"/>
  <c r="N10" i="149"/>
  <c r="J10" i="149"/>
  <c r="D12" i="149"/>
  <c r="W55" i="149"/>
  <c r="G52" i="149"/>
  <c r="P89" i="149"/>
  <c r="X86" i="149"/>
  <c r="J76" i="149"/>
  <c r="T39" i="149"/>
  <c r="C93" i="149"/>
  <c r="V78" i="149"/>
  <c r="O74" i="149"/>
  <c r="T13" i="149"/>
  <c r="D64" i="149"/>
  <c r="X81" i="149"/>
  <c r="J56" i="149"/>
  <c r="J77" i="149"/>
  <c r="I58" i="149"/>
  <c r="C2" i="77"/>
  <c r="Q42" i="149"/>
  <c r="W80" i="149"/>
  <c r="M77" i="149"/>
  <c r="C2" i="90"/>
  <c r="R22" i="149"/>
  <c r="Q29" i="149"/>
  <c r="D45" i="149"/>
  <c r="K49" i="149"/>
  <c r="X40" i="149"/>
  <c r="K25" i="149"/>
  <c r="D51" i="149"/>
  <c r="C2" i="109"/>
  <c r="H57" i="149"/>
  <c r="G18" i="149"/>
  <c r="C2" i="121"/>
  <c r="C2" i="79"/>
  <c r="C2" i="88"/>
  <c r="C2" i="107"/>
  <c r="C2" i="83"/>
  <c r="C2" i="191"/>
  <c r="W16" i="149"/>
  <c r="C2" i="187"/>
  <c r="C2" i="171"/>
  <c r="C2" i="80"/>
  <c r="C2" i="84"/>
  <c r="M31" i="149"/>
  <c r="C2" i="108"/>
  <c r="R57" i="149"/>
  <c r="C2" i="195"/>
  <c r="C2" i="114"/>
  <c r="J18" i="149"/>
  <c r="C2" i="185"/>
  <c r="M91" i="149"/>
  <c r="U95" i="149"/>
  <c r="C2" i="91"/>
  <c r="H46" i="149"/>
  <c r="E55" i="149"/>
  <c r="F93" i="149"/>
  <c r="C2" i="87"/>
  <c r="C2" i="194"/>
  <c r="P86" i="149"/>
  <c r="C2" i="17"/>
  <c r="P16" i="149"/>
  <c r="C2" i="201"/>
  <c r="C2" i="186"/>
  <c r="C2" i="197"/>
  <c r="X34" i="149"/>
  <c r="S93" i="149"/>
  <c r="C70" i="149"/>
  <c r="E56" i="149"/>
  <c r="C2" i="85"/>
  <c r="K17" i="149"/>
  <c r="L60" i="149"/>
  <c r="N32" i="149"/>
  <c r="L52" i="149"/>
  <c r="P31" i="149"/>
  <c r="R56" i="149"/>
  <c r="D95" i="149"/>
  <c r="O52" i="149"/>
  <c r="L64" i="149"/>
  <c r="C2" i="196"/>
  <c r="E63" i="149"/>
  <c r="Q55" i="149"/>
  <c r="K31" i="149"/>
  <c r="X57" i="149"/>
  <c r="K93" i="149"/>
  <c r="F18" i="149"/>
  <c r="H21" i="149"/>
  <c r="V22" i="149"/>
  <c r="D27" i="149"/>
  <c r="X59" i="149"/>
  <c r="U47" i="149"/>
  <c r="O22" i="149"/>
  <c r="E23" i="149"/>
  <c r="X31" i="149"/>
  <c r="N53" i="149"/>
  <c r="F60" i="149"/>
  <c r="Q64" i="149"/>
  <c r="S60" i="149"/>
  <c r="W93" i="149"/>
  <c r="C2" i="199"/>
  <c r="C2" i="120"/>
  <c r="D47" i="149"/>
  <c r="F61" i="149"/>
  <c r="C2" i="198"/>
  <c r="P38" i="149"/>
  <c r="O88" i="149"/>
  <c r="J17" i="149"/>
  <c r="P23" i="149"/>
  <c r="U23" i="149"/>
  <c r="U64" i="149"/>
  <c r="W18" i="149"/>
  <c r="C2" i="18"/>
  <c r="S43" i="149"/>
  <c r="T18" i="149"/>
  <c r="C2" i="188"/>
  <c r="C2" i="190"/>
  <c r="V60" i="149"/>
  <c r="U94" i="149"/>
  <c r="J32" i="149"/>
  <c r="P30" i="149"/>
  <c r="G42" i="149"/>
  <c r="W58" i="149"/>
  <c r="P42" i="149"/>
  <c r="N24" i="149"/>
  <c r="Q57" i="149"/>
  <c r="X21" i="149"/>
  <c r="Q47" i="149"/>
  <c r="T88" i="149"/>
  <c r="C2" i="81"/>
  <c r="C2" i="174"/>
  <c r="E27" i="149"/>
  <c r="C2" i="163"/>
  <c r="R26" i="149"/>
  <c r="L25" i="149"/>
  <c r="R29" i="149"/>
  <c r="V27" i="149"/>
  <c r="W48" i="149"/>
  <c r="X27" i="149"/>
  <c r="L55" i="149"/>
  <c r="C2" i="19"/>
  <c r="P58" i="149"/>
  <c r="P52" i="149"/>
  <c r="P17" i="149"/>
  <c r="C2" i="110"/>
  <c r="O95" i="149"/>
  <c r="E21" i="149"/>
  <c r="O64" i="149"/>
  <c r="S63" i="149"/>
  <c r="N22" i="149"/>
  <c r="J94" i="149"/>
  <c r="F39" i="149"/>
  <c r="R28" i="149"/>
  <c r="L23" i="149"/>
  <c r="L31" i="149"/>
  <c r="K79" i="149"/>
  <c r="S42" i="149"/>
  <c r="X95" i="149"/>
  <c r="P33" i="149"/>
  <c r="G95" i="149"/>
  <c r="U77" i="149"/>
  <c r="P77" i="149"/>
  <c r="F77" i="149"/>
  <c r="N94" i="149"/>
  <c r="I22" i="149"/>
  <c r="K42" i="149"/>
  <c r="X28" i="149"/>
  <c r="O80" i="149"/>
  <c r="D25" i="149"/>
  <c r="D30" i="149"/>
  <c r="W86" i="149"/>
  <c r="P95" i="149"/>
  <c r="D59" i="149"/>
  <c r="T57" i="149"/>
  <c r="I39" i="149"/>
  <c r="J33" i="149"/>
  <c r="T21" i="149"/>
  <c r="P56" i="149"/>
  <c r="L63" i="149"/>
  <c r="W64" i="149"/>
  <c r="I57" i="149"/>
  <c r="P21" i="149"/>
  <c r="G88" i="149"/>
  <c r="H59" i="149"/>
  <c r="T60" i="149"/>
  <c r="L57" i="149"/>
  <c r="P83" i="149"/>
  <c r="N62" i="149"/>
  <c r="J31" i="149"/>
  <c r="F94" i="149"/>
  <c r="U93" i="149"/>
  <c r="W30" i="149"/>
  <c r="F76" i="149"/>
  <c r="E77" i="149"/>
  <c r="F57" i="149"/>
  <c r="H56" i="149"/>
  <c r="I94" i="149"/>
  <c r="N76" i="149"/>
  <c r="U42" i="149"/>
  <c r="X89" i="149"/>
  <c r="Q81" i="149"/>
  <c r="S28" i="149"/>
  <c r="H39" i="149"/>
  <c r="I82" i="149"/>
  <c r="L17" i="149"/>
  <c r="W76" i="149"/>
  <c r="D17" i="149"/>
  <c r="T17" i="149"/>
  <c r="K82" i="149"/>
  <c r="V30" i="149"/>
  <c r="R70" i="149"/>
  <c r="O93" i="149"/>
  <c r="G93" i="149"/>
  <c r="P61" i="149"/>
  <c r="L18" i="149"/>
  <c r="G39" i="149"/>
  <c r="X79" i="149"/>
  <c r="H86" i="149"/>
  <c r="J79" i="149"/>
  <c r="N42" i="149"/>
  <c r="S89" i="149"/>
  <c r="H11" i="149"/>
  <c r="O79" i="149"/>
  <c r="O7" i="149"/>
  <c r="L93" i="149"/>
  <c r="I73" i="149"/>
  <c r="G74" i="149"/>
  <c r="J93" i="149"/>
  <c r="D22" i="149"/>
  <c r="F24" i="149"/>
  <c r="W75" i="149"/>
  <c r="V55" i="149"/>
  <c r="F42" i="149"/>
  <c r="F95" i="149"/>
  <c r="E78" i="149"/>
  <c r="W39" i="149"/>
  <c r="C61" i="116"/>
  <c r="U78" i="149"/>
  <c r="L10" i="149"/>
  <c r="O75" i="149"/>
  <c r="S56" i="149"/>
  <c r="Q51" i="149"/>
  <c r="C3" i="75"/>
  <c r="G79" i="149"/>
  <c r="X13" i="149"/>
  <c r="L47" i="149"/>
  <c r="T93" i="149"/>
  <c r="Q78" i="149"/>
  <c r="U89" i="149"/>
  <c r="V56" i="149"/>
  <c r="G44" i="149"/>
  <c r="E44" i="149"/>
  <c r="H83" i="149"/>
  <c r="E89" i="149"/>
  <c r="W89" i="149"/>
  <c r="W7" i="149"/>
  <c r="R30" i="149"/>
  <c r="F75" i="149"/>
  <c r="C82" i="149"/>
  <c r="V76" i="149"/>
  <c r="X42" i="149"/>
  <c r="P44" i="149"/>
  <c r="F31" i="149"/>
  <c r="Q94" i="149"/>
  <c r="C75" i="149"/>
  <c r="V75" i="149"/>
  <c r="X63" i="149"/>
  <c r="P94" i="149"/>
  <c r="O89" i="149"/>
  <c r="M83" i="149"/>
  <c r="J25" i="149"/>
  <c r="J30" i="149"/>
  <c r="G80" i="149"/>
  <c r="T59" i="149"/>
  <c r="J61" i="149"/>
  <c r="J88" i="149"/>
  <c r="G30" i="149"/>
  <c r="X88" i="149"/>
  <c r="H64" i="149"/>
  <c r="U18" i="149"/>
  <c r="O17" i="149"/>
  <c r="I71" i="149"/>
  <c r="M93" i="149"/>
  <c r="S83" i="149"/>
  <c r="J95" i="149"/>
  <c r="K24" i="149"/>
  <c r="I95" i="149"/>
  <c r="J52" i="149"/>
  <c r="G64" i="149"/>
  <c r="R17" i="149"/>
  <c r="J27" i="149"/>
  <c r="K70" i="149"/>
  <c r="O76" i="149"/>
  <c r="H28" i="149"/>
  <c r="I75" i="149"/>
  <c r="L22" i="149"/>
  <c r="H34" i="149"/>
  <c r="P70" i="149"/>
  <c r="D44" i="149"/>
  <c r="J47" i="149"/>
  <c r="H75" i="149"/>
  <c r="F25" i="149"/>
  <c r="V39" i="149"/>
  <c r="I56" i="149"/>
  <c r="F89" i="149"/>
  <c r="J28" i="149"/>
  <c r="X33" i="149"/>
  <c r="N75" i="149"/>
  <c r="L94" i="149"/>
  <c r="R48" i="149"/>
  <c r="O70" i="149"/>
  <c r="Q52" i="149"/>
  <c r="X83" i="149"/>
  <c r="J83" i="149"/>
  <c r="P75" i="149"/>
  <c r="N31" i="149"/>
  <c r="J44" i="149"/>
  <c r="F32" i="149"/>
  <c r="T94" i="149"/>
  <c r="L26" i="149"/>
  <c r="L62" i="149"/>
  <c r="R52" i="149"/>
  <c r="I83" i="149"/>
  <c r="T32" i="149"/>
  <c r="V48" i="149"/>
  <c r="X47" i="149"/>
  <c r="K56" i="149"/>
  <c r="V44" i="149"/>
  <c r="T74" i="149"/>
  <c r="F21" i="149"/>
  <c r="L32" i="149"/>
  <c r="X44" i="149"/>
  <c r="T70" i="149"/>
  <c r="V33" i="149"/>
  <c r="J22" i="149"/>
  <c r="N74" i="149"/>
  <c r="R94" i="149"/>
  <c r="V74" i="149"/>
  <c r="U83" i="149"/>
  <c r="R23" i="149"/>
  <c r="R58" i="149"/>
  <c r="V52" i="149"/>
  <c r="P32" i="149"/>
  <c r="E83" i="149"/>
  <c r="R42" i="149"/>
  <c r="M56" i="149"/>
  <c r="P28" i="149"/>
  <c r="T34" i="149"/>
  <c r="R25" i="149"/>
  <c r="S82" i="149"/>
  <c r="R34" i="149"/>
  <c r="M43" i="149"/>
  <c r="F74" i="149"/>
  <c r="V47" i="149"/>
  <c r="M70" i="149"/>
  <c r="G76" i="149"/>
  <c r="R51" i="149"/>
  <c r="X39" i="149"/>
  <c r="H24" i="149"/>
  <c r="V29" i="149"/>
  <c r="R62" i="149"/>
  <c r="F43" i="149"/>
  <c r="S70" i="149"/>
  <c r="X29" i="149"/>
  <c r="J24" i="149"/>
  <c r="J23" i="149"/>
  <c r="X75" i="149"/>
  <c r="P48" i="149"/>
  <c r="U56" i="149"/>
  <c r="X43" i="149"/>
  <c r="O56" i="149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Q63" i="149"/>
  <c r="V21" i="149"/>
  <c r="K48" i="149"/>
  <c r="D48" i="149"/>
  <c r="H32" i="149"/>
  <c r="V89" i="149"/>
  <c r="J48" i="149"/>
  <c r="V25" i="149"/>
  <c r="J43" i="149"/>
  <c r="X7" i="149"/>
  <c r="T83" i="149"/>
  <c r="G43" i="149"/>
  <c r="C47" i="149"/>
  <c r="J62" i="149"/>
  <c r="U44" i="149"/>
  <c r="U75" i="149"/>
  <c r="V24" i="149"/>
  <c r="O83" i="149"/>
  <c r="H94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L43" i="149"/>
  <c r="S64" i="149"/>
  <c r="O62" i="149"/>
  <c r="I80" i="149"/>
  <c r="M62" i="149"/>
  <c r="I74" i="149"/>
  <c r="N82" i="149"/>
  <c r="E75" i="149"/>
  <c r="K76" i="149"/>
  <c r="V82" i="149"/>
  <c r="I62" i="149"/>
  <c r="X55" i="149"/>
  <c r="F55" i="149"/>
  <c r="Q74" i="149"/>
  <c r="F82" i="149"/>
  <c r="J82" i="149"/>
  <c r="S76" i="149"/>
  <c r="W63" i="149"/>
  <c r="C76" i="149"/>
  <c r="R82" i="149"/>
  <c r="N55" i="149"/>
  <c r="O82" i="149"/>
  <c r="M75" i="149"/>
  <c r="S75" i="149"/>
  <c r="C64" i="149"/>
  <c r="W82" i="149"/>
  <c r="W22" i="149"/>
  <c r="Q28" i="149"/>
  <c r="F71" i="149"/>
  <c r="O29" i="149"/>
  <c r="O21" i="149"/>
  <c r="J90" i="149"/>
  <c r="E71" i="149"/>
  <c r="M30" i="149"/>
  <c r="M26" i="149"/>
  <c r="K71" i="149"/>
  <c r="D71" i="149"/>
  <c r="T20" i="149"/>
  <c r="L46" i="149"/>
  <c r="U71" i="149"/>
  <c r="L68" i="149"/>
  <c r="I21" i="149"/>
  <c r="P90" i="149"/>
  <c r="X46" i="149"/>
  <c r="K72" i="149"/>
  <c r="U54" i="149"/>
  <c r="L80" i="149"/>
  <c r="U24" i="149"/>
  <c r="J71" i="149"/>
  <c r="D54" i="149"/>
  <c r="U21" i="149"/>
  <c r="S71" i="149"/>
  <c r="L78" i="149"/>
  <c r="D50" i="149"/>
  <c r="C17" i="102"/>
  <c r="C11" i="102"/>
  <c r="C52" i="102"/>
  <c r="C72" i="149"/>
  <c r="Q34" i="149"/>
  <c r="F59" i="149"/>
  <c r="G38" i="149"/>
  <c r="P60" i="149"/>
  <c r="K9" i="149"/>
  <c r="P72" i="149"/>
  <c r="Q26" i="149"/>
  <c r="H16" i="149"/>
  <c r="S72" i="149"/>
  <c r="R46" i="149"/>
  <c r="E28" i="149"/>
  <c r="S77" i="149"/>
  <c r="Q60" i="149"/>
  <c r="L77" i="149"/>
  <c r="J16" i="149"/>
  <c r="C3" i="117"/>
  <c r="G32" i="149"/>
  <c r="S58" i="149"/>
  <c r="W61" i="149"/>
  <c r="U40" i="149"/>
  <c r="P50" i="149"/>
  <c r="S33" i="149"/>
  <c r="C71" i="149"/>
  <c r="D80" i="149"/>
  <c r="N72" i="149"/>
  <c r="W25" i="149"/>
  <c r="U22" i="149"/>
  <c r="C5" i="93"/>
  <c r="C4" i="102"/>
  <c r="W72" i="149"/>
  <c r="W23" i="149"/>
  <c r="G27" i="149"/>
  <c r="S78" i="149"/>
  <c r="T72" i="149"/>
  <c r="E81" i="149"/>
  <c r="H68" i="149"/>
  <c r="E91" i="149"/>
  <c r="P71" i="149"/>
  <c r="C22" i="102"/>
  <c r="C81" i="149"/>
  <c r="X10" i="149"/>
  <c r="M86" i="149"/>
  <c r="C21" i="149"/>
  <c r="Q58" i="149"/>
  <c r="H53" i="149"/>
  <c r="I32" i="149"/>
  <c r="V80" i="149"/>
  <c r="G72" i="149"/>
  <c r="K21" i="149"/>
  <c r="O91" i="149"/>
  <c r="C3" i="116"/>
  <c r="X41" i="149"/>
  <c r="W59" i="149"/>
  <c r="G40" i="149"/>
  <c r="E33" i="149"/>
  <c r="O60" i="149"/>
  <c r="W9" i="149"/>
  <c r="C77" i="149"/>
  <c r="D72" i="149"/>
  <c r="U81" i="149"/>
  <c r="S46" i="149"/>
  <c r="T54" i="149"/>
  <c r="C26" i="124"/>
  <c r="T50" i="149"/>
  <c r="O23" i="149"/>
  <c r="I34" i="149"/>
  <c r="E57" i="149"/>
  <c r="K78" i="149"/>
  <c r="L72" i="149"/>
  <c r="F80" i="149"/>
  <c r="M24" i="149"/>
  <c r="U9" i="149"/>
  <c r="C29" i="149"/>
  <c r="H40" i="149"/>
  <c r="D77" i="149"/>
  <c r="V45" i="149"/>
  <c r="O10" i="149"/>
  <c r="X45" i="149"/>
  <c r="W27" i="149"/>
  <c r="G59" i="149"/>
  <c r="V68" i="149"/>
  <c r="I23" i="149"/>
  <c r="E46" i="149"/>
  <c r="I59" i="149"/>
  <c r="M60" i="149"/>
  <c r="E24" i="149"/>
  <c r="C61" i="102"/>
  <c r="R59" i="149"/>
  <c r="Q54" i="149"/>
  <c r="J46" i="149"/>
  <c r="Q27" i="149"/>
  <c r="U68" i="149"/>
  <c r="K77" i="149"/>
  <c r="V72" i="149"/>
  <c r="M15" i="149"/>
  <c r="H38" i="149"/>
  <c r="S59" i="149"/>
  <c r="V71" i="149"/>
  <c r="L21" i="149"/>
  <c r="T80" i="149"/>
  <c r="E80" i="149"/>
  <c r="M28" i="149"/>
  <c r="Q71" i="149"/>
  <c r="G24" i="149"/>
  <c r="X9" i="149"/>
  <c r="O49" i="149"/>
  <c r="X71" i="149"/>
  <c r="K81" i="149"/>
  <c r="L42" i="149"/>
  <c r="T78" i="149"/>
  <c r="S61" i="149"/>
  <c r="K80" i="149"/>
  <c r="T77" i="149"/>
  <c r="F86" i="149"/>
  <c r="Q22" i="149"/>
  <c r="W91" i="149"/>
  <c r="U41" i="149"/>
  <c r="W41" i="149"/>
  <c r="C78" i="149"/>
  <c r="F81" i="149"/>
  <c r="J68" i="149"/>
  <c r="J64" i="149"/>
  <c r="X53" i="149"/>
  <c r="L81" i="149"/>
  <c r="T41" i="149"/>
  <c r="R50" i="149"/>
  <c r="P10" i="149"/>
  <c r="N81" i="149"/>
  <c r="N59" i="149"/>
  <c r="H91" i="149"/>
  <c r="F53" i="149"/>
  <c r="T81" i="149"/>
  <c r="N80" i="149"/>
  <c r="V81" i="149"/>
  <c r="S29" i="149"/>
  <c r="O59" i="149"/>
  <c r="G60" i="149"/>
  <c r="F72" i="149"/>
  <c r="G71" i="149"/>
  <c r="O31" i="149"/>
  <c r="R71" i="149"/>
  <c r="D81" i="149"/>
  <c r="U39" i="149"/>
  <c r="O72" i="149"/>
  <c r="G23" i="149"/>
  <c r="M46" i="149"/>
  <c r="J50" i="149"/>
  <c r="J19" i="149"/>
  <c r="H10" i="149"/>
  <c r="O71" i="149"/>
  <c r="H72" i="149"/>
  <c r="C33" i="102"/>
  <c r="G26" i="149"/>
  <c r="G10" i="149"/>
  <c r="D78" i="149"/>
  <c r="M71" i="149"/>
  <c r="C8" i="102"/>
  <c r="X20" i="149"/>
  <c r="W28" i="149"/>
  <c r="I38" i="149"/>
  <c r="V59" i="149"/>
  <c r="L16" i="149"/>
  <c r="X19" i="149"/>
  <c r="C26" i="75"/>
  <c r="C3" i="124"/>
  <c r="Q9" i="149"/>
  <c r="X72" i="149"/>
  <c r="M29" i="149"/>
  <c r="M81" i="149"/>
  <c r="E60" i="149"/>
  <c r="I50" i="149"/>
  <c r="L50" i="149"/>
  <c r="M80" i="149"/>
  <c r="K68" i="149"/>
  <c r="W24" i="149"/>
  <c r="T42" i="149"/>
  <c r="V54" i="149"/>
  <c r="K26" i="149"/>
  <c r="C27" i="102"/>
  <c r="G45" i="149"/>
  <c r="S81" i="149"/>
  <c r="S80" i="149"/>
  <c r="O68" i="149"/>
  <c r="M72" i="149"/>
  <c r="N71" i="149"/>
  <c r="H71" i="149"/>
  <c r="Q25" i="149"/>
  <c r="H61" i="149"/>
  <c r="K20" i="149"/>
  <c r="G57" i="149"/>
  <c r="U72" i="149"/>
  <c r="T71" i="149"/>
  <c r="C3" i="123"/>
  <c r="F38" i="149"/>
  <c r="X77" i="149"/>
  <c r="K61" i="149"/>
  <c r="U29" i="149"/>
  <c r="W10" i="149"/>
  <c r="M39" i="149"/>
  <c r="L54" i="149"/>
  <c r="K33" i="149"/>
  <c r="X91" i="149"/>
  <c r="J38" i="149"/>
  <c r="E72" i="149"/>
  <c r="M54" i="149"/>
  <c r="T68" i="149"/>
  <c r="U32" i="149"/>
  <c r="Q43" i="149"/>
  <c r="C48" i="149" l="1"/>
  <c r="C25" i="149"/>
  <c r="C2" i="105"/>
  <c r="C2" i="125"/>
  <c r="C2" i="104"/>
  <c r="C32" i="149"/>
  <c r="C63" i="149"/>
  <c r="C83" i="149"/>
  <c r="C43" i="149"/>
  <c r="C55" i="149"/>
  <c r="C54" i="149"/>
  <c r="C31" i="149"/>
  <c r="C52" i="149"/>
  <c r="C51" i="149"/>
  <c r="C16" i="149"/>
  <c r="C24" i="149"/>
  <c r="L49" i="149"/>
  <c r="K15" i="149"/>
  <c r="F19" i="149"/>
  <c r="N83" i="149"/>
  <c r="D28" i="149"/>
  <c r="P91" i="149"/>
  <c r="O57" i="149"/>
  <c r="H90" i="149"/>
  <c r="V9" i="149"/>
  <c r="J45" i="149"/>
  <c r="P41" i="149"/>
  <c r="Q59" i="149"/>
  <c r="H42" i="149"/>
  <c r="N47" i="149"/>
  <c r="D39" i="149"/>
  <c r="L24" i="149"/>
  <c r="N48" i="149"/>
  <c r="V32" i="149"/>
  <c r="P25" i="149"/>
  <c r="V16" i="149"/>
  <c r="M18" i="149"/>
  <c r="G50" i="149"/>
  <c r="C86" i="149"/>
  <c r="D52" i="149"/>
  <c r="I17" i="149"/>
  <c r="I64" i="149"/>
  <c r="I9" i="149"/>
  <c r="U91" i="149"/>
  <c r="Q33" i="149"/>
  <c r="W68" i="149"/>
  <c r="M61" i="149"/>
  <c r="N54" i="149"/>
  <c r="R60" i="149"/>
  <c r="O30" i="149"/>
  <c r="C38" i="149"/>
  <c r="G54" i="149"/>
  <c r="O41" i="149"/>
  <c r="C80" i="149"/>
  <c r="P55" i="149"/>
  <c r="E47" i="149"/>
  <c r="D23" i="149"/>
  <c r="W17" i="149"/>
  <c r="X48" i="149"/>
  <c r="D88" i="149"/>
  <c r="L88" i="149"/>
  <c r="I61" i="149"/>
  <c r="T40" i="149"/>
  <c r="P19" i="149"/>
  <c r="C30" i="149"/>
  <c r="L59" i="149"/>
  <c r="U46" i="149"/>
  <c r="P20" i="149"/>
  <c r="Q41" i="149"/>
  <c r="V49" i="149"/>
  <c r="S26" i="149"/>
  <c r="C33" i="149"/>
  <c r="P9" i="149"/>
  <c r="D90" i="149"/>
  <c r="G47" i="149"/>
  <c r="M94" i="149"/>
  <c r="K83" i="149"/>
  <c r="Q88" i="149"/>
  <c r="T47" i="149"/>
  <c r="J34" i="149"/>
  <c r="H30" i="149"/>
  <c r="M66" i="149"/>
  <c r="C41" i="149"/>
  <c r="G21" i="149"/>
  <c r="P93" i="149"/>
  <c r="N56" i="149"/>
  <c r="O54" i="149"/>
  <c r="K91" i="149"/>
  <c r="C61" i="149"/>
  <c r="F91" i="149"/>
  <c r="U33" i="149"/>
  <c r="W32" i="149"/>
  <c r="M22" i="149"/>
  <c r="W42" i="149"/>
  <c r="L70" i="149"/>
  <c r="R18" i="149"/>
  <c r="D83" i="149"/>
  <c r="F62" i="149"/>
  <c r="C2" i="103"/>
  <c r="C26" i="123"/>
  <c r="C2" i="123" s="1"/>
  <c r="W40" i="149"/>
  <c r="X16" i="149"/>
  <c r="F54" i="149"/>
  <c r="E26" i="149"/>
  <c r="Q48" i="149"/>
  <c r="O26" i="149"/>
  <c r="N60" i="149"/>
  <c r="W90" i="149"/>
  <c r="I43" i="149"/>
  <c r="I52" i="149"/>
  <c r="V86" i="149"/>
  <c r="U60" i="149"/>
  <c r="U66" i="149"/>
  <c r="G9" i="149"/>
  <c r="E42" i="149"/>
  <c r="N19" i="149"/>
  <c r="M51" i="149"/>
  <c r="R43" i="149"/>
  <c r="C17" i="149"/>
  <c r="L33" i="149"/>
  <c r="Q95" i="149"/>
  <c r="K39" i="149"/>
  <c r="U55" i="149"/>
  <c r="K57" i="149"/>
  <c r="O45" i="149"/>
  <c r="Q20" i="149"/>
  <c r="M38" i="149"/>
  <c r="J9" i="149"/>
  <c r="P45" i="149"/>
  <c r="I91" i="149"/>
  <c r="C57" i="149"/>
  <c r="G20" i="149"/>
  <c r="C56" i="149"/>
  <c r="F47" i="149"/>
  <c r="S44" i="149"/>
  <c r="K44" i="149"/>
  <c r="E52" i="149"/>
  <c r="X61" i="149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T45" i="149"/>
  <c r="E25" i="149"/>
  <c r="N86" i="149"/>
  <c r="F46" i="149"/>
  <c r="D41" i="149"/>
  <c r="F20" i="149"/>
  <c r="M33" i="149"/>
  <c r="E34" i="149"/>
  <c r="S48" i="149"/>
  <c r="N43" i="149"/>
  <c r="Q83" i="149"/>
  <c r="F66" i="149"/>
  <c r="E95" i="149"/>
  <c r="J70" i="149"/>
  <c r="V19" i="149"/>
  <c r="J15" i="149"/>
  <c r="S53" i="149"/>
  <c r="E22" i="149"/>
  <c r="X54" i="149"/>
  <c r="U38" i="149"/>
  <c r="S50" i="149"/>
  <c r="W50" i="149"/>
  <c r="X60" i="149"/>
  <c r="W20" i="149"/>
  <c r="I63" i="149"/>
  <c r="F27" i="149"/>
  <c r="L39" i="149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K30" i="149"/>
  <c r="F23" i="149"/>
  <c r="F63" i="149"/>
  <c r="U48" i="149"/>
  <c r="T48" i="149"/>
  <c r="L48" i="149"/>
  <c r="P34" i="149"/>
  <c r="I48" i="149"/>
  <c r="I27" i="149"/>
  <c r="L28" i="149"/>
  <c r="H49" i="149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I29" i="149"/>
  <c r="N91" i="149"/>
  <c r="S23" i="149"/>
  <c r="O94" i="149"/>
  <c r="N58" i="149"/>
  <c r="I44" i="149"/>
  <c r="Q70" i="149"/>
  <c r="D68" i="149"/>
  <c r="M57" i="149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I49" i="149"/>
  <c r="H60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S68" i="149"/>
  <c r="C58" i="149"/>
  <c r="K58" i="149"/>
  <c r="D91" i="149"/>
  <c r="F15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U34" i="149"/>
  <c r="J63" i="149"/>
  <c r="V23" i="149"/>
  <c r="W46" i="149"/>
  <c r="F50" i="149"/>
  <c r="T46" i="149"/>
  <c r="O33" i="149"/>
  <c r="E70" i="149"/>
  <c r="D58" i="149"/>
  <c r="N34" i="149"/>
  <c r="Q50" i="149"/>
  <c r="P15" i="149"/>
  <c r="W57" i="149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O25" i="149"/>
  <c r="U25" i="149"/>
  <c r="I86" i="149"/>
  <c r="I26" i="149"/>
  <c r="Q23" i="149"/>
  <c r="Q90" i="149"/>
  <c r="K22" i="149"/>
  <c r="Q31" i="149"/>
  <c r="G63" i="149"/>
  <c r="F22" i="149"/>
  <c r="L51" i="149"/>
  <c r="H22" i="149"/>
  <c r="K52" i="149"/>
  <c r="R61" i="149"/>
  <c r="U88" i="149"/>
  <c r="I93" i="149"/>
  <c r="W47" i="149"/>
  <c r="W43" i="149"/>
  <c r="S9" i="149"/>
  <c r="D16" i="149"/>
  <c r="E38" i="149"/>
  <c r="L71" i="149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U20" i="149"/>
  <c r="L53" i="149"/>
  <c r="N17" i="149"/>
  <c r="R32" i="149"/>
  <c r="E29" i="149"/>
  <c r="R91" i="149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Q49" i="149"/>
  <c r="S91" i="149"/>
  <c r="T62" i="149"/>
  <c r="J26" i="149"/>
  <c r="W31" i="149"/>
  <c r="X38" i="149"/>
  <c r="Q91" i="149"/>
  <c r="N38" i="149"/>
  <c r="E68" i="149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L34" i="149"/>
  <c r="G83" i="149"/>
  <c r="T43" i="149"/>
  <c r="R39" i="149"/>
  <c r="O20" i="149"/>
  <c r="H62" i="149"/>
  <c r="X93" i="149"/>
  <c r="E31" i="149"/>
  <c r="O27" i="149"/>
  <c r="L61" i="149"/>
  <c r="O58" i="149"/>
  <c r="O63" i="149"/>
  <c r="N27" i="149"/>
  <c r="H44" i="149"/>
  <c r="H27" i="149"/>
  <c r="F88" i="149"/>
  <c r="M17" i="149"/>
  <c r="P29" i="149"/>
  <c r="T28" i="149"/>
  <c r="M63" i="149"/>
  <c r="V62" i="149"/>
  <c r="C68" i="149"/>
  <c r="D62" i="149"/>
  <c r="R31" i="149"/>
  <c r="N15" i="149"/>
  <c r="C2" i="117"/>
  <c r="C94" i="149"/>
  <c r="Q61" i="149"/>
  <c r="K59" i="149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H58" i="149"/>
  <c r="M23" i="149"/>
  <c r="D29" i="149"/>
  <c r="P22" i="149"/>
  <c r="O47" i="149"/>
  <c r="P26" i="149"/>
  <c r="E64" i="149"/>
  <c r="X58" i="149"/>
  <c r="V43" i="149"/>
  <c r="I31" i="149"/>
  <c r="S24" i="149"/>
  <c r="V88" i="149"/>
  <c r="X25" i="149"/>
  <c r="C28" i="149"/>
  <c r="K34" i="149"/>
  <c r="V17" i="149"/>
  <c r="N68" i="149"/>
  <c r="T53" i="149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I90" i="149"/>
  <c r="C2" i="124"/>
  <c r="S32" i="149"/>
  <c r="E94" i="149"/>
  <c r="O43" i="149"/>
  <c r="M47" i="149"/>
  <c r="M59" i="149"/>
  <c r="E18" i="149"/>
  <c r="U58" i="149"/>
  <c r="V70" i="149"/>
  <c r="F26" i="149"/>
  <c r="I88" i="149"/>
  <c r="I60" i="149"/>
  <c r="C2" i="116"/>
  <c r="R24" i="149"/>
  <c r="H31" i="149"/>
  <c r="G56" i="149"/>
  <c r="T23" i="149"/>
  <c r="U62" i="149"/>
  <c r="F30" i="149"/>
  <c r="D61" i="149"/>
  <c r="W51" i="149"/>
  <c r="S55" i="149"/>
  <c r="U31" i="149"/>
  <c r="E88" i="149"/>
  <c r="E45" i="149"/>
  <c r="D85" i="149"/>
  <c r="N28" i="149"/>
  <c r="X49" i="149"/>
  <c r="R95" i="149"/>
  <c r="U28" i="149"/>
  <c r="C2" i="75"/>
  <c r="J66" i="149"/>
  <c r="J41" i="149"/>
  <c r="G61" i="149"/>
  <c r="K45" i="149"/>
  <c r="U70" i="149"/>
  <c r="M68" i="149"/>
  <c r="M48" i="149"/>
  <c r="W49" i="149"/>
  <c r="S40" i="149"/>
  <c r="F28" i="149"/>
  <c r="U53" i="149"/>
  <c r="K47" i="149"/>
  <c r="G58" i="149"/>
  <c r="W53" i="149"/>
  <c r="W29" i="149"/>
  <c r="T15" i="149"/>
  <c r="H20" i="149"/>
  <c r="S47" i="149"/>
  <c r="E53" i="149"/>
  <c r="R90" i="149"/>
  <c r="S15" i="149"/>
  <c r="K40" i="149"/>
  <c r="M40" i="149"/>
  <c r="I19" i="149"/>
  <c r="F34" i="149"/>
  <c r="H54" i="149"/>
  <c r="P49" i="149"/>
  <c r="C53" i="149"/>
  <c r="E90" i="149"/>
  <c r="L15" i="149"/>
  <c r="E20" i="149"/>
  <c r="H19" i="149"/>
  <c r="O90" i="149"/>
  <c r="Q62" i="149"/>
  <c r="C59" i="149"/>
  <c r="X90" i="149"/>
  <c r="T19" i="149"/>
  <c r="Q53" i="149"/>
  <c r="G34" i="149"/>
  <c r="W19" i="149"/>
  <c r="D55" i="149"/>
  <c r="I53" i="149"/>
  <c r="I15" i="149"/>
  <c r="D40" i="149"/>
  <c r="M34" i="149"/>
  <c r="L44" i="149"/>
  <c r="N40" i="149"/>
  <c r="S49" i="149"/>
  <c r="H45" i="149"/>
  <c r="W45" i="149"/>
  <c r="N16" i="149"/>
  <c r="S86" i="149"/>
  <c r="T24" i="149"/>
  <c r="L86" i="149"/>
  <c r="T55" i="149"/>
  <c r="C42" i="149"/>
  <c r="D21" i="149"/>
  <c r="D24" i="149"/>
  <c r="J54" i="149"/>
  <c r="W56" i="149"/>
  <c r="E86" i="149"/>
  <c r="C49" i="149"/>
  <c r="N61" i="149"/>
  <c r="U59" i="149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K84" i="149"/>
  <c r="C33" i="93"/>
  <c r="K38" i="149"/>
  <c r="V38" i="149"/>
  <c r="M20" i="149"/>
  <c r="O84" i="149"/>
  <c r="X68" i="149"/>
  <c r="J40" i="149"/>
  <c r="D19" i="149"/>
  <c r="X15" i="149"/>
  <c r="C17" i="93"/>
  <c r="L19" i="149"/>
  <c r="F9" i="149"/>
  <c r="W15" i="149"/>
  <c r="C15" i="149"/>
  <c r="R37" i="149"/>
  <c r="C91" i="149"/>
  <c r="E49" i="149"/>
  <c r="T90" i="149"/>
  <c r="U90" i="149"/>
  <c r="F49" i="149"/>
  <c r="U15" i="149"/>
  <c r="O37" i="149"/>
  <c r="V90" i="149"/>
  <c r="V15" i="149"/>
  <c r="L38" i="149"/>
  <c r="G53" i="149"/>
  <c r="C8" i="93"/>
  <c r="C9" i="149"/>
  <c r="K90" i="149"/>
  <c r="O53" i="149"/>
  <c r="T86" i="149"/>
  <c r="I54" i="149"/>
  <c r="R9" i="149"/>
  <c r="N66" i="149"/>
  <c r="N50" i="149"/>
  <c r="S37" i="149"/>
  <c r="C11" i="93"/>
  <c r="L90" i="149"/>
  <c r="R15" i="149"/>
  <c r="F90" i="149"/>
  <c r="C61" i="93"/>
  <c r="K86" i="149"/>
  <c r="O50" i="149"/>
  <c r="L91" i="149"/>
  <c r="D38" i="149"/>
  <c r="R53" i="149"/>
  <c r="U50" i="149"/>
  <c r="T38" i="149"/>
  <c r="S90" i="149"/>
  <c r="I37" i="149"/>
  <c r="S85" i="149"/>
  <c r="E85" i="149"/>
  <c r="P84" i="149"/>
  <c r="I24" i="149"/>
  <c r="T37" i="149"/>
  <c r="N49" i="149"/>
  <c r="G19" i="149"/>
  <c r="I46" i="149"/>
  <c r="E50" i="149"/>
  <c r="C3" i="102"/>
  <c r="G46" i="149"/>
  <c r="Q46" i="149"/>
  <c r="H15" i="149"/>
  <c r="C90" i="149"/>
  <c r="M49" i="149"/>
  <c r="R54" i="149"/>
  <c r="J53" i="149"/>
  <c r="U49" i="149"/>
  <c r="I20" i="149"/>
  <c r="S38" i="149"/>
  <c r="C5" i="11"/>
  <c r="C4" i="93"/>
  <c r="H65" i="149"/>
  <c r="Q15" i="149"/>
  <c r="C52" i="93"/>
  <c r="R41" i="149"/>
  <c r="I40" i="149"/>
  <c r="K85" i="149"/>
  <c r="V20" i="149"/>
  <c r="M37" i="149"/>
  <c r="C26" i="102"/>
  <c r="R40" i="149"/>
  <c r="C22" i="93"/>
  <c r="E19" i="149"/>
  <c r="M50" i="149"/>
  <c r="I85" i="149"/>
  <c r="I45" i="149"/>
  <c r="T91" i="149"/>
  <c r="Q16" i="149"/>
  <c r="C27" i="93"/>
  <c r="K53" i="149"/>
  <c r="O15" i="149"/>
  <c r="U27" i="149"/>
  <c r="I16" i="149"/>
  <c r="W54" i="149"/>
  <c r="G15" i="149"/>
  <c r="C19" i="149" l="1"/>
  <c r="C84" i="149"/>
  <c r="C37" i="149"/>
  <c r="X84" i="149"/>
  <c r="X37" i="149"/>
  <c r="G84" i="149"/>
  <c r="W85" i="149"/>
  <c r="Q45" i="149"/>
  <c r="L85" i="149"/>
  <c r="G85" i="149"/>
  <c r="H84" i="149"/>
  <c r="R19" i="149"/>
  <c r="F37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36" i="149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U37" i="149"/>
  <c r="T84" i="149"/>
  <c r="H37" i="149"/>
  <c r="E84" i="149"/>
  <c r="G66" i="149"/>
  <c r="T49" i="149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C2" i="102"/>
  <c r="G36" i="149"/>
  <c r="P66" i="149"/>
  <c r="M65" i="149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C65" i="149"/>
  <c r="C11" i="11"/>
  <c r="R66" i="149"/>
  <c r="V66" i="149"/>
  <c r="N65" i="149"/>
  <c r="V84" i="149"/>
  <c r="C26" i="93"/>
  <c r="C52" i="11"/>
  <c r="C3" i="93"/>
  <c r="U19" i="149"/>
  <c r="C61" i="11"/>
  <c r="C33" i="11"/>
  <c r="O36" i="149"/>
  <c r="I36" i="149"/>
  <c r="C5" i="9"/>
  <c r="C4" i="11"/>
  <c r="L37" i="149"/>
  <c r="W36" i="149"/>
  <c r="G65" i="149"/>
  <c r="K65" i="149"/>
  <c r="X85" i="149"/>
  <c r="C27" i="11"/>
  <c r="K36" i="149"/>
  <c r="U84" i="149"/>
  <c r="C22" i="11"/>
  <c r="X65" i="149"/>
  <c r="C17" i="11"/>
  <c r="F36" i="149"/>
  <c r="R65" i="149"/>
  <c r="C8" i="11"/>
  <c r="F84" i="149"/>
  <c r="D36" i="149" l="1"/>
  <c r="C2" i="93"/>
  <c r="R36" i="149"/>
  <c r="S36" i="149"/>
  <c r="M36" i="149"/>
  <c r="N36" i="149"/>
  <c r="V36" i="149"/>
  <c r="L36" i="149"/>
  <c r="X36" i="149"/>
  <c r="E36" i="149"/>
  <c r="W35" i="149"/>
  <c r="Q36" i="149"/>
  <c r="U36" i="149"/>
  <c r="C8" i="9"/>
  <c r="C61" i="9"/>
  <c r="C11" i="9"/>
  <c r="C36" i="149"/>
  <c r="D35" i="149"/>
  <c r="C17" i="9"/>
  <c r="C22" i="9"/>
  <c r="P36" i="149"/>
  <c r="C4" i="9"/>
  <c r="M35" i="149"/>
  <c r="V35" i="149"/>
  <c r="T36" i="149"/>
  <c r="C27" i="9"/>
  <c r="I35" i="149"/>
  <c r="C33" i="9"/>
  <c r="J36" i="149"/>
  <c r="C26" i="11"/>
  <c r="C52" i="9"/>
  <c r="C3" i="11"/>
  <c r="N35" i="149" l="1"/>
  <c r="U35" i="149"/>
  <c r="X35" i="149"/>
  <c r="H35" i="149"/>
  <c r="J35" i="149"/>
  <c r="P35" i="149"/>
  <c r="T35" i="149"/>
  <c r="C2" i="11"/>
  <c r="E14" i="149"/>
  <c r="L35" i="149"/>
  <c r="F35" i="149"/>
  <c r="O35" i="149"/>
  <c r="S35" i="149"/>
  <c r="G35" i="149"/>
  <c r="C35" i="149"/>
  <c r="C26" i="9"/>
  <c r="Q35" i="149"/>
  <c r="K35" i="149"/>
  <c r="C3" i="9"/>
  <c r="L14" i="149"/>
  <c r="R35" i="149"/>
  <c r="Q14" i="149"/>
  <c r="E35" i="149"/>
  <c r="M14" i="149" l="1"/>
  <c r="V14" i="149"/>
  <c r="F14" i="149"/>
  <c r="R14" i="149"/>
  <c r="N14" i="149"/>
  <c r="D14" i="149"/>
  <c r="G8" i="149"/>
  <c r="W8" i="149"/>
  <c r="C2" i="9"/>
  <c r="H14" i="149"/>
  <c r="G14" i="149"/>
  <c r="O14" i="149"/>
  <c r="J8" i="149"/>
  <c r="P14" i="149"/>
  <c r="U14" i="149"/>
  <c r="C14" i="149"/>
  <c r="I14" i="149"/>
  <c r="J14" i="149"/>
  <c r="R8" i="149"/>
  <c r="W14" i="149"/>
  <c r="K14" i="149"/>
  <c r="X14" i="149"/>
  <c r="S14" i="149"/>
  <c r="T14" i="149"/>
  <c r="P8" i="149"/>
  <c r="U8" i="149" l="1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  <c r="C8" i="160" l="1"/>
  <c r="C3" i="160" s="1"/>
  <c r="C2" i="160" s="1"/>
  <c r="X72" i="7"/>
  <c r="M71" i="7"/>
  <c r="W69" i="7"/>
  <c r="L68" i="7"/>
  <c r="V66" i="7"/>
  <c r="K65" i="7"/>
  <c r="U63" i="7"/>
  <c r="S71" i="7"/>
  <c r="H70" i="7"/>
  <c r="R68" i="7"/>
  <c r="G67" i="7"/>
  <c r="Q65" i="7"/>
  <c r="F64" i="7"/>
  <c r="H61" i="8"/>
  <c r="W52" i="8"/>
  <c r="I51" i="7"/>
  <c r="S49" i="7"/>
  <c r="H48" i="7"/>
  <c r="R46" i="7"/>
  <c r="G45" i="7"/>
  <c r="Q43" i="7"/>
  <c r="F42" i="7"/>
  <c r="P40" i="7"/>
  <c r="E39" i="7"/>
  <c r="O37" i="7"/>
  <c r="D36" i="7"/>
  <c r="T72" i="7"/>
  <c r="I71" i="7"/>
  <c r="S69" i="7"/>
  <c r="H68" i="7"/>
  <c r="R66" i="7"/>
  <c r="G65" i="7"/>
  <c r="Q63" i="7"/>
  <c r="X54" i="7"/>
  <c r="E52" i="8"/>
  <c r="G51" i="7"/>
  <c r="Q49" i="7"/>
  <c r="F48" i="7"/>
  <c r="P46" i="7"/>
  <c r="E45" i="7"/>
  <c r="O43" i="7"/>
  <c r="D42" i="7"/>
  <c r="N40" i="7"/>
  <c r="X38" i="7"/>
  <c r="K72" i="7"/>
  <c r="U70" i="7"/>
  <c r="J69" i="7"/>
  <c r="T67" i="7"/>
  <c r="I66" i="7"/>
  <c r="S64" i="7"/>
  <c r="H63" i="7"/>
  <c r="E61" i="8"/>
  <c r="R72" i="7"/>
  <c r="G71" i="7"/>
  <c r="Q69" i="7"/>
  <c r="F68" i="7"/>
  <c r="P66" i="7"/>
  <c r="E65" i="7"/>
  <c r="O63" i="7"/>
  <c r="K52" i="8"/>
  <c r="E51" i="7"/>
  <c r="O49" i="7"/>
  <c r="D48" i="7"/>
  <c r="N46" i="7"/>
  <c r="X44" i="7"/>
  <c r="M43" i="7"/>
  <c r="W41" i="7"/>
  <c r="L40" i="7"/>
  <c r="V38" i="7"/>
  <c r="K37" i="7"/>
  <c r="U35" i="7"/>
  <c r="W72" i="7"/>
  <c r="P69" i="7"/>
  <c r="P65" i="7"/>
  <c r="N61" i="8"/>
  <c r="P52" i="8"/>
  <c r="S51" i="7"/>
  <c r="J49" i="7"/>
  <c r="U46" i="7"/>
  <c r="M44" i="7"/>
  <c r="X41" i="7"/>
  <c r="O39" i="7"/>
  <c r="I37" i="7"/>
  <c r="O52" i="8"/>
  <c r="L72" i="7"/>
  <c r="V70" i="7"/>
  <c r="K69" i="7"/>
  <c r="U67" i="7"/>
  <c r="J66" i="7"/>
  <c r="T64" i="7"/>
  <c r="I63" i="7"/>
  <c r="T50" i="7"/>
  <c r="I49" i="7"/>
  <c r="S47" i="7"/>
  <c r="H46" i="7"/>
  <c r="R44" i="7"/>
  <c r="G43" i="7"/>
  <c r="Q41" i="7"/>
  <c r="F40" i="7"/>
  <c r="P38" i="7"/>
  <c r="X71" i="7"/>
  <c r="M70" i="7"/>
  <c r="W68" i="7"/>
  <c r="L67" i="7"/>
  <c r="V65" i="7"/>
  <c r="K64" i="7"/>
  <c r="U62" i="7"/>
  <c r="U61" i="8"/>
  <c r="V54" i="7"/>
  <c r="Q72" i="7"/>
  <c r="Q68" i="7"/>
  <c r="O64" i="7"/>
  <c r="P72" i="7"/>
  <c r="E71" i="7"/>
  <c r="O69" i="7"/>
  <c r="D68" i="7"/>
  <c r="N66" i="7"/>
  <c r="X64" i="7"/>
  <c r="M63" i="7"/>
  <c r="V72" i="7"/>
  <c r="K71" i="7"/>
  <c r="U69" i="7"/>
  <c r="J68" i="7"/>
  <c r="T66" i="7"/>
  <c r="I65" i="7"/>
  <c r="S63" i="7"/>
  <c r="G52" i="8"/>
  <c r="V50" i="7"/>
  <c r="K49" i="7"/>
  <c r="U47" i="7"/>
  <c r="J46" i="7"/>
  <c r="T44" i="7"/>
  <c r="I43" i="7"/>
  <c r="S41" i="7"/>
  <c r="H40" i="7"/>
  <c r="R38" i="7"/>
  <c r="G37" i="7"/>
  <c r="Q35" i="7"/>
  <c r="P54" i="7"/>
  <c r="R61" i="8"/>
  <c r="J72" i="7"/>
  <c r="T70" i="7"/>
  <c r="I69" i="7"/>
  <c r="S67" i="7"/>
  <c r="H66" i="7"/>
  <c r="R64" i="7"/>
  <c r="G63" i="7"/>
  <c r="P53" i="7"/>
  <c r="R50" i="7"/>
  <c r="G49" i="7"/>
  <c r="Q47" i="7"/>
  <c r="F46" i="7"/>
  <c r="P44" i="7"/>
  <c r="E43" i="7"/>
  <c r="O41" i="7"/>
  <c r="D40" i="7"/>
  <c r="N38" i="7"/>
  <c r="X36" i="7"/>
  <c r="M35" i="7"/>
  <c r="N62" i="7"/>
  <c r="F51" i="7"/>
  <c r="R48" i="7"/>
  <c r="I46" i="7"/>
  <c r="T43" i="7"/>
  <c r="L41" i="7"/>
  <c r="W38" i="7"/>
  <c r="S36" i="7"/>
  <c r="E62" i="7"/>
  <c r="D72" i="7"/>
  <c r="N70" i="7"/>
  <c r="X68" i="7"/>
  <c r="M67" i="7"/>
  <c r="W65" i="7"/>
  <c r="L64" i="7"/>
  <c r="V61" i="8"/>
  <c r="W51" i="7"/>
  <c r="L50" i="7"/>
  <c r="V48" i="7"/>
  <c r="K47" i="7"/>
  <c r="U45" i="7"/>
  <c r="J44" i="7"/>
  <c r="T42" i="7"/>
  <c r="I41" i="7"/>
  <c r="S39" i="7"/>
  <c r="H38" i="7"/>
  <c r="P71" i="7"/>
  <c r="E70" i="7"/>
  <c r="O68" i="7"/>
  <c r="D67" i="7"/>
  <c r="N65" i="7"/>
  <c r="X63" i="7"/>
  <c r="N54" i="7"/>
  <c r="R71" i="7"/>
  <c r="P67" i="7"/>
  <c r="N63" i="7"/>
  <c r="T54" i="7"/>
  <c r="H72" i="7"/>
  <c r="R70" i="7"/>
  <c r="G69" i="7"/>
  <c r="Q67" i="7"/>
  <c r="F66" i="7"/>
  <c r="P64" i="7"/>
  <c r="E63" i="7"/>
  <c r="N72" i="7"/>
  <c r="X70" i="7"/>
  <c r="M69" i="7"/>
  <c r="W67" i="7"/>
  <c r="L66" i="7"/>
  <c r="V64" i="7"/>
  <c r="K63" i="7"/>
  <c r="R54" i="7"/>
  <c r="N50" i="7"/>
  <c r="X48" i="7"/>
  <c r="M47" i="7"/>
  <c r="W45" i="7"/>
  <c r="L44" i="7"/>
  <c r="V42" i="7"/>
  <c r="K41" i="7"/>
  <c r="U39" i="7"/>
  <c r="J38" i="7"/>
  <c r="T36" i="7"/>
  <c r="I35" i="7"/>
  <c r="H54" i="7"/>
  <c r="M62" i="7"/>
  <c r="M61" i="8"/>
  <c r="R62" i="7"/>
  <c r="W71" i="7"/>
  <c r="L70" i="7"/>
  <c r="V68" i="7"/>
  <c r="K67" i="7"/>
  <c r="U65" i="7"/>
  <c r="J64" i="7"/>
  <c r="T61" i="8"/>
  <c r="U51" i="7"/>
  <c r="J50" i="7"/>
  <c r="T48" i="7"/>
  <c r="I47" i="7"/>
  <c r="S45" i="7"/>
  <c r="H44" i="7"/>
  <c r="R42" i="7"/>
  <c r="G41" i="7"/>
  <c r="Q39" i="7"/>
  <c r="F38" i="7"/>
  <c r="P36" i="7"/>
  <c r="E35" i="7"/>
  <c r="W53" i="7"/>
  <c r="O50" i="7"/>
  <c r="Q71" i="7"/>
  <c r="F70" i="7"/>
  <c r="P68" i="7"/>
  <c r="E67" i="7"/>
  <c r="O65" i="7"/>
  <c r="D64" i="7"/>
  <c r="F61" i="8"/>
  <c r="O51" i="7"/>
  <c r="D50" i="7"/>
  <c r="N48" i="7"/>
  <c r="X46" i="7"/>
  <c r="M45" i="7"/>
  <c r="W43" i="7"/>
  <c r="L42" i="7"/>
  <c r="V40" i="7"/>
  <c r="K39" i="7"/>
  <c r="S72" i="7"/>
  <c r="H71" i="7"/>
  <c r="R69" i="7"/>
  <c r="G68" i="7"/>
  <c r="Q66" i="7"/>
  <c r="F65" i="7"/>
  <c r="P63" i="7"/>
  <c r="J61" i="8"/>
  <c r="L61" i="8"/>
  <c r="F54" i="7"/>
  <c r="Q70" i="7"/>
  <c r="O66" i="7"/>
  <c r="O62" i="7"/>
  <c r="O61" i="8"/>
  <c r="G54" i="7"/>
  <c r="E48" i="7"/>
  <c r="Q45" i="7"/>
  <c r="H43" i="7"/>
  <c r="S40" i="7"/>
  <c r="K38" i="7"/>
  <c r="U71" i="7"/>
  <c r="S65" i="7"/>
  <c r="P70" i="7"/>
  <c r="N64" i="7"/>
  <c r="F50" i="7"/>
  <c r="D44" i="7"/>
  <c r="W37" i="7"/>
  <c r="X66" i="7"/>
  <c r="V46" i="7"/>
  <c r="T40" i="7"/>
  <c r="R33" i="8"/>
  <c r="N47" i="7"/>
  <c r="P42" i="7"/>
  <c r="T37" i="7"/>
  <c r="H35" i="7"/>
  <c r="T32" i="7"/>
  <c r="I31" i="7"/>
  <c r="S29" i="7"/>
  <c r="O25" i="7"/>
  <c r="D24" i="7"/>
  <c r="K21" i="7"/>
  <c r="U19" i="7"/>
  <c r="L69" i="7"/>
  <c r="J65" i="7"/>
  <c r="I61" i="8"/>
  <c r="I62" i="7"/>
  <c r="L53" i="7"/>
  <c r="L52" i="8"/>
  <c r="G53" i="7"/>
  <c r="T49" i="7"/>
  <c r="J47" i="7"/>
  <c r="V44" i="7"/>
  <c r="M42" i="7"/>
  <c r="X39" i="7"/>
  <c r="Q37" i="7"/>
  <c r="P35" i="7"/>
  <c r="R32" i="7"/>
  <c r="G31" i="7"/>
  <c r="Q29" i="7"/>
  <c r="G70" i="7"/>
  <c r="E66" i="7"/>
  <c r="X61" i="8"/>
  <c r="V52" i="8"/>
  <c r="U50" i="7"/>
  <c r="K48" i="7"/>
  <c r="X45" i="7"/>
  <c r="N43" i="7"/>
  <c r="E41" i="7"/>
  <c r="Q38" i="7"/>
  <c r="N36" i="7"/>
  <c r="F33" i="8"/>
  <c r="P32" i="7"/>
  <c r="E31" i="7"/>
  <c r="O29" i="7"/>
  <c r="K25" i="7"/>
  <c r="U22" i="8"/>
  <c r="O21" i="7"/>
  <c r="D20" i="7"/>
  <c r="N67" i="7"/>
  <c r="D61" i="8"/>
  <c r="I48" i="7"/>
  <c r="K44" i="7"/>
  <c r="K40" i="7"/>
  <c r="U36" i="7"/>
  <c r="H33" i="8"/>
  <c r="S30" i="7"/>
  <c r="R24" i="7"/>
  <c r="Q22" i="8"/>
  <c r="F21" i="7"/>
  <c r="I19" i="7"/>
  <c r="P16" i="7"/>
  <c r="E15" i="7"/>
  <c r="O13" i="7"/>
  <c r="K8" i="8"/>
  <c r="E7" i="7"/>
  <c r="I70" i="7"/>
  <c r="J62" i="7"/>
  <c r="S52" i="8"/>
  <c r="L32" i="7"/>
  <c r="V30" i="7"/>
  <c r="K29" i="7"/>
  <c r="G25" i="7"/>
  <c r="P51" i="7"/>
  <c r="F49" i="7"/>
  <c r="S46" i="7"/>
  <c r="I44" i="7"/>
  <c r="U41" i="7"/>
  <c r="L39" i="7"/>
  <c r="F37" i="7"/>
  <c r="F35" i="7"/>
  <c r="I52" i="8"/>
  <c r="S33" i="8"/>
  <c r="H32" i="7"/>
  <c r="R30" i="7"/>
  <c r="G29" i="7"/>
  <c r="M22" i="8"/>
  <c r="G21" i="7"/>
  <c r="I72" i="7"/>
  <c r="T65" i="7"/>
  <c r="H51" i="7"/>
  <c r="H47" i="7"/>
  <c r="K43" i="7"/>
  <c r="N39" i="7"/>
  <c r="W35" i="7"/>
  <c r="H34" i="7"/>
  <c r="G24" i="7"/>
  <c r="Q23" i="7"/>
  <c r="Q20" i="7"/>
  <c r="V17" i="8"/>
  <c r="V10" i="7"/>
  <c r="J70" i="7"/>
  <c r="H64" i="7"/>
  <c r="E69" i="7"/>
  <c r="P48" i="7"/>
  <c r="N42" i="7"/>
  <c r="L36" i="7"/>
  <c r="O71" i="7"/>
  <c r="M65" i="7"/>
  <c r="M51" i="7"/>
  <c r="K45" i="7"/>
  <c r="I39" i="7"/>
  <c r="I22" i="8"/>
  <c r="X20" i="7"/>
  <c r="M72" i="7"/>
  <c r="K68" i="7"/>
  <c r="I64" i="7"/>
  <c r="J32" i="7"/>
  <c r="T30" i="7"/>
  <c r="I29" i="7"/>
  <c r="F69" i="7"/>
  <c r="D65" i="7"/>
  <c r="X62" i="7"/>
  <c r="H50" i="7"/>
  <c r="T47" i="7"/>
  <c r="J45" i="7"/>
  <c r="W42" i="7"/>
  <c r="M40" i="7"/>
  <c r="D38" i="7"/>
  <c r="X35" i="7"/>
  <c r="X24" i="7"/>
  <c r="E22" i="8"/>
  <c r="D62" i="7"/>
  <c r="O32" i="7"/>
  <c r="G30" i="7"/>
  <c r="H28" i="7"/>
  <c r="G22" i="8"/>
  <c r="N17" i="8"/>
  <c r="H16" i="7"/>
  <c r="R14" i="7"/>
  <c r="G13" i="7"/>
  <c r="R6" i="7"/>
  <c r="P61" i="8"/>
  <c r="K53" i="7"/>
  <c r="J33" i="8"/>
  <c r="D32" i="7"/>
  <c r="N30" i="7"/>
  <c r="T24" i="7"/>
  <c r="H62" i="7"/>
  <c r="U52" i="8"/>
  <c r="X50" i="7"/>
  <c r="O48" i="7"/>
  <c r="E46" i="7"/>
  <c r="R43" i="7"/>
  <c r="H41" i="7"/>
  <c r="T38" i="7"/>
  <c r="Q36" i="7"/>
  <c r="P33" i="8"/>
  <c r="S34" i="7"/>
  <c r="U31" i="7"/>
  <c r="J30" i="7"/>
  <c r="T20" i="7"/>
  <c r="S70" i="7"/>
  <c r="G64" i="7"/>
  <c r="E54" i="7"/>
  <c r="G50" i="7"/>
  <c r="K46" i="7"/>
  <c r="K42" i="7"/>
  <c r="M38" i="7"/>
  <c r="G35" i="7"/>
  <c r="R25" i="7"/>
  <c r="R23" i="7"/>
  <c r="R22" i="8"/>
  <c r="F20" i="7"/>
  <c r="F17" i="8"/>
  <c r="N10" i="7"/>
  <c r="T68" i="7"/>
  <c r="O67" i="7"/>
  <c r="J54" i="7"/>
  <c r="E47" i="7"/>
  <c r="X40" i="7"/>
  <c r="V33" i="8"/>
  <c r="D70" i="7"/>
  <c r="W63" i="7"/>
  <c r="W49" i="7"/>
  <c r="U43" i="7"/>
  <c r="S37" i="7"/>
  <c r="V49" i="7"/>
  <c r="D45" i="7"/>
  <c r="G40" i="7"/>
  <c r="I36" i="7"/>
  <c r="P20" i="7"/>
  <c r="L71" i="7"/>
  <c r="J67" i="7"/>
  <c r="J63" i="7"/>
  <c r="Q54" i="7"/>
  <c r="W31" i="7"/>
  <c r="L30" i="7"/>
  <c r="G72" i="7"/>
  <c r="E68" i="7"/>
  <c r="E64" i="7"/>
  <c r="P49" i="7"/>
  <c r="G47" i="7"/>
  <c r="S44" i="7"/>
  <c r="I42" i="7"/>
  <c r="V39" i="7"/>
  <c r="N37" i="7"/>
  <c r="N35" i="7"/>
  <c r="P24" i="7"/>
  <c r="X31" i="7"/>
  <c r="N29" i="7"/>
  <c r="G23" i="7"/>
  <c r="U15" i="7"/>
  <c r="J14" i="7"/>
  <c r="T11" i="8"/>
  <c r="U7" i="7"/>
  <c r="J6" i="7"/>
  <c r="I67" i="7"/>
  <c r="F72" i="7"/>
  <c r="D66" i="7"/>
  <c r="Q51" i="7"/>
  <c r="O45" i="7"/>
  <c r="M39" i="7"/>
  <c r="N68" i="7"/>
  <c r="L48" i="7"/>
  <c r="J42" i="7"/>
  <c r="H36" i="7"/>
  <c r="S35" i="7"/>
  <c r="S21" i="7"/>
  <c r="H20" i="7"/>
  <c r="K70" i="7"/>
  <c r="K66" i="7"/>
  <c r="D54" i="7"/>
  <c r="O31" i="7"/>
  <c r="D30" i="7"/>
  <c r="F71" i="7"/>
  <c r="F67" i="7"/>
  <c r="D63" i="7"/>
  <c r="M54" i="7"/>
  <c r="L51" i="7"/>
  <c r="D49" i="7"/>
  <c r="O46" i="7"/>
  <c r="F44" i="7"/>
  <c r="R41" i="7"/>
  <c r="H39" i="7"/>
  <c r="D37" i="7"/>
  <c r="N33" i="8"/>
  <c r="S25" i="7"/>
  <c r="H24" i="7"/>
  <c r="Q62" i="7"/>
  <c r="Q61" i="8"/>
  <c r="F53" i="7"/>
  <c r="F52" i="8"/>
  <c r="M52" i="8"/>
  <c r="Q31" i="7"/>
  <c r="W47" i="7"/>
  <c r="G38" i="7"/>
  <c r="F62" i="7"/>
  <c r="D69" i="7"/>
  <c r="I45" i="7"/>
  <c r="Q19" i="7"/>
  <c r="S8" i="8"/>
  <c r="S68" i="7"/>
  <c r="G61" i="8"/>
  <c r="V53" i="7"/>
  <c r="V52" i="7" s="1"/>
  <c r="W48" i="7"/>
  <c r="F45" i="7"/>
  <c r="F41" i="7"/>
  <c r="L37" i="7"/>
  <c r="I33" i="8"/>
  <c r="H31" i="7"/>
  <c r="P25" i="7"/>
  <c r="D22" i="8"/>
  <c r="N21" i="7"/>
  <c r="O19" i="7"/>
  <c r="V16" i="7"/>
  <c r="K15" i="7"/>
  <c r="U13" i="7"/>
  <c r="D10" i="7"/>
  <c r="I68" i="7"/>
  <c r="R49" i="7"/>
  <c r="T45" i="7"/>
  <c r="V41" i="7"/>
  <c r="X37" i="7"/>
  <c r="T33" i="8"/>
  <c r="V32" i="7"/>
  <c r="M30" i="7"/>
  <c r="M25" i="7"/>
  <c r="W22" i="8"/>
  <c r="L21" i="7"/>
  <c r="M19" i="7"/>
  <c r="T16" i="7"/>
  <c r="I15" i="7"/>
  <c r="S13" i="7"/>
  <c r="G8" i="8"/>
  <c r="V6" i="7"/>
  <c r="T71" i="7"/>
  <c r="R67" i="7"/>
  <c r="K54" i="7"/>
  <c r="H67" i="7"/>
  <c r="E72" i="7"/>
  <c r="X33" i="8"/>
  <c r="K31" i="7"/>
  <c r="W13" i="7"/>
  <c r="U54" i="7"/>
  <c r="V51" i="7"/>
  <c r="X47" i="7"/>
  <c r="E44" i="7"/>
  <c r="I40" i="7"/>
  <c r="O36" i="7"/>
  <c r="P30" i="7"/>
  <c r="F28" i="7"/>
  <c r="E25" i="7"/>
  <c r="O22" i="8"/>
  <c r="D21" i="7"/>
  <c r="G19" i="7"/>
  <c r="Q8" i="8"/>
  <c r="S48" i="7"/>
  <c r="U44" i="7"/>
  <c r="W40" i="7"/>
  <c r="H37" i="7"/>
  <c r="W24" i="7"/>
  <c r="W23" i="7"/>
  <c r="V20" i="7"/>
  <c r="E19" i="7"/>
  <c r="N69" i="7"/>
  <c r="P62" i="7"/>
  <c r="S50" i="7"/>
  <c r="O44" i="7"/>
  <c r="L38" i="7"/>
  <c r="F30" i="7"/>
  <c r="N45" i="7"/>
  <c r="F36" i="7"/>
  <c r="E53" i="7"/>
  <c r="X32" i="7"/>
  <c r="M41" i="7"/>
  <c r="M7" i="7"/>
  <c r="W66" i="7"/>
  <c r="N16" i="7"/>
  <c r="X14" i="7"/>
  <c r="M13" i="7"/>
  <c r="I8" i="8"/>
  <c r="S66" i="7"/>
  <c r="T62" i="7"/>
  <c r="O53" i="7"/>
  <c r="E34" i="7"/>
  <c r="E33" i="8"/>
  <c r="I32" i="7"/>
  <c r="U29" i="7"/>
  <c r="X28" i="7"/>
  <c r="L22" i="8"/>
  <c r="L16" i="7"/>
  <c r="V14" i="7"/>
  <c r="K13" i="7"/>
  <c r="R10" i="7"/>
  <c r="N6" i="7"/>
  <c r="D71" i="7"/>
  <c r="U64" i="7"/>
  <c r="Q64" i="7"/>
  <c r="X53" i="7"/>
  <c r="X52" i="7" s="1"/>
  <c r="X52" i="8"/>
  <c r="L49" i="7"/>
  <c r="X42" i="7"/>
  <c r="W36" i="7"/>
  <c r="L33" i="8"/>
  <c r="X16" i="7"/>
  <c r="L11" i="8"/>
  <c r="T53" i="7"/>
  <c r="T52" i="7" s="1"/>
  <c r="T52" i="8"/>
  <c r="W50" i="7"/>
  <c r="D47" i="7"/>
  <c r="F43" i="7"/>
  <c r="G39" i="7"/>
  <c r="T35" i="7"/>
  <c r="M32" i="7"/>
  <c r="X29" i="7"/>
  <c r="O24" i="7"/>
  <c r="O23" i="7"/>
  <c r="N20" i="7"/>
  <c r="T17" i="8"/>
  <c r="T10" i="7"/>
  <c r="O54" i="7"/>
  <c r="R51" i="7"/>
  <c r="R47" i="7"/>
  <c r="V43" i="7"/>
  <c r="W39" i="7"/>
  <c r="K36" i="7"/>
  <c r="M24" i="7"/>
  <c r="K20" i="7"/>
  <c r="R17" i="8"/>
  <c r="S53" i="7"/>
  <c r="U66" i="7"/>
  <c r="L34" i="7"/>
  <c r="P29" i="7"/>
  <c r="K24" i="7"/>
  <c r="J20" i="7"/>
  <c r="W15" i="7"/>
  <c r="N13" i="7"/>
  <c r="D11" i="8"/>
  <c r="H8" i="8"/>
  <c r="H9" i="7"/>
  <c r="F7" i="7"/>
  <c r="K33" i="8"/>
  <c r="K34" i="7"/>
  <c r="V63" i="7"/>
  <c r="G66" i="7"/>
  <c r="W25" i="7"/>
  <c r="U53" i="7"/>
  <c r="D43" i="7"/>
  <c r="M31" i="7"/>
  <c r="W21" i="7"/>
  <c r="P37" i="7"/>
  <c r="Q21" i="7"/>
  <c r="L65" i="7"/>
  <c r="P28" i="7"/>
  <c r="L17" i="8"/>
  <c r="F16" i="7"/>
  <c r="P14" i="7"/>
  <c r="E13" i="7"/>
  <c r="N71" i="7"/>
  <c r="W64" i="7"/>
  <c r="R31" i="7"/>
  <c r="H29" i="7"/>
  <c r="L23" i="7"/>
  <c r="J17" i="8"/>
  <c r="D16" i="7"/>
  <c r="N14" i="7"/>
  <c r="X11" i="8"/>
  <c r="J10" i="7"/>
  <c r="Q7" i="7"/>
  <c r="F6" i="7"/>
  <c r="U72" i="7"/>
  <c r="K62" i="7"/>
  <c r="K61" i="8"/>
  <c r="J51" i="7"/>
  <c r="L24" i="7"/>
  <c r="K50" i="7"/>
  <c r="Q40" i="7"/>
  <c r="W29" i="7"/>
  <c r="L20" i="7"/>
  <c r="H49" i="7"/>
  <c r="T34" i="7"/>
  <c r="H25" i="7"/>
  <c r="M15" i="7"/>
  <c r="F10" i="7"/>
  <c r="T63" i="7"/>
  <c r="W34" i="7"/>
  <c r="W33" i="8"/>
  <c r="S15" i="7"/>
  <c r="H14" i="7"/>
  <c r="J11" i="8"/>
  <c r="V69" i="7"/>
  <c r="L63" i="7"/>
  <c r="Q52" i="8"/>
  <c r="Q53" i="7"/>
  <c r="Q52" i="7" s="1"/>
  <c r="N34" i="7"/>
  <c r="D31" i="7"/>
  <c r="Q15" i="7"/>
  <c r="F14" i="7"/>
  <c r="O8" i="8"/>
  <c r="I7" i="7"/>
  <c r="O72" i="7"/>
  <c r="X69" i="7"/>
  <c r="T69" i="7"/>
  <c r="M53" i="7"/>
  <c r="G46" i="7"/>
  <c r="T39" i="7"/>
  <c r="M33" i="8"/>
  <c r="N31" i="7"/>
  <c r="X21" i="7"/>
  <c r="K18" i="7"/>
  <c r="K17" i="8"/>
  <c r="F18" i="7"/>
  <c r="S14" i="7"/>
  <c r="I11" i="8"/>
  <c r="I12" i="7"/>
  <c r="M10" i="7"/>
  <c r="E6" i="7"/>
  <c r="H69" i="7"/>
  <c r="J71" i="7"/>
  <c r="I38" i="7"/>
  <c r="D17" i="8"/>
  <c r="L10" i="7"/>
  <c r="Q50" i="7"/>
  <c r="O35" i="7"/>
  <c r="X25" i="7"/>
  <c r="N41" i="7"/>
  <c r="N32" i="7"/>
  <c r="H21" i="7"/>
  <c r="T18" i="7"/>
  <c r="R11" i="8"/>
  <c r="M66" i="7"/>
  <c r="M50" i="7"/>
  <c r="G44" i="7"/>
  <c r="V37" i="7"/>
  <c r="G33" i="8"/>
  <c r="G34" i="7"/>
  <c r="I30" i="7"/>
  <c r="U25" i="7"/>
  <c r="L19" i="7"/>
  <c r="K16" i="7"/>
  <c r="X13" i="7"/>
  <c r="I10" i="7"/>
  <c r="N7" i="7"/>
  <c r="R52" i="8"/>
  <c r="R53" i="7"/>
  <c r="X65" i="7"/>
  <c r="I50" i="7"/>
  <c r="X67" i="7"/>
  <c r="S54" i="7"/>
  <c r="M48" i="7"/>
  <c r="H42" i="7"/>
  <c r="J36" i="7"/>
  <c r="W32" i="7"/>
  <c r="E29" i="7"/>
  <c r="Q25" i="7"/>
  <c r="P21" i="7"/>
  <c r="Q17" i="8"/>
  <c r="I16" i="7"/>
  <c r="T13" i="7"/>
  <c r="X12" i="7"/>
  <c r="N8" i="8"/>
  <c r="V7" i="7"/>
  <c r="O33" i="8"/>
  <c r="U40" i="7"/>
  <c r="F31" i="7"/>
  <c r="F19" i="7"/>
  <c r="G16" i="7"/>
  <c r="K11" i="8"/>
  <c r="L8" i="8"/>
  <c r="L9" i="7"/>
  <c r="D6" i="7"/>
  <c r="P45" i="7"/>
  <c r="E36" i="7"/>
  <c r="W30" i="7"/>
  <c r="V23" i="7"/>
  <c r="V22" i="8"/>
  <c r="D19" i="7"/>
  <c r="E16" i="7"/>
  <c r="G12" i="7"/>
  <c r="G11" i="8"/>
  <c r="J8" i="8"/>
  <c r="K51" i="7"/>
  <c r="J40" i="7"/>
  <c r="V34" i="7"/>
  <c r="W17" i="8"/>
  <c r="W18" i="7"/>
  <c r="W14" i="7"/>
  <c r="E11" i="8"/>
  <c r="E12" i="7"/>
  <c r="F8" i="8"/>
  <c r="F9" i="7"/>
  <c r="D51" i="7"/>
  <c r="U38" i="7"/>
  <c r="H30" i="7"/>
  <c r="J23" i="7"/>
  <c r="J22" i="8"/>
  <c r="P17" i="8"/>
  <c r="L13" i="7"/>
  <c r="X9" i="7"/>
  <c r="X8" i="8"/>
  <c r="J7" i="7"/>
  <c r="V47" i="7"/>
  <c r="L35" i="7"/>
  <c r="Q30" i="7"/>
  <c r="V24" i="7"/>
  <c r="E21" i="7"/>
  <c r="S16" i="7"/>
  <c r="W11" i="8"/>
  <c r="W12" i="7"/>
  <c r="D8" i="8"/>
  <c r="D9" i="7"/>
  <c r="P50" i="7"/>
  <c r="R39" i="7"/>
  <c r="N22" i="8"/>
  <c r="N23" i="7"/>
  <c r="R13" i="7"/>
  <c r="U10" i="7"/>
  <c r="E8" i="8"/>
  <c r="S38" i="7"/>
  <c r="N25" i="7"/>
  <c r="J39" i="7"/>
  <c r="Q18" i="7"/>
  <c r="W8" i="8"/>
  <c r="I25" i="7"/>
  <c r="E14" i="7"/>
  <c r="R12" i="7"/>
  <c r="D52" i="8"/>
  <c r="D53" i="7"/>
  <c r="R63" i="7"/>
  <c r="D25" i="7"/>
  <c r="T21" i="7"/>
  <c r="U17" i="8"/>
  <c r="T15" i="7"/>
  <c r="J13" i="7"/>
  <c r="X6" i="7"/>
  <c r="H53" i="7"/>
  <c r="H52" i="8"/>
  <c r="E32" i="7"/>
  <c r="E28" i="7"/>
  <c r="U24" i="7"/>
  <c r="P15" i="7"/>
  <c r="H13" i="7"/>
  <c r="K12" i="7"/>
  <c r="K7" i="7"/>
  <c r="E49" i="7"/>
  <c r="O38" i="7"/>
  <c r="R29" i="7"/>
  <c r="G18" i="7"/>
  <c r="G17" i="8"/>
  <c r="H15" i="7"/>
  <c r="V67" i="7"/>
  <c r="M29" i="7"/>
  <c r="K32" i="7"/>
  <c r="M23" i="7"/>
  <c r="M22" i="7" s="1"/>
  <c r="X49" i="7"/>
  <c r="E24" i="7"/>
  <c r="T46" i="7"/>
  <c r="P19" i="7"/>
  <c r="Q9" i="7"/>
  <c r="U48" i="7"/>
  <c r="Q42" i="7"/>
  <c r="R36" i="7"/>
  <c r="J29" i="7"/>
  <c r="H17" i="8"/>
  <c r="R8" i="8"/>
  <c r="F63" i="7"/>
  <c r="Q48" i="7"/>
  <c r="R65" i="7"/>
  <c r="W46" i="7"/>
  <c r="R40" i="7"/>
  <c r="D35" i="7"/>
  <c r="S20" i="7"/>
  <c r="S10" i="7"/>
  <c r="U23" i="7"/>
  <c r="J43" i="7"/>
  <c r="D34" i="7"/>
  <c r="D33" i="8"/>
  <c r="X17" i="8"/>
  <c r="F15" i="7"/>
  <c r="G48" i="7"/>
  <c r="U37" i="7"/>
  <c r="F25" i="7"/>
  <c r="I21" i="7"/>
  <c r="D14" i="7"/>
  <c r="F11" i="8"/>
  <c r="O34" i="7"/>
  <c r="P47" i="7"/>
  <c r="R35" i="7"/>
  <c r="O30" i="7"/>
  <c r="O16" i="7"/>
  <c r="D12" i="7"/>
  <c r="P7" i="7"/>
  <c r="I34" i="7"/>
  <c r="I24" i="7"/>
  <c r="W20" i="7"/>
  <c r="P18" i="7"/>
  <c r="G15" i="7"/>
  <c r="S11" i="8"/>
  <c r="M6" i="7"/>
  <c r="J52" i="8"/>
  <c r="J53" i="7"/>
  <c r="X30" i="7"/>
  <c r="J28" i="7"/>
  <c r="X22" i="8"/>
  <c r="E17" i="8"/>
  <c r="D15" i="7"/>
  <c r="O12" i="7"/>
  <c r="O11" i="8"/>
  <c r="W9" i="7"/>
  <c r="U6" i="7"/>
  <c r="M28" i="7"/>
  <c r="V45" i="7"/>
  <c r="G36" i="7"/>
  <c r="M21" i="7"/>
  <c r="I14" i="7"/>
  <c r="R7" i="7"/>
  <c r="H11" i="8"/>
  <c r="J9" i="7"/>
  <c r="U30" i="7"/>
  <c r="V18" i="7"/>
  <c r="F12" i="7"/>
  <c r="I9" i="7"/>
  <c r="M34" i="7"/>
  <c r="S28" i="7"/>
  <c r="V71" i="7"/>
  <c r="D46" i="7"/>
  <c r="T31" i="7"/>
  <c r="U42" i="7"/>
  <c r="V21" i="7"/>
  <c r="P22" i="8"/>
  <c r="P23" i="7"/>
  <c r="V11" i="8"/>
  <c r="L62" i="7"/>
  <c r="G62" i="7"/>
  <c r="L47" i="7"/>
  <c r="D41" i="7"/>
  <c r="K35" i="7"/>
  <c r="G32" i="7"/>
  <c r="N9" i="7"/>
  <c r="W54" i="7"/>
  <c r="F47" i="7"/>
  <c r="W62" i="7"/>
  <c r="W61" i="8"/>
  <c r="N51" i="7"/>
  <c r="L45" i="7"/>
  <c r="F39" i="7"/>
  <c r="H22" i="8"/>
  <c r="W19" i="7"/>
  <c r="G10" i="7"/>
  <c r="O70" i="7"/>
  <c r="L25" i="7"/>
  <c r="J12" i="7"/>
  <c r="O40" i="7"/>
  <c r="V28" i="7"/>
  <c r="J21" i="7"/>
  <c r="X18" i="7"/>
  <c r="G14" i="7"/>
  <c r="O7" i="7"/>
  <c r="H45" i="7"/>
  <c r="V35" i="7"/>
  <c r="T22" i="8"/>
  <c r="T19" i="7"/>
  <c r="W16" i="7"/>
  <c r="D13" i="7"/>
  <c r="E10" i="7"/>
  <c r="L7" i="7"/>
  <c r="G42" i="7"/>
  <c r="L29" i="7"/>
  <c r="X19" i="7"/>
  <c r="D39" i="7"/>
  <c r="N28" i="7"/>
  <c r="V19" i="7"/>
  <c r="M64" i="7"/>
  <c r="U28" i="7"/>
  <c r="J15" i="7"/>
  <c r="P6" i="7"/>
  <c r="U68" i="7"/>
  <c r="X51" i="7"/>
  <c r="R45" i="7"/>
  <c r="P39" i="7"/>
  <c r="J31" i="7"/>
  <c r="W10" i="7"/>
  <c r="S61" i="8"/>
  <c r="S62" i="7"/>
  <c r="M68" i="7"/>
  <c r="T51" i="7"/>
  <c r="W70" i="7"/>
  <c r="E50" i="7"/>
  <c r="S43" i="7"/>
  <c r="R37" i="7"/>
  <c r="J19" i="7"/>
  <c r="N53" i="7"/>
  <c r="N52" i="8"/>
  <c r="F24" i="7"/>
  <c r="D23" i="7"/>
  <c r="V62" i="7"/>
  <c r="T23" i="7"/>
  <c r="U8" i="8"/>
  <c r="L43" i="7"/>
  <c r="E38" i="7"/>
  <c r="F13" i="7"/>
  <c r="S42" i="7"/>
  <c r="X15" i="7"/>
  <c r="M46" i="7"/>
  <c r="J35" i="7"/>
  <c r="S17" i="8"/>
  <c r="S18" i="7"/>
  <c r="Q12" i="7"/>
  <c r="Q11" i="8"/>
  <c r="P9" i="7"/>
  <c r="P8" i="8"/>
  <c r="W6" i="7"/>
  <c r="E40" i="7"/>
  <c r="F32" i="7"/>
  <c r="I23" i="7"/>
  <c r="V15" i="7"/>
  <c r="Q44" i="7"/>
  <c r="V31" i="7"/>
  <c r="R19" i="7"/>
  <c r="U12" i="7"/>
  <c r="U11" i="8"/>
  <c r="V8" i="8"/>
  <c r="V9" i="7"/>
  <c r="V8" i="7" s="1"/>
  <c r="H7" i="7"/>
  <c r="Q34" i="7"/>
  <c r="Q33" i="8"/>
  <c r="V25" i="7"/>
  <c r="N44" i="7"/>
  <c r="E23" i="7"/>
  <c r="N18" i="7"/>
  <c r="Q13" i="7"/>
  <c r="T8" i="8"/>
  <c r="T9" i="7"/>
  <c r="T8" i="7" s="1"/>
  <c r="I6" i="7"/>
  <c r="V36" i="7"/>
  <c r="U21" i="7"/>
  <c r="M17" i="8"/>
  <c r="M18" i="7"/>
  <c r="P13" i="7"/>
  <c r="M20" i="7"/>
  <c r="O10" i="7"/>
  <c r="M27" i="8"/>
  <c r="M26" i="8" s="1"/>
  <c r="O9" i="7"/>
  <c r="E27" i="8"/>
  <c r="D28" i="7"/>
  <c r="T28" i="7"/>
  <c r="L31" i="7"/>
  <c r="L27" i="8"/>
  <c r="F27" i="8"/>
  <c r="C47" i="7"/>
  <c r="C13" i="7"/>
  <c r="C40" i="7"/>
  <c r="C19" i="7"/>
  <c r="C70" i="7"/>
  <c r="D18" i="7"/>
  <c r="X34" i="7"/>
  <c r="H18" i="7"/>
  <c r="T6" i="7"/>
  <c r="E20" i="7"/>
  <c r="H12" i="7"/>
  <c r="S31" i="7"/>
  <c r="K27" i="8"/>
  <c r="O6" i="7"/>
  <c r="G9" i="7"/>
  <c r="E42" i="7"/>
  <c r="K30" i="7"/>
  <c r="L6" i="7"/>
  <c r="P31" i="7"/>
  <c r="J34" i="7"/>
  <c r="R20" i="7"/>
  <c r="Q16" i="7"/>
  <c r="T25" i="7"/>
  <c r="R9" i="7"/>
  <c r="R8" i="7" s="1"/>
  <c r="W27" i="8"/>
  <c r="S6" i="7"/>
  <c r="H27" i="8"/>
  <c r="T29" i="7"/>
  <c r="L46" i="7"/>
  <c r="T27" i="8"/>
  <c r="L15" i="7"/>
  <c r="J24" i="7"/>
  <c r="J22" i="7" s="1"/>
  <c r="C45" i="7"/>
  <c r="O14" i="7"/>
  <c r="E30" i="7"/>
  <c r="U16" i="7"/>
  <c r="S32" i="7"/>
  <c r="Q32" i="7"/>
  <c r="H10" i="7"/>
  <c r="H8" i="7" s="1"/>
  <c r="W44" i="7"/>
  <c r="M37" i="7"/>
  <c r="S19" i="7"/>
  <c r="U14" i="7"/>
  <c r="V12" i="7"/>
  <c r="L54" i="7"/>
  <c r="R18" i="7"/>
  <c r="E37" i="7"/>
  <c r="N49" i="7"/>
  <c r="O20" i="7"/>
  <c r="P11" i="8"/>
  <c r="T7" i="7"/>
  <c r="K14" i="7"/>
  <c r="N27" i="8"/>
  <c r="N26" i="8" s="1"/>
  <c r="M49" i="7"/>
  <c r="D27" i="8"/>
  <c r="J16" i="7"/>
  <c r="C72" i="7"/>
  <c r="C33" i="8"/>
  <c r="C69" i="7"/>
  <c r="C66" i="7"/>
  <c r="C10" i="7"/>
  <c r="C17" i="8"/>
  <c r="C38" i="7"/>
  <c r="Q28" i="7"/>
  <c r="K9" i="7"/>
  <c r="I13" i="7"/>
  <c r="Q6" i="7"/>
  <c r="M16" i="7"/>
  <c r="N11" i="8"/>
  <c r="M8" i="8"/>
  <c r="M9" i="7"/>
  <c r="M8" i="7" s="1"/>
  <c r="G6" i="7"/>
  <c r="D29" i="7"/>
  <c r="S23" i="7"/>
  <c r="S22" i="8"/>
  <c r="X10" i="7"/>
  <c r="R16" i="7"/>
  <c r="T41" i="7"/>
  <c r="I54" i="7"/>
  <c r="O18" i="7"/>
  <c r="O17" i="8"/>
  <c r="O15" i="7"/>
  <c r="S12" i="7"/>
  <c r="S9" i="7"/>
  <c r="N24" i="7"/>
  <c r="L18" i="7"/>
  <c r="P43" i="7"/>
  <c r="J41" i="7"/>
  <c r="J18" i="7"/>
  <c r="X23" i="7"/>
  <c r="X22" i="7" s="1"/>
  <c r="S7" i="7"/>
  <c r="H19" i="7"/>
  <c r="J27" i="8"/>
  <c r="C32" i="7"/>
  <c r="K22" i="8"/>
  <c r="K23" i="7"/>
  <c r="K22" i="7" s="1"/>
  <c r="N12" i="7"/>
  <c r="L14" i="7"/>
  <c r="K6" i="7"/>
  <c r="I53" i="7"/>
  <c r="N19" i="7"/>
  <c r="V13" i="7"/>
  <c r="K28" i="7"/>
  <c r="H23" i="7"/>
  <c r="U9" i="7"/>
  <c r="Q27" i="8"/>
  <c r="U34" i="7"/>
  <c r="U33" i="8"/>
  <c r="Q24" i="7"/>
  <c r="Q10" i="7"/>
  <c r="W7" i="7"/>
  <c r="X43" i="7"/>
  <c r="F34" i="7"/>
  <c r="K19" i="7"/>
  <c r="N15" i="7"/>
  <c r="P12" i="7"/>
  <c r="D7" i="7"/>
  <c r="O27" i="8"/>
  <c r="O26" i="8" s="1"/>
  <c r="M11" i="8"/>
  <c r="M12" i="7"/>
  <c r="U32" i="7"/>
  <c r="R21" i="7"/>
  <c r="C36" i="7"/>
  <c r="C54" i="7"/>
  <c r="C48" i="7"/>
  <c r="C68" i="7"/>
  <c r="C50" i="7"/>
  <c r="C6" i="7"/>
  <c r="C44" i="7"/>
  <c r="C52" i="8"/>
  <c r="C30" i="7"/>
  <c r="C18" i="7"/>
  <c r="J25" i="7"/>
  <c r="F29" i="7"/>
  <c r="S27" i="8"/>
  <c r="G28" i="7"/>
  <c r="G7" i="7"/>
  <c r="F23" i="7"/>
  <c r="F22" i="8"/>
  <c r="M14" i="7"/>
  <c r="P27" i="8"/>
  <c r="P26" i="8" s="1"/>
  <c r="C24" i="7"/>
  <c r="C8" i="8"/>
  <c r="C61" i="8"/>
  <c r="C39" i="7"/>
  <c r="C11" i="8"/>
  <c r="V4" i="8"/>
  <c r="C42" i="7"/>
  <c r="C29" i="7"/>
  <c r="C65" i="7"/>
  <c r="I18" i="7"/>
  <c r="I17" i="8"/>
  <c r="E5" i="7"/>
  <c r="C35" i="7"/>
  <c r="G20" i="7"/>
  <c r="K10" i="7"/>
  <c r="E18" i="7"/>
  <c r="U49" i="7"/>
  <c r="S24" i="7"/>
  <c r="T12" i="7"/>
  <c r="Q14" i="7"/>
  <c r="P10" i="7"/>
  <c r="G27" i="8"/>
  <c r="V27" i="8"/>
  <c r="C22" i="8"/>
  <c r="C28" i="7"/>
  <c r="C27" i="8"/>
  <c r="C7" i="7"/>
  <c r="H65" i="7"/>
  <c r="R15" i="7"/>
  <c r="Q46" i="7"/>
  <c r="V29" i="7"/>
  <c r="C67" i="7"/>
  <c r="C25" i="7"/>
  <c r="R28" i="7"/>
  <c r="C43" i="7"/>
  <c r="C20" i="7"/>
  <c r="O42" i="7"/>
  <c r="T14" i="7"/>
  <c r="C37" i="7"/>
  <c r="C21" i="7"/>
  <c r="R34" i="7"/>
  <c r="U18" i="7"/>
  <c r="O47" i="7"/>
  <c r="I28" i="7"/>
  <c r="W28" i="7"/>
  <c r="M36" i="7"/>
  <c r="C51" i="7"/>
  <c r="C62" i="7"/>
  <c r="C64" i="7"/>
  <c r="C34" i="7"/>
  <c r="C63" i="7"/>
  <c r="C14" i="7"/>
  <c r="C49" i="7"/>
  <c r="C16" i="7"/>
  <c r="E4" i="8"/>
  <c r="E3" i="8" s="1"/>
  <c r="N4" i="8"/>
  <c r="E9" i="7"/>
  <c r="S4" i="8"/>
  <c r="C9" i="7"/>
  <c r="I20" i="7"/>
  <c r="H6" i="7"/>
  <c r="D4" i="8"/>
  <c r="C12" i="7"/>
  <c r="T5" i="7"/>
  <c r="I5" i="7"/>
  <c r="I4" i="8"/>
  <c r="I3" i="8" s="1"/>
  <c r="M5" i="7"/>
  <c r="M4" i="7" s="1"/>
  <c r="H5" i="7"/>
  <c r="C4" i="8"/>
  <c r="O5" i="7"/>
  <c r="J48" i="7"/>
  <c r="J37" i="7"/>
  <c r="U20" i="7"/>
  <c r="P41" i="7"/>
  <c r="L12" i="7"/>
  <c r="X4" i="8"/>
  <c r="C46" i="7"/>
  <c r="P4" i="8"/>
  <c r="C53" i="7"/>
  <c r="F4" i="8"/>
  <c r="K5" i="7"/>
  <c r="C23" i="7"/>
  <c r="O4" i="8"/>
  <c r="G4" i="8"/>
  <c r="L5" i="7"/>
  <c r="K4" i="8"/>
  <c r="U5" i="7"/>
  <c r="W4" i="8"/>
  <c r="C71" i="7"/>
  <c r="P34" i="7"/>
  <c r="R27" i="8"/>
  <c r="R26" i="8" s="1"/>
  <c r="C41" i="7"/>
  <c r="C31" i="7"/>
  <c r="R4" i="8"/>
  <c r="W5" i="7"/>
  <c r="S5" i="7"/>
  <c r="G5" i="7"/>
  <c r="P5" i="7"/>
  <c r="H4" i="8"/>
  <c r="U4" i="8"/>
  <c r="D5" i="7"/>
  <c r="X7" i="7"/>
  <c r="L28" i="7"/>
  <c r="O28" i="7"/>
  <c r="I27" i="8"/>
  <c r="I26" i="8" s="1"/>
  <c r="X27" i="8"/>
  <c r="X26" i="8" s="1"/>
  <c r="X5" i="7"/>
  <c r="N5" i="7"/>
  <c r="J4" i="8"/>
  <c r="J5" i="7"/>
  <c r="C15" i="7"/>
  <c r="M4" i="8"/>
  <c r="V5" i="7"/>
  <c r="V4" i="7" s="1"/>
  <c r="Q5" i="7"/>
  <c r="C5" i="7"/>
  <c r="R5" i="7"/>
  <c r="T4" i="8"/>
  <c r="Q4" i="8"/>
  <c r="U27" i="8"/>
  <c r="L4" i="8"/>
  <c r="F5" i="7"/>
  <c r="P4" i="7" l="1"/>
  <c r="J26" i="8"/>
  <c r="P3" i="8"/>
  <c r="T22" i="7"/>
  <c r="S26" i="8"/>
  <c r="H22" i="7"/>
  <c r="E22" i="7"/>
  <c r="K3" i="8"/>
  <c r="G17" i="7"/>
  <c r="D26" i="8"/>
  <c r="E8" i="7"/>
  <c r="R4" i="7"/>
  <c r="O4" i="7"/>
  <c r="I8" i="7"/>
  <c r="G26" i="8"/>
  <c r="H3" i="8"/>
  <c r="R27" i="7"/>
  <c r="L4" i="7"/>
  <c r="D8" i="7"/>
  <c r="H52" i="7"/>
  <c r="J8" i="7"/>
  <c r="K26" i="8"/>
  <c r="K2" i="8" s="1"/>
  <c r="V27" i="7"/>
  <c r="D52" i="7"/>
  <c r="W3" i="8"/>
  <c r="T26" i="8"/>
  <c r="E4" i="7"/>
  <c r="U8" i="7"/>
  <c r="F61" i="7"/>
  <c r="D17" i="7"/>
  <c r="F4" i="7"/>
  <c r="S8" i="7"/>
  <c r="R3" i="8"/>
  <c r="R2" i="8" s="1"/>
  <c r="L3" i="8"/>
  <c r="R22" i="7"/>
  <c r="C8" i="7"/>
  <c r="M52" i="7"/>
  <c r="K61" i="7"/>
  <c r="H11" i="7"/>
  <c r="J27" i="7"/>
  <c r="H4" i="7"/>
  <c r="H3" i="7" s="1"/>
  <c r="R33" i="7"/>
  <c r="Q3" i="8"/>
  <c r="N27" i="7"/>
  <c r="P33" i="7"/>
  <c r="F52" i="7"/>
  <c r="D22" i="7"/>
  <c r="N8" i="7"/>
  <c r="L8" i="7"/>
  <c r="P11" i="7"/>
  <c r="S3" i="8"/>
  <c r="S2" i="8" s="1"/>
  <c r="J4" i="7"/>
  <c r="C26" i="8"/>
  <c r="S11" i="7"/>
  <c r="H26" i="8"/>
  <c r="L26" i="8"/>
  <c r="N52" i="7"/>
  <c r="L17" i="7"/>
  <c r="M27" i="7"/>
  <c r="M3" i="8"/>
  <c r="M2" i="8" s="1"/>
  <c r="F22" i="7"/>
  <c r="T4" i="7"/>
  <c r="N3" i="8"/>
  <c r="N2" i="8" s="1"/>
  <c r="C22" i="7"/>
  <c r="J3" i="8"/>
  <c r="J2" i="8" s="1"/>
  <c r="N4" i="7"/>
  <c r="F3" i="8"/>
  <c r="W26" i="8"/>
  <c r="T17" i="7"/>
  <c r="Q17" i="7"/>
  <c r="F17" i="7"/>
  <c r="G3" i="8"/>
  <c r="G2" i="8" s="1"/>
  <c r="F33" i="7"/>
  <c r="C52" i="7"/>
  <c r="V26" i="8"/>
  <c r="G27" i="7"/>
  <c r="L61" i="7"/>
  <c r="I22" i="7"/>
  <c r="P22" i="7"/>
  <c r="F8" i="7"/>
  <c r="D3" i="8"/>
  <c r="T3" i="8"/>
  <c r="O27" i="7"/>
  <c r="U22" i="7"/>
  <c r="L27" i="7"/>
  <c r="L11" i="7"/>
  <c r="J52" i="7"/>
  <c r="E26" i="8"/>
  <c r="E2" i="8" s="1"/>
  <c r="Q4" i="7"/>
  <c r="D4" i="7"/>
  <c r="W27" i="7"/>
  <c r="U52" i="7"/>
  <c r="U3" i="8"/>
  <c r="I27" i="7"/>
  <c r="K27" i="7"/>
  <c r="G8" i="7"/>
  <c r="G4" i="7"/>
  <c r="K4" i="7"/>
  <c r="P52" i="7"/>
  <c r="K8" i="7"/>
  <c r="O17" i="7"/>
  <c r="W4" i="7"/>
  <c r="P17" i="7"/>
  <c r="C4" i="7"/>
  <c r="C3" i="8"/>
  <c r="Q26" i="8"/>
  <c r="G11" i="7"/>
  <c r="V61" i="7"/>
  <c r="Q27" i="7"/>
  <c r="T11" i="7"/>
  <c r="O22" i="7"/>
  <c r="X17" i="7"/>
  <c r="V22" i="7"/>
  <c r="O8" i="7"/>
  <c r="J33" i="7"/>
  <c r="C11" i="7"/>
  <c r="S17" i="7"/>
  <c r="V33" i="7"/>
  <c r="L22" i="7"/>
  <c r="P27" i="7"/>
  <c r="S52" i="7"/>
  <c r="X27" i="7"/>
  <c r="C33" i="7"/>
  <c r="I52" i="7"/>
  <c r="P8" i="7"/>
  <c r="M33" i="7"/>
  <c r="O11" i="7"/>
  <c r="M17" i="7"/>
  <c r="Q8" i="7"/>
  <c r="K33" i="7"/>
  <c r="G52" i="7"/>
  <c r="I17" i="7"/>
  <c r="T27" i="7"/>
  <c r="W22" i="7"/>
  <c r="I2" i="8"/>
  <c r="M11" i="7"/>
  <c r="M3" i="7" s="1"/>
  <c r="D27" i="7"/>
  <c r="Q11" i="7"/>
  <c r="O33" i="7"/>
  <c r="X3" i="8"/>
  <c r="X2" i="8" s="1"/>
  <c r="O52" i="7"/>
  <c r="H27" i="7"/>
  <c r="H33" i="7"/>
  <c r="O61" i="7"/>
  <c r="N17" i="7"/>
  <c r="J11" i="7"/>
  <c r="F11" i="7"/>
  <c r="E27" i="7"/>
  <c r="N22" i="7"/>
  <c r="X8" i="7"/>
  <c r="X11" i="7"/>
  <c r="G33" i="7"/>
  <c r="S33" i="7"/>
  <c r="E52" i="7"/>
  <c r="H61" i="7"/>
  <c r="W33" i="7"/>
  <c r="E17" i="7"/>
  <c r="V17" i="7"/>
  <c r="D33" i="7"/>
  <c r="T33" i="7"/>
  <c r="Q61" i="7"/>
  <c r="R52" i="7"/>
  <c r="E61" i="7"/>
  <c r="G61" i="7"/>
  <c r="R17" i="7"/>
  <c r="U17" i="7"/>
  <c r="U11" i="7"/>
  <c r="U27" i="7"/>
  <c r="W61" i="7"/>
  <c r="D11" i="7"/>
  <c r="E11" i="7"/>
  <c r="N33" i="7"/>
  <c r="F27" i="7"/>
  <c r="D61" i="7"/>
  <c r="R61" i="7"/>
  <c r="U61" i="7"/>
  <c r="P2" i="8"/>
  <c r="C61" i="7"/>
  <c r="C17" i="7"/>
  <c r="H17" i="7"/>
  <c r="Q33" i="7"/>
  <c r="K17" i="7"/>
  <c r="J61" i="7"/>
  <c r="U26" i="8"/>
  <c r="S22" i="7"/>
  <c r="V11" i="7"/>
  <c r="V3" i="7" s="1"/>
  <c r="I4" i="7"/>
  <c r="V3" i="8"/>
  <c r="S27" i="7"/>
  <c r="K11" i="7"/>
  <c r="X4" i="7"/>
  <c r="L33" i="7"/>
  <c r="S61" i="7"/>
  <c r="X61" i="7"/>
  <c r="M61" i="7"/>
  <c r="N61" i="7"/>
  <c r="X33" i="7"/>
  <c r="C27" i="7"/>
  <c r="N11" i="7"/>
  <c r="U33" i="7"/>
  <c r="J17" i="7"/>
  <c r="U4" i="7"/>
  <c r="R11" i="7"/>
  <c r="W17" i="7"/>
  <c r="T61" i="7"/>
  <c r="I11" i="7"/>
  <c r="K52" i="7"/>
  <c r="Q22" i="7"/>
  <c r="F26" i="8"/>
  <c r="L52" i="7"/>
  <c r="P61" i="7"/>
  <c r="S4" i="7"/>
  <c r="W8" i="7"/>
  <c r="W11" i="7"/>
  <c r="O3" i="8"/>
  <c r="O2" i="8" s="1"/>
  <c r="E33" i="7"/>
  <c r="I33" i="7"/>
  <c r="G22" i="7"/>
  <c r="I61" i="7"/>
  <c r="W52" i="7"/>
  <c r="T2" i="8" l="1"/>
  <c r="R3" i="7"/>
  <c r="V26" i="7"/>
  <c r="D2" i="8"/>
  <c r="D5" i="149" s="1"/>
  <c r="E5" i="149"/>
  <c r="H2" i="8"/>
  <c r="I5" i="149"/>
  <c r="R26" i="7"/>
  <c r="R2" i="7" s="1"/>
  <c r="R4" i="149" s="1"/>
  <c r="S3" i="7"/>
  <c r="W2" i="8"/>
  <c r="W5" i="149" s="1"/>
  <c r="E3" i="7"/>
  <c r="L2" i="8"/>
  <c r="P26" i="7"/>
  <c r="L26" i="7"/>
  <c r="C26" i="7"/>
  <c r="V2" i="8"/>
  <c r="Q2" i="8"/>
  <c r="G3" i="7"/>
  <c r="J26" i="7"/>
  <c r="K26" i="7"/>
  <c r="L3" i="7"/>
  <c r="T3" i="7"/>
  <c r="K5" i="149"/>
  <c r="O26" i="7"/>
  <c r="D3" i="7"/>
  <c r="U2" i="8"/>
  <c r="W26" i="7"/>
  <c r="F2" i="8"/>
  <c r="I26" i="7"/>
  <c r="G26" i="7"/>
  <c r="J5" i="149"/>
  <c r="F3" i="7"/>
  <c r="M26" i="7"/>
  <c r="M2" i="7" s="1"/>
  <c r="M4" i="149" s="1"/>
  <c r="N5" i="149"/>
  <c r="U26" i="7"/>
  <c r="F26" i="7"/>
  <c r="J3" i="7"/>
  <c r="C2" i="8"/>
  <c r="P3" i="7"/>
  <c r="N3" i="7"/>
  <c r="N26" i="7"/>
  <c r="K3" i="7"/>
  <c r="Q26" i="7"/>
  <c r="G5" i="149"/>
  <c r="C3" i="7"/>
  <c r="O5" i="149"/>
  <c r="I3" i="7"/>
  <c r="T26" i="7"/>
  <c r="Q3" i="7"/>
  <c r="P5" i="149"/>
  <c r="W3" i="7"/>
  <c r="S5" i="149"/>
  <c r="X26" i="7"/>
  <c r="O3" i="7"/>
  <c r="V2" i="7"/>
  <c r="V4" i="149" s="1"/>
  <c r="S26" i="7"/>
  <c r="U3" i="7"/>
  <c r="D26" i="7"/>
  <c r="E26" i="7"/>
  <c r="H26" i="7"/>
  <c r="H2" i="7" s="1"/>
  <c r="H4" i="149" s="1"/>
  <c r="M5" i="149"/>
  <c r="X3" i="7"/>
  <c r="R5" i="149"/>
  <c r="X5" i="149"/>
  <c r="T5" i="149"/>
  <c r="S2" i="7" l="1"/>
  <c r="S4" i="149" s="1"/>
  <c r="J2" i="7"/>
  <c r="J4" i="149" s="1"/>
  <c r="E2" i="7"/>
  <c r="E4" i="149" s="1"/>
  <c r="K2" i="7"/>
  <c r="K4" i="149" s="1"/>
  <c r="L2" i="7"/>
  <c r="L4" i="149" s="1"/>
  <c r="L5" i="149"/>
  <c r="H5" i="149"/>
  <c r="P2" i="7"/>
  <c r="P4" i="149" s="1"/>
  <c r="V5" i="149"/>
  <c r="U2" i="7"/>
  <c r="U4" i="149" s="1"/>
  <c r="Q2" i="7"/>
  <c r="Q4" i="149" s="1"/>
  <c r="C2" i="7"/>
  <c r="C4" i="149" s="1"/>
  <c r="Q5" i="149"/>
  <c r="T2" i="7"/>
  <c r="T4" i="149" s="1"/>
  <c r="U5" i="149"/>
  <c r="F2" i="7"/>
  <c r="F4" i="149" s="1"/>
  <c r="G2" i="7"/>
  <c r="G4" i="149" s="1"/>
  <c r="W2" i="7"/>
  <c r="W4" i="149" s="1"/>
  <c r="D2" i="7"/>
  <c r="D4" i="149" s="1"/>
  <c r="N2" i="7"/>
  <c r="N4" i="149" s="1"/>
  <c r="O2" i="7"/>
  <c r="O4" i="149" s="1"/>
  <c r="X2" i="7"/>
  <c r="X4" i="149" s="1"/>
  <c r="F5" i="149"/>
  <c r="I2" i="7"/>
  <c r="I4" i="149" s="1"/>
  <c r="C5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<sst xmlns="http://schemas.openxmlformats.org/spreadsheetml/2006/main" count="12477" uniqueCount="330">
  <si>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</si>
  <si>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</si>
  <si>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</si>
  <si>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</si>
  <si>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</si>
  <si>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</si>
  <si>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</si>
  <si>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</si>
  <si>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</si>
  <si>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</si>
  <si>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</si>
  <si>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</si>
  <si>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</si>
  <si>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</si>
  <si>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</si>
  <si>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</si>
  <si>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</si>
  <si>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</si>
  <si>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</si>
  <si>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</si>
  <si>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</si>
  <si>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</si>
  <si>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</si>
  <si>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</si>
  <si>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</si>
  <si>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</si>
  <si>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</si>
  <si>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</si>
  <si>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</si>
  <si>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</si>
  <si>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</si>
  <si>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</si>
  <si>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</si>
  <si>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</si>
  <si>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</si>
  <si>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</si>
  <si>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</si>
  <si>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</si>
  <si>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</si>
  <si>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</si>
  <si>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</si>
  <si>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</si>
  <si>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</si>
  <si>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</si>
  <si>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</si>
  <si>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</si>
  <si>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</si>
  <si>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</si>
  <si>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</si>
  <si>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</si>
  <si>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</si>
  <si>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</si>
  <si>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</si>
  <si>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</si>
  <si>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</si>
  <si>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</si>
  <si>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</si>
  <si>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</si>
  <si>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</si>
  <si>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</si>
  <si>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</si>
  <si>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</si>
  <si>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</si>
  <si>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</si>
  <si>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</si>
  <si>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</si>
  <si>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</si>
  <si>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</si>
  <si>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</si>
  <si>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</si>
  <si>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</si>
  <si>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</si>
  <si>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</si>
  <si>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</si>
  <si>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</si>
  <si>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</si>
  <si>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</si>
  <si>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</si>
  <si>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</si>
  <si>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</si>
  <si>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</si>
  <si>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</si>
  <si>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</si>
  <si>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</si>
  <si>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</si>
  <si>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</si>
  <si>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</si>
  <si>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</si>
  <si>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</si>
  <si>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</si>
  <si>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</si>
  <si>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</si>
  <si>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</si>
  <si>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</si>
  <si>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</si>
  <si>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</si>
  <si>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</si>
  <si>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</si>
  <si>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</si>
  <si>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</si>
  <si>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</si>
  <si>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</si>
  <si>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</si>
  <si>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</si>
  <si>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</si>
  <si>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</si>
  <si>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</si>
  <si>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</si>
  <si>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</si>
  <si>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</si>
  <si>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</si>
  <si>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</si>
  <si>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</si>
  <si>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</si>
  <si>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</si>
  <si>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</si>
  <si>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</si>
  <si>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</si>
  <si>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</si>
  <si>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</si>
  <si>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</si>
  <si>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</si>
  <si>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</si>
  <si>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</si>
  <si>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</si>
  <si>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</si>
  <si>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</si>
  <si>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</si>
  <si>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</si>
  <si>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</si>
  <si>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</si>
  <si>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</si>
  <si>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</si>
  <si>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</si>
  <si>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</si>
  <si>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</si>
  <si>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</si>
  <si>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</si>
  <si>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</si>
  <si>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</si>
  <si>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</si>
  <si>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</si>
  <si>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</si>
  <si>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</si>
  <si>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</si>
  <si>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</si>
  <si>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</si>
  <si>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</si>
  <si>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</si>
  <si>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</si>
  <si>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</si>
  <si>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</si>
  <si>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</si>
  <si>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</si>
  <si>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</si>
  <si>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</si>
  <si>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</si>
  <si>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</si>
  <si>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</si>
  <si>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</si>
  <si>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</si>
  <si>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</si>
  <si>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</si>
  <si>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</si>
  <si>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</si>
  <si>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</si>
  <si>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</si>
  <si>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</si>
  <si>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</si>
  <si>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</si>
  <si>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</si>
  <si>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</si>
  <si>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</si>
  <si>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</si>
  <si>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</si>
  <si>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</si>
  <si>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</si>
  <si>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</si>
  <si>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</si>
  <si>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</si>
  <si>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</si>
  <si>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</si>
  <si>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</si>
  <si>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</si>
  <si>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</si>
  <si>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</si>
  <si>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</si>
  <si>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</si>
  <si>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</si>
  <si>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</si>
  <si>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</si>
  <si>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</si>
  <si>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</si>
  <si>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</si>
  <si>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</si>
  <si>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</si>
  <si>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</si>
  <si>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</si>
  <si>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</si>
  <si>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</si>
  <si>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</si>
  <si>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</si>
  <si>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</si>
  <si>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</si>
  <si>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</si>
  <si>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</si>
  <si>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</si>
  <si>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</si>
  <si>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</si>
  <si>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</si>
  <si>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</si>
  <si>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</si>
  <si>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</si>
  <si>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</si>
  <si>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</si>
  <si>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</si>
  <si>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</si>
  <si>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</si>
  <si>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</si>
  <si>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</si>
  <si>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</si>
  <si>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</si>
  <si>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</si>
  <si>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</si>
  <si>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</si>
  <si>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</si>
  <si>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</si>
  <si>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</si>
  <si>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</si>
  <si>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</si>
  <si>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</si>
  <si>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</si>
  <si>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</si>
  <si>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</si>
  <si>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</si>
  <si>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</si>
  <si>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</si>
  <si>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</si>
  <si>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</si>
  <si>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</si>
  <si>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</si>
  <si>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</si>
  <si>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</si>
  <si>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</si>
  <si>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</si>
  <si>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</si>
  <si>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</si>
  <si>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</si>
  <si>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</si>
  <si>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</si>
  <si>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</si>
  <si>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</si>
  <si>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</si>
  <si>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</si>
  <si>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</si>
  <si>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</si>
  <si>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</si>
  <si>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</si>
  <si>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</si>
  <si>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</si>
  <si>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</si>
  <si>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</si>
  <si>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</si>
  <si>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</si>
  <si>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</si>
  <si>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</si>
  <si>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</si>
  <si>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</si>
  <si>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</si>
  <si>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</si>
  <si>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</si>
  <si>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</si>
  <si>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</si>
  <si>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</si>
  <si>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</si>
  <si>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</si>
  <si>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</si>
  <si>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</si>
  <si>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</si>
  <si>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</si>
  <si>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</si>
  <si>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</si>
  <si>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</si>
  <si>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</si>
  <si>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</si>
  <si>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</si>
  <si>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</si>
  <si>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</si>
  <si>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</si>
  <si>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</si>
  <si>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</si>
  <si>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</si>
  <si>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</si>
  <si>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</si>
  <si>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</si>
  <si>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</si>
  <si>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</si>
  <si>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</si>
  <si>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</si>
  <si>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</si>
  <si>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</si>
  <si>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</si>
  <si>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</si>
  <si>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</si>
  <si>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</si>
  <si>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</si>
  <si>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</si>
  <si>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</si>
  <si>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</si>
  <si>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</si>
  <si>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</si>
  <si>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</si>
  <si>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</si>
  <si>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</si>
  <si>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</si>
  <si>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</si>
  <si>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</si>
  <si>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</si>
  <si>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</si>
  <si>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</si>
  <si>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</si>
  <si>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</si>
  <si>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</si>
  <si>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</si>
  <si>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t>Powered two-wheelers</t>
  </si>
  <si>
    <t>kt CO2</t>
  </si>
  <si>
    <t>JRC-IDEES-2023 - Integrated Database of the European Energy System</t>
  </si>
  <si>
    <t>European Union (27 countries from 2020)</t>
  </si>
  <si>
    <t>EU27</t>
  </si>
  <si>
    <t>v2023-1.00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</si>
</sst>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5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DCDCDC"/>
      <color rgb="FF820000"/>
      <color rgb="FFEBF0DC"/>
      <color rgb="FFDCF0F5"/>
      <color rgb="FFF0EBE1"/>
      <color rgb="FF91CDDC"/>
      <color rgb="FF008282"/>
      <color rgb="FF323232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327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229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45967.480983796297</v>
      </c>
      <c r="M30" s="68"/>
      <c r="N30" s="68"/>
      <c r="O30" s="68"/>
      <c r="V30" s="57"/>
    </row>
    <row r="31" spans="12:32" ht="15" customHeight="1" x14ac:dyDescent="0.25">
      <c r="L31" s="63" t="s">
        <v>329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327</v>
      </c>
      <c r="B1" s="3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230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3498242.4640257373</v>
      </c>
      <c r="D4" s="8">
        <f>GAE!D$2</f>
        <v>3556692.6514116125</v>
      </c>
      <c r="E4" s="8">
        <f>GAE!E$2</f>
        <v>3562766.5569030237</v>
      </c>
      <c r="F4" s="8">
        <f>GAE!F$2</f>
        <v>3649251.9322993401</v>
      </c>
      <c r="G4" s="8">
        <f>GAE!G$2</f>
        <v>3667632.4137314321</v>
      </c>
      <c r="H4" s="8">
        <f>GAE!H$2</f>
        <v>3654689.3704788312</v>
      </c>
      <c r="I4" s="8">
        <f>GAE!I$2</f>
        <v>3680644.0581993652</v>
      </c>
      <c r="J4" s="8">
        <f>GAE!J$2</f>
        <v>3638457.5012556547</v>
      </c>
      <c r="K4" s="8">
        <f>GAE!K$2</f>
        <v>3567987.7945861369</v>
      </c>
      <c r="L4" s="8">
        <f>GAE!L$2</f>
        <v>3311840.6541390335</v>
      </c>
      <c r="M4" s="8">
        <f>GAE!M$2</f>
        <v>3394174.0686576809</v>
      </c>
      <c r="N4" s="8">
        <f>GAE!N$2</f>
        <v>3309283.3749060058</v>
      </c>
      <c r="O4" s="8">
        <f>GAE!O$2</f>
        <v>3252805.7957341615</v>
      </c>
      <c r="P4" s="8">
        <f>GAE!P$2</f>
        <v>3168159.7825289671</v>
      </c>
      <c r="Q4" s="8">
        <f>GAE!Q$2</f>
        <v>3024216.1507484699</v>
      </c>
      <c r="R4" s="8">
        <f>GAE!R$2</f>
        <v>3080941.9673021715</v>
      </c>
      <c r="S4" s="8">
        <f>GAE!S$2</f>
        <v>3101112.3885580162</v>
      </c>
      <c r="T4" s="8">
        <f>GAE!T$2</f>
        <v>3129696.837826516</v>
      </c>
      <c r="U4" s="8">
        <f>GAE!U$2</f>
        <v>3077353.7404367207</v>
      </c>
      <c r="V4" s="8">
        <f>GAE!V$2</f>
        <v>2935888.0691152257</v>
      </c>
      <c r="W4" s="8">
        <f>GAE!W$2</f>
        <v>2590495.4588941666</v>
      </c>
      <c r="X4" s="8">
        <f>GAE!X$2</f>
        <v>2772078.0514521371</v>
      </c>
      <c r="Y4" s="8">
        <f>GAE!Y$2</f>
        <v>2761277.5975990011</v>
      </c>
      <c r="Z4" s="8">
        <f>GAE!Z$2</f>
        <v>2532690.8479362773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129755.56161528004</v>
      </c>
      <c r="D5" s="10">
        <f>INTMARB!D$2</f>
        <v>133806.23010071999</v>
      </c>
      <c r="E5" s="10">
        <f>INTMARB!E$2</f>
        <v>137724.47959464</v>
      </c>
      <c r="F5" s="10">
        <f>INTMARB!F$2</f>
        <v>141828.46656732002</v>
      </c>
      <c r="G5" s="10">
        <f>INTMARB!G$2</f>
        <v>149118.53337719999</v>
      </c>
      <c r="H5" s="10">
        <f>INTMARB!H$2</f>
        <v>152050.65955524004</v>
      </c>
      <c r="I5" s="10">
        <f>INTMARB!I$2</f>
        <v>162126.09824759996</v>
      </c>
      <c r="J5" s="10">
        <f>INTMARB!J$2</f>
        <v>169125.02116560005</v>
      </c>
      <c r="K5" s="10">
        <f>INTMARB!K$2</f>
        <v>167261.39736156003</v>
      </c>
      <c r="L5" s="10">
        <f>INTMARB!L$2</f>
        <v>149275.39959287998</v>
      </c>
      <c r="M5" s="10">
        <f>INTMARB!M$2</f>
        <v>150397.71317532004</v>
      </c>
      <c r="N5" s="10">
        <f>INTMARB!N$2</f>
        <v>150001.93314683999</v>
      </c>
      <c r="O5" s="10">
        <f>INTMARB!O$2</f>
        <v>140145.25203395999</v>
      </c>
      <c r="P5" s="10">
        <f>INTMARB!P$2</f>
        <v>132198.70101154261</v>
      </c>
      <c r="Q5" s="10">
        <f>INTMARB!Q$2</f>
        <v>128290.35788140458</v>
      </c>
      <c r="R5" s="10">
        <f>INTMARB!R$2</f>
        <v>126944.71780325382</v>
      </c>
      <c r="S5" s="10">
        <f>INTMARB!S$2</f>
        <v>133313.51907324433</v>
      </c>
      <c r="T5" s="10">
        <f>INTMARB!T$2</f>
        <v>135426.30554725864</v>
      </c>
      <c r="U5" s="10">
        <f>INTMARB!U$2</f>
        <v>139377.20589300274</v>
      </c>
      <c r="V5" s="10">
        <f>INTMARB!V$2</f>
        <v>138155.18936755418</v>
      </c>
      <c r="W5" s="10">
        <f>INTMARB!W$2</f>
        <v>124049.00195443636</v>
      </c>
      <c r="X5" s="10">
        <f>INTMARB!X$2</f>
        <v>129831.74262789375</v>
      </c>
      <c r="Y5" s="10">
        <f>INTMARB!Y$2</f>
        <v>133201.550753305</v>
      </c>
      <c r="Z5" s="10">
        <f>INTMARB!Z$2</f>
        <v>124591.13283502494</v>
      </c>
    </row>
    <row r="6" spans="1:26" ht="11.25" customHeight="1" x14ac:dyDescent="0.2">
      <c r="A6" s="31" t="s">
        <v>309</v>
      </c>
      <c r="B6" s="11" t="str">
        <f ca="1">HYPERLINK("#"&amp;CELL("address",index!$Z$2),"index")</f>
        <v>index</v>
      </c>
      <c r="C6" s="12">
        <f>index!C$2</f>
        <v>0</v>
      </c>
      <c r="D6" s="12">
        <f>index!D$2</f>
        <v>0</v>
      </c>
      <c r="E6" s="12">
        <f>index!E$2</f>
        <v>0</v>
      </c>
      <c r="F6" s="12">
        <f>index!F$2</f>
        <v>0</v>
      </c>
      <c r="G6" s="12">
        <f>index!G$2</f>
        <v>0</v>
      </c>
      <c r="H6" s="12">
        <f>index!H$2</f>
        <v>0</v>
      </c>
      <c r="I6" s="12">
        <f>index!I$2</f>
        <v>0</v>
      </c>
      <c r="J6" s="12">
        <f>index!J$2</f>
        <v>0</v>
      </c>
      <c r="K6" s="12">
        <f>index!K$2</f>
        <v>0</v>
      </c>
      <c r="L6" s="12">
        <f>index!L$2</f>
        <v>0</v>
      </c>
      <c r="M6" s="12">
        <f>index!M$2</f>
        <v>0</v>
      </c>
      <c r="N6" s="12">
        <f>index!N$2</f>
        <v>0</v>
      </c>
      <c r="O6" s="12">
        <f>index!O$2</f>
        <v>0</v>
      </c>
      <c r="P6" s="12">
        <f>index!P$2</f>
        <v>0</v>
      </c>
      <c r="Q6" s="12">
        <f>index!Q$2</f>
        <v>0</v>
      </c>
      <c r="R6" s="12">
        <f>index!R$2</f>
        <v>0</v>
      </c>
      <c r="S6" s="12">
        <f>index!S$2</f>
        <v>0</v>
      </c>
      <c r="T6" s="12">
        <f>index!T$2</f>
        <v>0</v>
      </c>
      <c r="U6" s="12">
        <f>index!U$2</f>
        <v>0</v>
      </c>
      <c r="V6" s="12">
        <f>index!V$2</f>
        <v>0</v>
      </c>
      <c r="W6" s="12">
        <f>index!W$2</f>
        <v>0</v>
      </c>
      <c r="X6" s="12">
        <f>index!X$2</f>
        <v>0</v>
      </c>
      <c r="Y6" s="12">
        <f>index!Y$2</f>
        <v>0</v>
      </c>
      <c r="Z6" s="12">
        <f>index!Z$2</f>
        <v>0</v>
      </c>
    </row>
    <row r="7" spans="1:26" ht="11.25" customHeight="1" x14ac:dyDescent="0.2">
      <c r="A7" s="31" t="s">
        <v>310</v>
      </c>
      <c r="B7" s="11" t="str">
        <f ca="1">HYPERLINK("#"&amp;CELL("address",INTMARB_EX!$Z$2),"INTMARB_EX")</f>
        <v>INTMARB_EX</v>
      </c>
      <c r="C7" s="12">
        <f>INTMARB_EX!C$2</f>
        <v>83174.472613414589</v>
      </c>
      <c r="D7" s="12">
        <f>INTMARB_EX!D$2</f>
        <v>87375.791745302733</v>
      </c>
      <c r="E7" s="12">
        <f>INTMARB_EX!E$2</f>
        <v>91266.990568385358</v>
      </c>
      <c r="F7" s="12">
        <f>INTMARB_EX!F$2</f>
        <v>93612.979562687906</v>
      </c>
      <c r="G7" s="12">
        <f>INTMARB_EX!G$2</f>
        <v>99787.809076497491</v>
      </c>
      <c r="H7" s="12">
        <f>INTMARB_EX!H$2</f>
        <v>104345.29389697472</v>
      </c>
      <c r="I7" s="12">
        <f>INTMARB_EX!I$2</f>
        <v>113164.79199377632</v>
      </c>
      <c r="J7" s="12">
        <f>INTMARB_EX!J$2</f>
        <v>119087.51057711036</v>
      </c>
      <c r="K7" s="12">
        <f>INTMARB_EX!K$2</f>
        <v>117827.14311034349</v>
      </c>
      <c r="L7" s="12">
        <f>INTMARB_EX!L$2</f>
        <v>102134.51295283673</v>
      </c>
      <c r="M7" s="12">
        <f>INTMARB_EX!M$2</f>
        <v>101742.15936692145</v>
      </c>
      <c r="N7" s="12">
        <f>INTMARB_EX!N$2</f>
        <v>103766.91028485409</v>
      </c>
      <c r="O7" s="12">
        <f>INTMARB_EX!O$2</f>
        <v>96546.964660209458</v>
      </c>
      <c r="P7" s="12">
        <f>INTMARB_EX!P$2</f>
        <v>90109.23778526255</v>
      </c>
      <c r="Q7" s="12">
        <f>INTMARB_EX!Q$2</f>
        <v>87117.698523412037</v>
      </c>
      <c r="R7" s="12">
        <f>INTMARB_EX!R$2</f>
        <v>85482.110704486418</v>
      </c>
      <c r="S7" s="12">
        <f>INTMARB_EX!S$2</f>
        <v>88938.011654577276</v>
      </c>
      <c r="T7" s="12">
        <f>INTMARB_EX!T$2</f>
        <v>90247.972581512353</v>
      </c>
      <c r="U7" s="12">
        <f>INTMARB_EX!U$2</f>
        <v>92909.283812175869</v>
      </c>
      <c r="V7" s="12">
        <f>INTMARB_EX!V$2</f>
        <v>91213.346492126744</v>
      </c>
      <c r="W7" s="12">
        <f>INTMARB_EX!W$2</f>
        <v>85017.522283682643</v>
      </c>
      <c r="X7" s="12">
        <f>INTMARB_EX!X$2</f>
        <v>88827.673997583479</v>
      </c>
      <c r="Y7" s="12">
        <f>INTMARB_EX!Y$2</f>
        <v>87889.160125961789</v>
      </c>
      <c r="Z7" s="12">
        <f>INTMARB_EX!Z$2</f>
        <v>80296.512630294776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3368486.9024104569</v>
      </c>
      <c r="D8" s="8">
        <f>GIC!D$2</f>
        <v>3422886.4213108928</v>
      </c>
      <c r="E8" s="8">
        <f>GIC!E$2</f>
        <v>3425042.0773083842</v>
      </c>
      <c r="F8" s="8">
        <f>GIC!F$2</f>
        <v>3507423.4657320203</v>
      </c>
      <c r="G8" s="8">
        <f>GIC!G$2</f>
        <v>3518513.8803542322</v>
      </c>
      <c r="H8" s="8">
        <f>GIC!H$2</f>
        <v>3502638.7109235912</v>
      </c>
      <c r="I8" s="8">
        <f>GIC!I$2</f>
        <v>3518517.9599517644</v>
      </c>
      <c r="J8" s="8">
        <f>GIC!J$2</f>
        <v>3469332.4800900551</v>
      </c>
      <c r="K8" s="8">
        <f>GIC!K$2</f>
        <v>3400726.3972245771</v>
      </c>
      <c r="L8" s="8">
        <f>GIC!L$2</f>
        <v>3162565.2545461529</v>
      </c>
      <c r="M8" s="8">
        <f>GIC!M$2</f>
        <v>3243776.3554823608</v>
      </c>
      <c r="N8" s="8">
        <f>GIC!N$2</f>
        <v>3159281.4417591658</v>
      </c>
      <c r="O8" s="8">
        <f>GIC!O$2</f>
        <v>3112660.5437002014</v>
      </c>
      <c r="P8" s="8">
        <f>GIC!P$2</f>
        <v>3035961.0815174249</v>
      </c>
      <c r="Q8" s="8">
        <f>GIC!Q$2</f>
        <v>2895925.7928670654</v>
      </c>
      <c r="R8" s="8">
        <f>GIC!R$2</f>
        <v>2953997.2494989177</v>
      </c>
      <c r="S8" s="8">
        <f>GIC!S$2</f>
        <v>2967798.8694847715</v>
      </c>
      <c r="T8" s="8">
        <f>GIC!T$2</f>
        <v>2994270.5322792572</v>
      </c>
      <c r="U8" s="8">
        <f>GIC!U$2</f>
        <v>2937976.5345437177</v>
      </c>
      <c r="V8" s="8">
        <f>GIC!V$2</f>
        <v>2797732.8797476711</v>
      </c>
      <c r="W8" s="8">
        <f>GIC!W$2</f>
        <v>2466446.4569397299</v>
      </c>
      <c r="X8" s="8">
        <f>GIC!X$2</f>
        <v>2642246.308824243</v>
      </c>
      <c r="Y8" s="8">
        <f>GIC!Y$2</f>
        <v>2628076.0468456964</v>
      </c>
      <c r="Z8" s="8">
        <f>GIC!Z$2</f>
        <v>2408099.7151012523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86018.367839040002</v>
      </c>
      <c r="D9" s="10">
        <f>INTAVI!D$2</f>
        <v>84030.351450480011</v>
      </c>
      <c r="E9" s="10">
        <f>INTAVI!E$2</f>
        <v>82576.137185640007</v>
      </c>
      <c r="F9" s="10">
        <f>INTAVI!F$2</f>
        <v>84156.862833000007</v>
      </c>
      <c r="G9" s="10">
        <f>INTAVI!G$2</f>
        <v>90121.752317880018</v>
      </c>
      <c r="H9" s="10">
        <f>INTAVI!H$2</f>
        <v>93765.212832239995</v>
      </c>
      <c r="I9" s="10">
        <f>INTAVI!I$2</f>
        <v>98548.681866840008</v>
      </c>
      <c r="J9" s="10">
        <f>INTAVI!J$2</f>
        <v>102820.44877451999</v>
      </c>
      <c r="K9" s="10">
        <f>INTAVI!K$2</f>
        <v>104731.12241747999</v>
      </c>
      <c r="L9" s="10">
        <f>INTAVI!L$2</f>
        <v>95889.300575760004</v>
      </c>
      <c r="M9" s="10">
        <f>INTAVI!M$2</f>
        <v>96691.241511000029</v>
      </c>
      <c r="N9" s="10">
        <f>INTAVI!N$2</f>
        <v>99352.270203119988</v>
      </c>
      <c r="O9" s="10">
        <f>INTAVI!O$2</f>
        <v>98100.674749440004</v>
      </c>
      <c r="P9" s="10">
        <f>INTAVI!P$2</f>
        <v>98580.469374000022</v>
      </c>
      <c r="Q9" s="10">
        <f>INTAVI!Q$2</f>
        <v>99851.57592803998</v>
      </c>
      <c r="R9" s="10">
        <f>INTAVI!R$2</f>
        <v>104045.84091936001</v>
      </c>
      <c r="S9" s="10">
        <f>INTAVI!S$2</f>
        <v>109043.76554964</v>
      </c>
      <c r="T9" s="10">
        <f>INTAVI!T$2</f>
        <v>117264.46263804002</v>
      </c>
      <c r="U9" s="10">
        <f>INTAVI!U$2</f>
        <v>123461.98167060004</v>
      </c>
      <c r="V9" s="10">
        <f>INTAVI!V$2</f>
        <v>125799.63841224003</v>
      </c>
      <c r="W9" s="10">
        <f>INTAVI!W$2</f>
        <v>54220.864951080024</v>
      </c>
      <c r="X9" s="10">
        <f>INTAVI!X$2</f>
        <v>65746.501223040017</v>
      </c>
      <c r="Y9" s="10">
        <f>INTAVI!Y$2</f>
        <v>104382.84234132001</v>
      </c>
      <c r="Z9" s="10">
        <f>INTAVI!Z$2</f>
        <v>115178.68547964</v>
      </c>
    </row>
    <row r="10" spans="1:26" ht="11.25" customHeight="1" x14ac:dyDescent="0.2">
      <c r="A10" s="36" t="s">
        <v>319</v>
      </c>
      <c r="B10" s="11" t="str">
        <f ca="1">HYPERLINK("#"&amp;CELL("address",INTAVI_PA_IN!$Z$2),"INTAVI_PA_IN")</f>
        <v>INTAVI_PA_IN</v>
      </c>
      <c r="C10" s="12">
        <f>INTAVI_PA_IN!C$2</f>
        <v>34769.31109046565</v>
      </c>
      <c r="D10" s="12">
        <f>INTAVI_PA_IN!D$2</f>
        <v>34754.964402162783</v>
      </c>
      <c r="E10" s="12">
        <f>INTAVI_PA_IN!E$2</f>
        <v>32737.548684458299</v>
      </c>
      <c r="F10" s="12">
        <f>INTAVI_PA_IN!F$2</f>
        <v>34971.180746906801</v>
      </c>
      <c r="G10" s="12">
        <f>INTAVI_PA_IN!G$2</f>
        <v>36326.911461645563</v>
      </c>
      <c r="H10" s="12">
        <f>INTAVI_PA_IN!H$2</f>
        <v>37762.712596658515</v>
      </c>
      <c r="I10" s="12">
        <f>INTAVI_PA_IN!I$2</f>
        <v>40221.769907943024</v>
      </c>
      <c r="J10" s="12">
        <f>INTAVI_PA_IN!J$2</f>
        <v>42692.700409200064</v>
      </c>
      <c r="K10" s="12">
        <f>INTAVI_PA_IN!K$2</f>
        <v>43234.58925726841</v>
      </c>
      <c r="L10" s="12">
        <f>INTAVI_PA_IN!L$2</f>
        <v>38235.881298634864</v>
      </c>
      <c r="M10" s="12">
        <f>INTAVI_PA_IN!M$2</f>
        <v>38008.708400367395</v>
      </c>
      <c r="N10" s="12">
        <f>INTAVI_PA_IN!N$2</f>
        <v>40158.798679925247</v>
      </c>
      <c r="O10" s="12">
        <f>INTAVI_PA_IN!O$2</f>
        <v>39113.879923581233</v>
      </c>
      <c r="P10" s="12">
        <f>INTAVI_PA_IN!P$2</f>
        <v>39370.628124112351</v>
      </c>
      <c r="Q10" s="12">
        <f>INTAVI_PA_IN!Q$2</f>
        <v>40701.899119845046</v>
      </c>
      <c r="R10" s="12">
        <f>INTAVI_PA_IN!R$2</f>
        <v>42755.829363088953</v>
      </c>
      <c r="S10" s="12">
        <f>INTAVI_PA_IN!S$2</f>
        <v>46954.433212449214</v>
      </c>
      <c r="T10" s="12">
        <f>INTAVI_PA_IN!T$2</f>
        <v>51939.88370652833</v>
      </c>
      <c r="U10" s="12">
        <f>INTAVI_PA_IN!U$2</f>
        <v>54935.437056124414</v>
      </c>
      <c r="V10" s="12">
        <f>INTAVI_PA_IN!V$2</f>
        <v>55537.665592846301</v>
      </c>
      <c r="W10" s="12">
        <f>INTAVI_PA_IN!W$2</f>
        <v>16533.395608059938</v>
      </c>
      <c r="X10" s="12">
        <f>INTAVI_PA_IN!X$2</f>
        <v>22526.57509920845</v>
      </c>
      <c r="Y10" s="12">
        <f>INTAVI_PA_IN!Y$2</f>
        <v>45259.970816911293</v>
      </c>
      <c r="Z10" s="12">
        <f>INTAVI_PA_IN!Z$2</f>
        <v>50836.24323507231</v>
      </c>
    </row>
    <row r="11" spans="1:26" ht="11.25" customHeight="1" x14ac:dyDescent="0.2">
      <c r="A11" s="36" t="s">
        <v>317</v>
      </c>
      <c r="B11" s="11" t="str">
        <f ca="1">HYPERLINK("#"&amp;CELL("address",INTAVI_PA_EX!$Z$2),"INTAVI_PA_EX")</f>
        <v>INTAVI_PA_EX</v>
      </c>
      <c r="C11" s="12">
        <f>INTAVI_PA_EX!C$2</f>
        <v>43454.575456417966</v>
      </c>
      <c r="D11" s="12">
        <f>INTAVI_PA_EX!D$2</f>
        <v>42095.646944641041</v>
      </c>
      <c r="E11" s="12">
        <f>INTAVI_PA_EX!E$2</f>
        <v>42067.591494468485</v>
      </c>
      <c r="F11" s="12">
        <f>INTAVI_PA_EX!F$2</f>
        <v>40849.288107082983</v>
      </c>
      <c r="G11" s="12">
        <f>INTAVI_PA_EX!G$2</f>
        <v>44793.91654747758</v>
      </c>
      <c r="H11" s="12">
        <f>INTAVI_PA_EX!H$2</f>
        <v>46174.389996851809</v>
      </c>
      <c r="I11" s="12">
        <f>INTAVI_PA_EX!I$2</f>
        <v>47473.988906627106</v>
      </c>
      <c r="J11" s="12">
        <f>INTAVI_PA_EX!J$2</f>
        <v>48787.343914379591</v>
      </c>
      <c r="K11" s="12">
        <f>INTAVI_PA_EX!K$2</f>
        <v>49817.87852811745</v>
      </c>
      <c r="L11" s="12">
        <f>INTAVI_PA_EX!L$2</f>
        <v>47912.947446847611</v>
      </c>
      <c r="M11" s="12">
        <f>INTAVI_PA_EX!M$2</f>
        <v>47706.737039865286</v>
      </c>
      <c r="N11" s="12">
        <f>INTAVI_PA_EX!N$2</f>
        <v>48473.222813133565</v>
      </c>
      <c r="O11" s="12">
        <f>INTAVI_PA_EX!O$2</f>
        <v>49054.56324308335</v>
      </c>
      <c r="P11" s="12">
        <f>INTAVI_PA_EX!P$2</f>
        <v>49251.230270259563</v>
      </c>
      <c r="Q11" s="12">
        <f>INTAVI_PA_EX!Q$2</f>
        <v>49570.948116336658</v>
      </c>
      <c r="R11" s="12">
        <f>INTAVI_PA_EX!R$2</f>
        <v>51164.384123819364</v>
      </c>
      <c r="S11" s="12">
        <f>INTAVI_PA_EX!S$2</f>
        <v>52259.200216328696</v>
      </c>
      <c r="T11" s="12">
        <f>INTAVI_PA_EX!T$2</f>
        <v>54453.159740948053</v>
      </c>
      <c r="U11" s="12">
        <f>INTAVI_PA_EX!U$2</f>
        <v>57636.493780126992</v>
      </c>
      <c r="V11" s="12">
        <f>INTAVI_PA_EX!V$2</f>
        <v>60102.83428302846</v>
      </c>
      <c r="W11" s="12">
        <f>INTAVI_PA_EX!W$2</f>
        <v>24244.358594914062</v>
      </c>
      <c r="X11" s="12">
        <f>INTAVI_PA_EX!X$2</f>
        <v>28144.721095894642</v>
      </c>
      <c r="Y11" s="12">
        <f>INTAVI_PA_EX!Y$2</f>
        <v>45193.664666498022</v>
      </c>
      <c r="Z11" s="12">
        <f>INTAVI_PA_EX!Z$2</f>
        <v>51821.24062031084</v>
      </c>
    </row>
    <row r="12" spans="1:26" ht="11.25" customHeight="1" x14ac:dyDescent="0.2">
      <c r="A12" s="36" t="s">
        <v>315</v>
      </c>
      <c r="B12" s="11" t="str">
        <f ca="1">HYPERLINK("#"&amp;CELL("address",INTAVI_FR_IN!$Z$2),"INTAVI_FR_IN")</f>
        <v>INTAVI_FR_IN</v>
      </c>
      <c r="C12" s="12">
        <f>INTAVI_FR_IN!C$2</f>
        <v>885.03687189763264</v>
      </c>
      <c r="D12" s="12">
        <f>INTAVI_FR_IN!D$2</f>
        <v>795.87914853073926</v>
      </c>
      <c r="E12" s="12">
        <f>INTAVI_FR_IN!E$2</f>
        <v>844.33354207442585</v>
      </c>
      <c r="F12" s="12">
        <f>INTAVI_FR_IN!F$2</f>
        <v>838.10986911540499</v>
      </c>
      <c r="G12" s="12">
        <f>INTAVI_FR_IN!G$2</f>
        <v>929.59018349875839</v>
      </c>
      <c r="H12" s="12">
        <f>INTAVI_FR_IN!H$2</f>
        <v>995.73104188322327</v>
      </c>
      <c r="I12" s="12">
        <f>INTAVI_FR_IN!I$2</f>
        <v>1257.4879233220165</v>
      </c>
      <c r="J12" s="12">
        <f>INTAVI_FR_IN!J$2</f>
        <v>1346.9569413780707</v>
      </c>
      <c r="K12" s="12">
        <f>INTAVI_FR_IN!K$2</f>
        <v>1370.4184695064639</v>
      </c>
      <c r="L12" s="12">
        <f>INTAVI_FR_IN!L$2</f>
        <v>1207.5714860573578</v>
      </c>
      <c r="M12" s="12">
        <f>INTAVI_FR_IN!M$2</f>
        <v>1223.9400410434114</v>
      </c>
      <c r="N12" s="12">
        <f>INTAVI_FR_IN!N$2</f>
        <v>1147.3037815562584</v>
      </c>
      <c r="O12" s="12">
        <f>INTAVI_FR_IN!O$2</f>
        <v>1086.4382954872467</v>
      </c>
      <c r="P12" s="12">
        <f>INTAVI_FR_IN!P$2</f>
        <v>1100.6301863809747</v>
      </c>
      <c r="Q12" s="12">
        <f>INTAVI_FR_IN!Q$2</f>
        <v>1081.7331963586214</v>
      </c>
      <c r="R12" s="12">
        <f>INTAVI_FR_IN!R$2</f>
        <v>1124.7621694077325</v>
      </c>
      <c r="S12" s="12">
        <f>INTAVI_FR_IN!S$2</f>
        <v>1053.4325562261042</v>
      </c>
      <c r="T12" s="12">
        <f>INTAVI_FR_IN!T$2</f>
        <v>1241.0385452043299</v>
      </c>
      <c r="U12" s="12">
        <f>INTAVI_FR_IN!U$2</f>
        <v>1279.8247524003659</v>
      </c>
      <c r="V12" s="12">
        <f>INTAVI_FR_IN!V$2</f>
        <v>1286.5897352473489</v>
      </c>
      <c r="W12" s="12">
        <f>INTAVI_FR_IN!W$2</f>
        <v>1198.0887858882566</v>
      </c>
      <c r="X12" s="12">
        <f>INTAVI_FR_IN!X$2</f>
        <v>1537.666838914492</v>
      </c>
      <c r="Y12" s="12">
        <f>INTAVI_FR_IN!Y$2</f>
        <v>1536.3888798760411</v>
      </c>
      <c r="Z12" s="12">
        <f>INTAVI_FR_IN!Z$2</f>
        <v>1465.7925953524025</v>
      </c>
    </row>
    <row r="13" spans="1:26" ht="11.25" customHeight="1" x14ac:dyDescent="0.2">
      <c r="A13" s="36" t="s">
        <v>316</v>
      </c>
      <c r="B13" s="11" t="str">
        <f ca="1">HYPERLINK("#"&amp;CELL("address",INTAVI_FR_EX!$Z$2),"INTAVI_FR_EX")</f>
        <v>INTAVI_FR_EX</v>
      </c>
      <c r="C13" s="12">
        <f>INTAVI_FR_EX!C$2</f>
        <v>6909.4444202587574</v>
      </c>
      <c r="D13" s="12">
        <f>INTAVI_FR_EX!D$2</f>
        <v>6383.8609551454419</v>
      </c>
      <c r="E13" s="12">
        <f>INTAVI_FR_EX!E$2</f>
        <v>6926.6634646387856</v>
      </c>
      <c r="F13" s="12">
        <f>INTAVI_FR_EX!F$2</f>
        <v>7498.2841098948229</v>
      </c>
      <c r="G13" s="12">
        <f>INTAVI_FR_EX!G$2</f>
        <v>8071.3341252581022</v>
      </c>
      <c r="H13" s="12">
        <f>INTAVI_FR_EX!H$2</f>
        <v>8832.3791968464466</v>
      </c>
      <c r="I13" s="12">
        <f>INTAVI_FR_EX!I$2</f>
        <v>9595.4351289478545</v>
      </c>
      <c r="J13" s="12">
        <f>INTAVI_FR_EX!J$2</f>
        <v>9993.4475095622765</v>
      </c>
      <c r="K13" s="12">
        <f>INTAVI_FR_EX!K$2</f>
        <v>10308.236162587671</v>
      </c>
      <c r="L13" s="12">
        <f>INTAVI_FR_EX!L$2</f>
        <v>8532.9003442201647</v>
      </c>
      <c r="M13" s="12">
        <f>INTAVI_FR_EX!M$2</f>
        <v>9751.8560297239237</v>
      </c>
      <c r="N13" s="12">
        <f>INTAVI_FR_EX!N$2</f>
        <v>9572.9449285049286</v>
      </c>
      <c r="O13" s="12">
        <f>INTAVI_FR_EX!O$2</f>
        <v>8845.7932872881829</v>
      </c>
      <c r="P13" s="12">
        <f>INTAVI_FR_EX!P$2</f>
        <v>8857.9807932471322</v>
      </c>
      <c r="Q13" s="12">
        <f>INTAVI_FR_EX!Q$2</f>
        <v>8496.9954954996665</v>
      </c>
      <c r="R13" s="12">
        <f>INTAVI_FR_EX!R$2</f>
        <v>9000.8652630439592</v>
      </c>
      <c r="S13" s="12">
        <f>INTAVI_FR_EX!S$2</f>
        <v>8776.6995646359937</v>
      </c>
      <c r="T13" s="12">
        <f>INTAVI_FR_EX!T$2</f>
        <v>9630.380645359297</v>
      </c>
      <c r="U13" s="12">
        <f>INTAVI_FR_EX!U$2</f>
        <v>9610.2260819482544</v>
      </c>
      <c r="V13" s="12">
        <f>INTAVI_FR_EX!V$2</f>
        <v>8872.5488011179132</v>
      </c>
      <c r="W13" s="12">
        <f>INTAVI_FR_EX!W$2</f>
        <v>12245.021962217763</v>
      </c>
      <c r="X13" s="12">
        <f>INTAVI_FR_EX!X$2</f>
        <v>13537.538189022427</v>
      </c>
      <c r="Y13" s="12">
        <f>INTAVI_FR_EX!Y$2</f>
        <v>12392.817978034671</v>
      </c>
      <c r="Z13" s="12">
        <f>INTAVI_FR_EX!Z$2</f>
        <v>11055.409028904451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3282468.5345714167</v>
      </c>
      <c r="D14" s="8">
        <f>NRGSUP!D$2</f>
        <v>3338856.0698604127</v>
      </c>
      <c r="E14" s="8">
        <f>NRGSUP!E$2</f>
        <v>3342465.9401227436</v>
      </c>
      <c r="F14" s="8">
        <f>NRGSUP!F$2</f>
        <v>3423266.6028990205</v>
      </c>
      <c r="G14" s="8">
        <f>NRGSUP!G$2</f>
        <v>3428392.1280363523</v>
      </c>
      <c r="H14" s="8">
        <f>NRGSUP!H$2</f>
        <v>3408873.4980913512</v>
      </c>
      <c r="I14" s="8">
        <f>NRGSUP!I$2</f>
        <v>3419969.2780849249</v>
      </c>
      <c r="J14" s="8">
        <f>NRGSUP!J$2</f>
        <v>3366512.0313155348</v>
      </c>
      <c r="K14" s="8">
        <f>NRGSUP!K$2</f>
        <v>3295995.2748070965</v>
      </c>
      <c r="L14" s="8">
        <f>NRGSUP!L$2</f>
        <v>3066675.9539703936</v>
      </c>
      <c r="M14" s="8">
        <f>NRGSUP!M$2</f>
        <v>3147085.1139713614</v>
      </c>
      <c r="N14" s="8">
        <f>NRGSUP!N$2</f>
        <v>3059929.1715560458</v>
      </c>
      <c r="O14" s="8">
        <f>NRGSUP!O$2</f>
        <v>3014559.8689507614</v>
      </c>
      <c r="P14" s="8">
        <f>NRGSUP!P$2</f>
        <v>2937380.6121434248</v>
      </c>
      <c r="Q14" s="8">
        <f>NRGSUP!Q$2</f>
        <v>2796074.2169390256</v>
      </c>
      <c r="R14" s="8">
        <f>NRGSUP!R$2</f>
        <v>2849951.4085795581</v>
      </c>
      <c r="S14" s="8">
        <f>NRGSUP!S$2</f>
        <v>2858755.1039351318</v>
      </c>
      <c r="T14" s="8">
        <f>NRGSUP!T$2</f>
        <v>2877006.0696412171</v>
      </c>
      <c r="U14" s="8">
        <f>NRGSUP!U$2</f>
        <v>2814514.5528731178</v>
      </c>
      <c r="V14" s="8">
        <f>NRGSUP!V$2</f>
        <v>2671933.2413354311</v>
      </c>
      <c r="W14" s="8">
        <f>NRGSUP!W$2</f>
        <v>2412225.5919886502</v>
      </c>
      <c r="X14" s="8">
        <f>NRGSUP!X$2</f>
        <v>2576499.8076012032</v>
      </c>
      <c r="Y14" s="8">
        <f>NRGSUP!Y$2</f>
        <v>2523693.2045043763</v>
      </c>
      <c r="Z14" s="8">
        <f>NRGSUP!Z$2</f>
        <v>2292921.0296216123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1238715.551015873</v>
      </c>
      <c r="D15" s="10">
        <f>TI_EHG_E!D$2</f>
        <v>1262140.0160994288</v>
      </c>
      <c r="E15" s="10">
        <f>TI_EHG_E!E$2</f>
        <v>1287832.231198671</v>
      </c>
      <c r="F15" s="10">
        <f>TI_EHG_E!F$2</f>
        <v>1332859.6610675016</v>
      </c>
      <c r="G15" s="10">
        <f>TI_EHG_E!G$2</f>
        <v>1333122.7040949606</v>
      </c>
      <c r="H15" s="10">
        <f>TI_EHG_E!H$2</f>
        <v>1322101.5096314615</v>
      </c>
      <c r="I15" s="10">
        <f>TI_EHG_E!I$2</f>
        <v>1340447.0371653456</v>
      </c>
      <c r="J15" s="10">
        <f>TI_EHG_E!J$2</f>
        <v>1354675.4923852163</v>
      </c>
      <c r="K15" s="10">
        <f>TI_EHG_E!K$2</f>
        <v>1279804.8111453291</v>
      </c>
      <c r="L15" s="10">
        <f>TI_EHG_E!L$2</f>
        <v>1179265.845949214</v>
      </c>
      <c r="M15" s="10">
        <f>TI_EHG_E!M$2</f>
        <v>1207646.1891566266</v>
      </c>
      <c r="N15" s="10">
        <f>TI_EHG_E!N$2</f>
        <v>1197373.137633547</v>
      </c>
      <c r="O15" s="10">
        <f>TI_EHG_E!O$2</f>
        <v>1188768.4189206411</v>
      </c>
      <c r="P15" s="10">
        <f>TI_EHG_E!P$2</f>
        <v>1122967.2733908531</v>
      </c>
      <c r="Q15" s="10">
        <f>TI_EHG_E!Q$2</f>
        <v>1061523.169168476</v>
      </c>
      <c r="R15" s="10">
        <f>TI_EHG_E!R$2</f>
        <v>1075283.6949716248</v>
      </c>
      <c r="S15" s="10">
        <f>TI_EHG_E!S$2</f>
        <v>1053831.1087648273</v>
      </c>
      <c r="T15" s="10">
        <f>TI_EHG_E!T$2</f>
        <v>1054852.2733981228</v>
      </c>
      <c r="U15" s="10">
        <f>TI_EHG_E!U$2</f>
        <v>992063.56355748523</v>
      </c>
      <c r="V15" s="10">
        <f>TI_EHG_E!V$2</f>
        <v>869959.25231015682</v>
      </c>
      <c r="W15" s="10">
        <f>TI_EHG_E!W$2</f>
        <v>751185.76021341793</v>
      </c>
      <c r="X15" s="10">
        <f>TI_EHG_E!X$2</f>
        <v>813460.54059133166</v>
      </c>
      <c r="Y15" s="10">
        <f>TI_EHG_E!Y$2</f>
        <v>825235.39623737766</v>
      </c>
      <c r="Z15" s="10">
        <f>TI_EHG_E!Z$2</f>
        <v>658426.22890728235</v>
      </c>
    </row>
    <row r="16" spans="1:26" ht="11.25" customHeight="1" x14ac:dyDescent="0.2">
      <c r="A16" s="39" t="s">
        <v>239</v>
      </c>
      <c r="B16" s="11" t="str">
        <f ca="1">HYPERLINK("#"&amp;CELL("address",TI_EHG_E_E!$Z$2),"TI_EHG_E_E")</f>
        <v>TI_EHG_E_E</v>
      </c>
      <c r="C16" s="12">
        <f>TI_EHG_E_E!C$2</f>
        <v>770427.38815952558</v>
      </c>
      <c r="D16" s="12">
        <f>TI_EHG_E_E!D$2</f>
        <v>782995.10268564476</v>
      </c>
      <c r="E16" s="12">
        <f>TI_EHG_E_E!E$2</f>
        <v>805203.23359814531</v>
      </c>
      <c r="F16" s="12">
        <f>TI_EHG_E_E!F$2</f>
        <v>788512.32721512602</v>
      </c>
      <c r="G16" s="12">
        <f>TI_EHG_E_E!G$2</f>
        <v>804279.61485469341</v>
      </c>
      <c r="H16" s="12">
        <f>TI_EHG_E_E!H$2</f>
        <v>797138.5995644005</v>
      </c>
      <c r="I16" s="12">
        <f>TI_EHG_E_E!I$2</f>
        <v>800530.68970246613</v>
      </c>
      <c r="J16" s="12">
        <f>TI_EHG_E_E!J$2</f>
        <v>826673.03336061002</v>
      </c>
      <c r="K16" s="12">
        <f>TI_EHG_E_E!K$2</f>
        <v>760916.81874785945</v>
      </c>
      <c r="L16" s="12">
        <f>TI_EHG_E_E!L$2</f>
        <v>681966.12497456756</v>
      </c>
      <c r="M16" s="12">
        <f>TI_EHG_E_E!M$2</f>
        <v>678691.44902969035</v>
      </c>
      <c r="N16" s="12">
        <f>TI_EHG_E_E!N$2</f>
        <v>696226.348420055</v>
      </c>
      <c r="O16" s="12">
        <f>TI_EHG_E_E!O$2</f>
        <v>706118.75460057601</v>
      </c>
      <c r="P16" s="12">
        <f>TI_EHG_E_E!P$2</f>
        <v>658815.03130564652</v>
      </c>
      <c r="Q16" s="12">
        <f>TI_EHG_E_E!Q$2</f>
        <v>627520.27921274223</v>
      </c>
      <c r="R16" s="12">
        <f>TI_EHG_E_E!R$2</f>
        <v>631913.35521890619</v>
      </c>
      <c r="S16" s="12">
        <f>TI_EHG_E_E!S$2</f>
        <v>601196.50768680172</v>
      </c>
      <c r="T16" s="12">
        <f>TI_EHG_E_E!T$2</f>
        <v>603233.88504051126</v>
      </c>
      <c r="U16" s="12">
        <f>TI_EHG_E_E!U$2</f>
        <v>559387.89646381896</v>
      </c>
      <c r="V16" s="12">
        <f>TI_EHG_E_E!V$2</f>
        <v>462802.47470263101</v>
      </c>
      <c r="W16" s="12">
        <f>TI_EHG_E_E!W$2</f>
        <v>374948.25780227256</v>
      </c>
      <c r="X16" s="12">
        <f>TI_EHG_E_E!X$2</f>
        <v>417649.20026282466</v>
      </c>
      <c r="Y16" s="12">
        <f>TI_EHG_E_E!Y$2</f>
        <v>452768.64480293426</v>
      </c>
      <c r="Z16" s="12">
        <f>TI_EHG_E_E!Z$2</f>
        <v>334100.78051586641</v>
      </c>
    </row>
    <row r="17" spans="1:26" ht="11.25" customHeight="1" x14ac:dyDescent="0.2">
      <c r="A17" s="39" t="s">
        <v>240</v>
      </c>
      <c r="B17" s="11" t="str">
        <f ca="1">HYPERLINK("#"&amp;CELL("address",TI_EHG_CHP_E!$Z$2),"TI_EHG_CHP_E")</f>
        <v>TI_EHG_CHP_E</v>
      </c>
      <c r="C17" s="12">
        <f>TI_EHG_CHP_E!C$2</f>
        <v>416123.38124150911</v>
      </c>
      <c r="D17" s="12">
        <f>TI_EHG_CHP_E!D$2</f>
        <v>425399.04753187904</v>
      </c>
      <c r="E17" s="12">
        <f>TI_EHG_CHP_E!E$2</f>
        <v>430780.07909188943</v>
      </c>
      <c r="F17" s="12">
        <f>TI_EHG_CHP_E!F$2</f>
        <v>489498.25143509585</v>
      </c>
      <c r="G17" s="12">
        <f>TI_EHG_CHP_E!G$2</f>
        <v>480187.78616263065</v>
      </c>
      <c r="H17" s="12">
        <f>TI_EHG_CHP_E!H$2</f>
        <v>480938.91204261238</v>
      </c>
      <c r="I17" s="12">
        <f>TI_EHG_CHP_E!I$2</f>
        <v>498830.09489981952</v>
      </c>
      <c r="J17" s="12">
        <f>TI_EHG_CHP_E!J$2</f>
        <v>486767.57763592951</v>
      </c>
      <c r="K17" s="12">
        <f>TI_EHG_CHP_E!K$2</f>
        <v>479194.78808704187</v>
      </c>
      <c r="L17" s="12">
        <f>TI_EHG_CHP_E!L$2</f>
        <v>455129.38260942104</v>
      </c>
      <c r="M17" s="12">
        <f>TI_EHG_CHP_E!M$2</f>
        <v>480804.69408124237</v>
      </c>
      <c r="N17" s="12">
        <f>TI_EHG_CHP_E!N$2</f>
        <v>459673.22548250598</v>
      </c>
      <c r="O17" s="12">
        <f>TI_EHG_CHP_E!O$2</f>
        <v>440170.77726560534</v>
      </c>
      <c r="P17" s="12">
        <f>TI_EHG_CHP_E!P$2</f>
        <v>424401.0137950583</v>
      </c>
      <c r="Q17" s="12">
        <f>TI_EHG_CHP_E!Q$2</f>
        <v>398110.03970019805</v>
      </c>
      <c r="R17" s="12">
        <f>TI_EHG_CHP_E!R$2</f>
        <v>407378.52762897237</v>
      </c>
      <c r="S17" s="12">
        <f>TI_EHG_CHP_E!S$2</f>
        <v>416213.51274201885</v>
      </c>
      <c r="T17" s="12">
        <f>TI_EHG_CHP_E!T$2</f>
        <v>415338.97056747862</v>
      </c>
      <c r="U17" s="12">
        <f>TI_EHG_CHP_E!U$2</f>
        <v>398969.32406519412</v>
      </c>
      <c r="V17" s="12">
        <f>TI_EHG_CHP_E!V$2</f>
        <v>375146.50260281673</v>
      </c>
      <c r="W17" s="12">
        <f>TI_EHG_CHP_E!W$2</f>
        <v>345271.43264667306</v>
      </c>
      <c r="X17" s="12">
        <f>TI_EHG_CHP_E!X$2</f>
        <v>361209.78451597359</v>
      </c>
      <c r="Y17" s="12">
        <f>TI_EHG_CHP_E!Y$2</f>
        <v>340982.3463130694</v>
      </c>
      <c r="Z17" s="12">
        <f>TI_EHG_CHP_E!Z$2</f>
        <v>294648.18688843685</v>
      </c>
    </row>
    <row r="18" spans="1:26" ht="11.25" customHeight="1" x14ac:dyDescent="0.2">
      <c r="A18" s="39" t="s">
        <v>241</v>
      </c>
      <c r="B18" s="11" t="str">
        <f ca="1">HYPERLINK("#"&amp;CELL("address",TI_EHG_H_E!$Z$2),"TI_EHG_H_E")</f>
        <v>TI_EHG_H_E</v>
      </c>
      <c r="C18" s="12">
        <f>TI_EHG_H_E!C$2</f>
        <v>52164.781614838277</v>
      </c>
      <c r="D18" s="12">
        <f>TI_EHG_H_E!D$2</f>
        <v>53745.865881905076</v>
      </c>
      <c r="E18" s="12">
        <f>TI_EHG_H_E!E$2</f>
        <v>51848.918508636489</v>
      </c>
      <c r="F18" s="12">
        <f>TI_EHG_H_E!F$2</f>
        <v>54849.082417279758</v>
      </c>
      <c r="G18" s="12">
        <f>TI_EHG_H_E!G$2</f>
        <v>48655.303077636498</v>
      </c>
      <c r="H18" s="12">
        <f>TI_EHG_H_E!H$2</f>
        <v>44023.998024448891</v>
      </c>
      <c r="I18" s="12">
        <f>TI_EHG_H_E!I$2</f>
        <v>41086.252563059541</v>
      </c>
      <c r="J18" s="12">
        <f>TI_EHG_H_E!J$2</f>
        <v>41234.881388677008</v>
      </c>
      <c r="K18" s="12">
        <f>TI_EHG_H_E!K$2</f>
        <v>39693.204310427696</v>
      </c>
      <c r="L18" s="12">
        <f>TI_EHG_H_E!L$2</f>
        <v>42170.338365225514</v>
      </c>
      <c r="M18" s="12">
        <f>TI_EHG_H_E!M$2</f>
        <v>48150.046045693671</v>
      </c>
      <c r="N18" s="12">
        <f>TI_EHG_H_E!N$2</f>
        <v>41473.563730986192</v>
      </c>
      <c r="O18" s="12">
        <f>TI_EHG_H_E!O$2</f>
        <v>42478.887054459759</v>
      </c>
      <c r="P18" s="12">
        <f>TI_EHG_H_E!P$2</f>
        <v>39751.228290148159</v>
      </c>
      <c r="Q18" s="12">
        <f>TI_EHG_H_E!Q$2</f>
        <v>35892.850255535857</v>
      </c>
      <c r="R18" s="12">
        <f>TI_EHG_H_E!R$2</f>
        <v>35991.812123746153</v>
      </c>
      <c r="S18" s="12">
        <f>TI_EHG_H_E!S$2</f>
        <v>36421.088336006796</v>
      </c>
      <c r="T18" s="12">
        <f>TI_EHG_H_E!T$2</f>
        <v>36279.417790132982</v>
      </c>
      <c r="U18" s="12">
        <f>TI_EHG_H_E!U$2</f>
        <v>33706.343028471965</v>
      </c>
      <c r="V18" s="12">
        <f>TI_EHG_H_E!V$2</f>
        <v>32010.275004708979</v>
      </c>
      <c r="W18" s="12">
        <f>TI_EHG_H_E!W$2</f>
        <v>30966.069764472231</v>
      </c>
      <c r="X18" s="12">
        <f>TI_EHG_H_E!X$2</f>
        <v>34601.555812533377</v>
      </c>
      <c r="Y18" s="12">
        <f>TI_EHG_H_E!Y$2</f>
        <v>31484.40512137406</v>
      </c>
      <c r="Z18" s="12">
        <f>TI_EHG_H_E!Z$2</f>
        <v>29677.261502979076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154789.42585378163</v>
      </c>
      <c r="D19" s="8">
        <f>NRG_E!D$2</f>
        <v>150763.539769667</v>
      </c>
      <c r="E19" s="8">
        <f>NRG_E!E$2</f>
        <v>151719.48218713808</v>
      </c>
      <c r="F19" s="8">
        <f>NRG_E!F$2</f>
        <v>148186.53829973374</v>
      </c>
      <c r="G19" s="8">
        <f>NRG_E!G$2</f>
        <v>151751.44914665254</v>
      </c>
      <c r="H19" s="8">
        <f>NRG_E!H$2</f>
        <v>151893.38782914059</v>
      </c>
      <c r="I19" s="8">
        <f>NRG_E!I$2</f>
        <v>153129.44201172821</v>
      </c>
      <c r="J19" s="8">
        <f>NRG_E!J$2</f>
        <v>155518.19136284085</v>
      </c>
      <c r="K19" s="8">
        <f>NRG_E!K$2</f>
        <v>152988.13761416008</v>
      </c>
      <c r="L19" s="8">
        <f>NRG_E!L$2</f>
        <v>137068.45137755637</v>
      </c>
      <c r="M19" s="8">
        <f>NRG_E!M$2</f>
        <v>144215.0442880147</v>
      </c>
      <c r="N19" s="8">
        <f>NRG_E!N$2</f>
        <v>139942.68360197739</v>
      </c>
      <c r="O19" s="8">
        <f>NRG_E!O$2</f>
        <v>137642.12736695827</v>
      </c>
      <c r="P19" s="8">
        <f>NRG_E!P$2</f>
        <v>131848.22744112308</v>
      </c>
      <c r="Q19" s="8">
        <f>NRG_E!Q$2</f>
        <v>128226.94744406846</v>
      </c>
      <c r="R19" s="8">
        <f>NRG_E!R$2</f>
        <v>133674.14480527659</v>
      </c>
      <c r="S19" s="8">
        <f>NRG_E!S$2</f>
        <v>131372.76670477862</v>
      </c>
      <c r="T19" s="8">
        <f>NRG_E!T$2</f>
        <v>135783.70087704025</v>
      </c>
      <c r="U19" s="8">
        <f>NRG_E!U$2</f>
        <v>140694.20084862813</v>
      </c>
      <c r="V19" s="8">
        <f>NRG_E!V$2</f>
        <v>137585.98509313396</v>
      </c>
      <c r="W19" s="8">
        <f>NRG_E!W$2</f>
        <v>123780.17135338025</v>
      </c>
      <c r="X19" s="8">
        <f>NRG_E!X$2</f>
        <v>131075.35549576316</v>
      </c>
      <c r="Y19" s="8">
        <f>NRG_E!Y$2</f>
        <v>128216.15731330674</v>
      </c>
      <c r="Z19" s="8">
        <f>NRG_E!Z$2</f>
        <v>125369.48155792453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3859.6730151167963</v>
      </c>
      <c r="D20" s="12">
        <f>NRG_CM_E!D$2</f>
        <v>3472.1711290925614</v>
      </c>
      <c r="E20" s="12">
        <f>NRG_CM_E!E$2</f>
        <v>2015.8641751026425</v>
      </c>
      <c r="F20" s="12">
        <f>NRG_CM_E!F$2</f>
        <v>2195.4098143980364</v>
      </c>
      <c r="G20" s="12">
        <f>NRG_CM_E!G$2</f>
        <v>2014.3829491773545</v>
      </c>
      <c r="H20" s="12">
        <f>NRG_CM_E!H$2</f>
        <v>1284.3301498944684</v>
      </c>
      <c r="I20" s="12">
        <f>NRG_CM_E!I$2</f>
        <v>1284.9315754597401</v>
      </c>
      <c r="J20" s="12">
        <f>NRG_CM_E!J$2</f>
        <v>2034.5231109938884</v>
      </c>
      <c r="K20" s="12">
        <f>NRG_CM_E!K$2</f>
        <v>1675.7619588574953</v>
      </c>
      <c r="L20" s="12">
        <f>NRG_CM_E!L$2</f>
        <v>1077.182036997993</v>
      </c>
      <c r="M20" s="12">
        <f>NRG_CM_E!M$2</f>
        <v>1583.8411059531952</v>
      </c>
      <c r="N20" s="12">
        <f>NRG_CM_E!N$2</f>
        <v>2128.3324839437423</v>
      </c>
      <c r="O20" s="12">
        <f>NRG_CM_E!O$2</f>
        <v>1821.0699692896669</v>
      </c>
      <c r="P20" s="12">
        <f>NRG_CM_E!P$2</f>
        <v>1780.5029197517749</v>
      </c>
      <c r="Q20" s="12">
        <f>NRG_CM_E!Q$2</f>
        <v>1820.1609098018137</v>
      </c>
      <c r="R20" s="12">
        <f>NRG_CM_E!R$2</f>
        <v>1913.0997450583538</v>
      </c>
      <c r="S20" s="12">
        <f>NRG_CM_E!S$2</f>
        <v>1905.0366866509132</v>
      </c>
      <c r="T20" s="12">
        <f>NRG_CM_E!T$2</f>
        <v>1730.3046609370533</v>
      </c>
      <c r="U20" s="12">
        <f>NRG_CM_E!U$2</f>
        <v>1780.6856914752225</v>
      </c>
      <c r="V20" s="12">
        <f>NRG_CM_E!V$2</f>
        <v>1721.2357788991071</v>
      </c>
      <c r="W20" s="12">
        <f>NRG_CM_E!W$2</f>
        <v>1452.9807150427002</v>
      </c>
      <c r="X20" s="12">
        <f>NRG_CM_E!X$2</f>
        <v>716.36731237866672</v>
      </c>
      <c r="Y20" s="12">
        <f>NRG_CM_E!Y$2</f>
        <v>816.76504214020815</v>
      </c>
      <c r="Z20" s="12">
        <f>NRG_CM_E!Z$2</f>
        <v>790.37496251312791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9499.8682810800019</v>
      </c>
      <c r="D21" s="12">
        <f>NRG_OIL_NG_E!D$2</f>
        <v>8794.0382810399988</v>
      </c>
      <c r="E21" s="12">
        <f>NRG_OIL_NG_E!E$2</f>
        <v>8872.7942437199999</v>
      </c>
      <c r="F21" s="12">
        <f>NRG_OIL_NG_E!F$2</f>
        <v>7739.6032187999999</v>
      </c>
      <c r="G21" s="12">
        <f>NRG_OIL_NG_E!G$2</f>
        <v>8443.8365119199989</v>
      </c>
      <c r="H21" s="12">
        <f>NRG_OIL_NG_E!H$2</f>
        <v>8561.2419612000012</v>
      </c>
      <c r="I21" s="12">
        <f>NRG_OIL_NG_E!I$2</f>
        <v>7132.8459729600017</v>
      </c>
      <c r="J21" s="12">
        <f>NRG_OIL_NG_E!J$2</f>
        <v>6075.9851749199997</v>
      </c>
      <c r="K21" s="12">
        <f>NRG_OIL_NG_E!K$2</f>
        <v>6165.2750173199984</v>
      </c>
      <c r="L21" s="12">
        <f>NRG_OIL_NG_E!L$2</f>
        <v>5907.6093751199987</v>
      </c>
      <c r="M21" s="12">
        <f>NRG_OIL_NG_E!M$2</f>
        <v>6567.445348199999</v>
      </c>
      <c r="N21" s="12">
        <f>NRG_OIL_NG_E!N$2</f>
        <v>6052.7708352000009</v>
      </c>
      <c r="O21" s="12">
        <f>NRG_OIL_NG_E!O$2</f>
        <v>6046.3833289200011</v>
      </c>
      <c r="P21" s="12">
        <f>NRG_OIL_NG_E!P$2</f>
        <v>6375.4201421999996</v>
      </c>
      <c r="Q21" s="12">
        <f>NRG_OIL_NG_E!Q$2</f>
        <v>6132.0159367200004</v>
      </c>
      <c r="R21" s="12">
        <f>NRG_OIL_NG_E!R$2</f>
        <v>6551.9892979200004</v>
      </c>
      <c r="S21" s="12">
        <f>NRG_OIL_NG_E!S$2</f>
        <v>6074.9878978800007</v>
      </c>
      <c r="T21" s="12">
        <f>NRG_OIL_NG_E!T$2</f>
        <v>6008.0344347600003</v>
      </c>
      <c r="U21" s="12">
        <f>NRG_OIL_NG_E!U$2</f>
        <v>5631.2002771199996</v>
      </c>
      <c r="V21" s="12">
        <f>NRG_OIL_NG_E!V$2</f>
        <v>5240.0612660399984</v>
      </c>
      <c r="W21" s="12">
        <f>NRG_OIL_NG_E!W$2</f>
        <v>4897.3991954399999</v>
      </c>
      <c r="X21" s="12">
        <f>NRG_OIL_NG_E!X$2</f>
        <v>5000.8884775200004</v>
      </c>
      <c r="Y21" s="12">
        <f>NRG_OIL_NG_E!Y$2</f>
        <v>4830.1413271199999</v>
      </c>
      <c r="Z21" s="12">
        <f>NRG_OIL_NG_E!Z$2</f>
        <v>4619.7077907600014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3.9929366400000004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2.14569432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19867.368655285758</v>
      </c>
      <c r="D23" s="12">
        <f>NRG_CO_E!D$2</f>
        <v>18756.734533005831</v>
      </c>
      <c r="E23" s="12">
        <f>NRG_CO_E!E$2</f>
        <v>19405.777491551202</v>
      </c>
      <c r="F23" s="12">
        <f>NRG_CO_E!F$2</f>
        <v>17422.606644160463</v>
      </c>
      <c r="G23" s="12">
        <f>NRG_CO_E!G$2</f>
        <v>17828.242202456164</v>
      </c>
      <c r="H23" s="12">
        <f>NRG_CO_E!H$2</f>
        <v>18623.603366100517</v>
      </c>
      <c r="I23" s="12">
        <f>NRG_CO_E!I$2</f>
        <v>17718.408902830914</v>
      </c>
      <c r="J23" s="12">
        <f>NRG_CO_E!J$2</f>
        <v>18019.721559383888</v>
      </c>
      <c r="K23" s="12">
        <f>NRG_CO_E!K$2</f>
        <v>17378.999203871073</v>
      </c>
      <c r="L23" s="12">
        <f>NRG_CO_E!L$2</f>
        <v>13992.114009046727</v>
      </c>
      <c r="M23" s="12">
        <f>NRG_CO_E!M$2</f>
        <v>15414.350063430617</v>
      </c>
      <c r="N23" s="12">
        <f>NRG_CO_E!N$2</f>
        <v>15216.338722760132</v>
      </c>
      <c r="O23" s="12">
        <f>NRG_CO_E!O$2</f>
        <v>16082.879933007827</v>
      </c>
      <c r="P23" s="12">
        <f>NRG_CO_E!P$2</f>
        <v>14759.838364476091</v>
      </c>
      <c r="Q23" s="12">
        <f>NRG_CO_E!Q$2</f>
        <v>13368.263416713564</v>
      </c>
      <c r="R23" s="12">
        <f>NRG_CO_E!R$2</f>
        <v>13279.488910621811</v>
      </c>
      <c r="S23" s="12">
        <f>NRG_CO_E!S$2</f>
        <v>13858.826587262403</v>
      </c>
      <c r="T23" s="12">
        <f>NRG_CO_E!T$2</f>
        <v>15376.139445200435</v>
      </c>
      <c r="U23" s="12">
        <f>NRG_CO_E!U$2</f>
        <v>16208.432916802651</v>
      </c>
      <c r="V23" s="12">
        <f>NRG_CO_E!V$2</f>
        <v>15299.533102417823</v>
      </c>
      <c r="W23" s="12">
        <f>NRG_CO_E!W$2</f>
        <v>13277.82515620573</v>
      </c>
      <c r="X23" s="12">
        <f>NRG_CO_E!X$2</f>
        <v>13901.354524413706</v>
      </c>
      <c r="Y23" s="12">
        <f>NRG_CO_E!Y$2</f>
        <v>14239.120342117723</v>
      </c>
      <c r="Z23" s="12">
        <f>NRG_CO_E!Z$2</f>
        <v>13155.298825534846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847.45642539985238</v>
      </c>
      <c r="D24" s="12">
        <f>NRG_BKBPB_E!D$2</f>
        <v>859.47533569564359</v>
      </c>
      <c r="E24" s="12">
        <f>NRG_BKBPB_E!E$2</f>
        <v>1157.631971519816</v>
      </c>
      <c r="F24" s="12">
        <f>NRG_BKBPB_E!F$2</f>
        <v>1302.6425502552022</v>
      </c>
      <c r="G24" s="12">
        <f>NRG_BKBPB_E!G$2</f>
        <v>1352.7664916847668</v>
      </c>
      <c r="H24" s="12">
        <f>NRG_BKBPB_E!H$2</f>
        <v>1180.9796903604956</v>
      </c>
      <c r="I24" s="12">
        <f>NRG_BKBPB_E!I$2</f>
        <v>1224.8740139801021</v>
      </c>
      <c r="J24" s="12">
        <f>NRG_BKBPB_E!J$2</f>
        <v>1341.8623412128591</v>
      </c>
      <c r="K24" s="12">
        <f>NRG_BKBPB_E!K$2</f>
        <v>1220.0785110782224</v>
      </c>
      <c r="L24" s="12">
        <f>NRG_BKBPB_E!L$2</f>
        <v>1243.7203055730445</v>
      </c>
      <c r="M24" s="12">
        <f>NRG_BKBPB_E!M$2</f>
        <v>1193.568577800505</v>
      </c>
      <c r="N24" s="12">
        <f>NRG_BKBPB_E!N$2</f>
        <v>1236.0703282811569</v>
      </c>
      <c r="O24" s="12">
        <f>NRG_BKBPB_E!O$2</f>
        <v>1264.5889449257213</v>
      </c>
      <c r="P24" s="12">
        <f>NRG_BKBPB_E!P$2</f>
        <v>1206.7916207452374</v>
      </c>
      <c r="Q24" s="12">
        <f>NRG_BKBPB_E!Q$2</f>
        <v>1119.2306487289932</v>
      </c>
      <c r="R24" s="12">
        <f>NRG_BKBPB_E!R$2</f>
        <v>1125.4159149183197</v>
      </c>
      <c r="S24" s="12">
        <f>NRG_BKBPB_E!S$2</f>
        <v>1015.2597447208879</v>
      </c>
      <c r="T24" s="12">
        <f>NRG_BKBPB_E!T$2</f>
        <v>965.57358647325327</v>
      </c>
      <c r="U24" s="12">
        <f>NRG_BKBPB_E!U$2</f>
        <v>908.82263208358881</v>
      </c>
      <c r="V24" s="12">
        <f>NRG_BKBPB_E!V$2</f>
        <v>863.54926396688415</v>
      </c>
      <c r="W24" s="12">
        <f>NRG_BKBPB_E!W$2</f>
        <v>745.55220585737493</v>
      </c>
      <c r="X24" s="12">
        <f>NRG_BKBPB_E!X$2</f>
        <v>697.14263218725887</v>
      </c>
      <c r="Y24" s="12">
        <f>NRG_BKBPB_E!Y$2</f>
        <v>674.86670467400188</v>
      </c>
      <c r="Z24" s="12">
        <f>NRG_BKBPB_E!Z$2</f>
        <v>612.96594619584175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12.297419999999999</v>
      </c>
      <c r="D25" s="12">
        <f>NRG_GW_E!D$2</f>
        <v>8.8427699999999998</v>
      </c>
      <c r="E25" s="12">
        <f>NRG_GW_E!E$2</f>
        <v>33.860870640000002</v>
      </c>
      <c r="F25" s="12">
        <f>NRG_GW_E!F$2</f>
        <v>38.216977200000002</v>
      </c>
      <c r="G25" s="12">
        <f>NRG_GW_E!G$2</f>
        <v>42.254691120000004</v>
      </c>
      <c r="H25" s="12">
        <f>NRG_GW_E!H$2</f>
        <v>34.294006799999998</v>
      </c>
      <c r="I25" s="12">
        <f>NRG_GW_E!I$2</f>
        <v>33.919862400000007</v>
      </c>
      <c r="J25" s="12">
        <f>NRG_GW_E!J$2</f>
        <v>12.473719200000003</v>
      </c>
      <c r="K25" s="12">
        <f>NRG_GW_E!K$2</f>
        <v>97.47548316000001</v>
      </c>
      <c r="L25" s="12">
        <f>NRG_GW_E!L$2</f>
        <v>169.86862836</v>
      </c>
      <c r="M25" s="12">
        <f>NRG_GW_E!M$2</f>
        <v>12.525569999999998</v>
      </c>
      <c r="N25" s="12">
        <f>NRG_GW_E!N$2</f>
        <v>0.3995999999999999</v>
      </c>
      <c r="O25" s="12">
        <f>NRG_GW_E!O$2</f>
        <v>0.51947999999999994</v>
      </c>
      <c r="P25" s="12">
        <f>NRG_GW_E!P$2</f>
        <v>0.35963999999999996</v>
      </c>
      <c r="Q25" s="12">
        <f>NRG_GW_E!Q$2</f>
        <v>3.9959999999999996E-2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6.087888000000001E-2</v>
      </c>
      <c r="W25" s="12">
        <f>NRG_GW_E!W$2</f>
        <v>0</v>
      </c>
      <c r="X25" s="12">
        <f>NRG_GW_E!X$2</f>
        <v>0</v>
      </c>
      <c r="Y25" s="12">
        <f>NRG_GW_E!Y$2</f>
        <v>2.6123400000000005E-2</v>
      </c>
      <c r="Z25" s="12">
        <f>NRG_GW_E!Z$2</f>
        <v>6.3831960000000007E-2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18270.400524290617</v>
      </c>
      <c r="D26" s="12">
        <f>NRG_BF_E!D$2</f>
        <v>16769.595851807615</v>
      </c>
      <c r="E26" s="12">
        <f>NRG_BF_E!E$2</f>
        <v>18465.342655994835</v>
      </c>
      <c r="F26" s="12">
        <f>NRG_BF_E!F$2</f>
        <v>20731.81095905363</v>
      </c>
      <c r="G26" s="12">
        <f>NRG_BF_E!G$2</f>
        <v>20848.665682119059</v>
      </c>
      <c r="H26" s="12">
        <f>NRG_BF_E!H$2</f>
        <v>20320.227818909654</v>
      </c>
      <c r="I26" s="12">
        <f>NRG_BF_E!I$2</f>
        <v>20242.530290088038</v>
      </c>
      <c r="J26" s="12">
        <f>NRG_BF_E!J$2</f>
        <v>20198.625907760936</v>
      </c>
      <c r="K26" s="12">
        <f>NRG_BF_E!K$2</f>
        <v>18742.399803260789</v>
      </c>
      <c r="L26" s="12">
        <f>NRG_BF_E!L$2</f>
        <v>13834.278004485053</v>
      </c>
      <c r="M26" s="12">
        <f>NRG_BF_E!M$2</f>
        <v>19075.111821015962</v>
      </c>
      <c r="N26" s="12">
        <f>NRG_BF_E!N$2</f>
        <v>19459.87177102132</v>
      </c>
      <c r="O26" s="12">
        <f>NRG_BF_E!O$2</f>
        <v>18827.943245649876</v>
      </c>
      <c r="P26" s="12">
        <f>NRG_BF_E!P$2</f>
        <v>19862.562759195949</v>
      </c>
      <c r="Q26" s="12">
        <f>NRG_BF_E!Q$2</f>
        <v>19233.203326149</v>
      </c>
      <c r="R26" s="12">
        <f>NRG_BF_E!R$2</f>
        <v>19642.885385930174</v>
      </c>
      <c r="S26" s="12">
        <f>NRG_BF_E!S$2</f>
        <v>17904.631278266956</v>
      </c>
      <c r="T26" s="12">
        <f>NRG_BF_E!T$2</f>
        <v>21604.618262125216</v>
      </c>
      <c r="U26" s="12">
        <f>NRG_BF_E!U$2</f>
        <v>26908.906833291097</v>
      </c>
      <c r="V26" s="12">
        <f>NRG_BF_E!V$2</f>
        <v>25577.687394581812</v>
      </c>
      <c r="W26" s="12">
        <f>NRG_BF_E!W$2</f>
        <v>20819.81110020799</v>
      </c>
      <c r="X26" s="12">
        <f>NRG_BF_E!X$2</f>
        <v>24757.288794287117</v>
      </c>
      <c r="Y26" s="12">
        <f>NRG_BF_E!Y$2</f>
        <v>21905.148518698887</v>
      </c>
      <c r="Z26" s="12">
        <f>NRG_BF_E!Z$2</f>
        <v>20621.096399661659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102432.36153260863</v>
      </c>
      <c r="D27" s="12">
        <f>NRG_PR_E!D$2</f>
        <v>102102.68186902537</v>
      </c>
      <c r="E27" s="12">
        <f>NRG_PR_E!E$2</f>
        <v>101764.21784196964</v>
      </c>
      <c r="F27" s="12">
        <f>NRG_PR_E!F$2</f>
        <v>98756.248135866423</v>
      </c>
      <c r="G27" s="12">
        <f>NRG_PR_E!G$2</f>
        <v>101192.65340001519</v>
      </c>
      <c r="H27" s="12">
        <f>NRG_PR_E!H$2</f>
        <v>101824.85847119958</v>
      </c>
      <c r="I27" s="12">
        <f>NRG_PR_E!I$2</f>
        <v>105408.09834237274</v>
      </c>
      <c r="J27" s="12">
        <f>NRG_PR_E!J$2</f>
        <v>107655.15387505293</v>
      </c>
      <c r="K27" s="12">
        <f>NRG_PR_E!K$2</f>
        <v>107524.21209676088</v>
      </c>
      <c r="L27" s="12">
        <f>NRG_PR_E!L$2</f>
        <v>100608.86881806904</v>
      </c>
      <c r="M27" s="12">
        <f>NRG_PR_E!M$2</f>
        <v>100092.95732357579</v>
      </c>
      <c r="N27" s="12">
        <f>NRG_PR_E!N$2</f>
        <v>95612.373787931036</v>
      </c>
      <c r="O27" s="12">
        <f>NRG_PR_E!O$2</f>
        <v>93458.745293285188</v>
      </c>
      <c r="P27" s="12">
        <f>NRG_PR_E!P$2</f>
        <v>87718.448298034054</v>
      </c>
      <c r="Q27" s="12">
        <f>NRG_PR_E!Q$2</f>
        <v>86395.483073755095</v>
      </c>
      <c r="R27" s="12">
        <f>NRG_PR_E!R$2</f>
        <v>90923.694448387905</v>
      </c>
      <c r="S27" s="12">
        <f>NRG_PR_E!S$2</f>
        <v>90366.170677877482</v>
      </c>
      <c r="T27" s="12">
        <f>NRG_PR_E!T$2</f>
        <v>89807.229416384303</v>
      </c>
      <c r="U27" s="12">
        <f>NRG_PR_E!U$2</f>
        <v>88898.318325895598</v>
      </c>
      <c r="V27" s="12">
        <f>NRG_PR_E!V$2</f>
        <v>88368.674389228356</v>
      </c>
      <c r="W27" s="12">
        <f>NRG_PR_E!W$2</f>
        <v>82099.896688706445</v>
      </c>
      <c r="X27" s="12">
        <f>NRG_PR_E!X$2</f>
        <v>85481.991474856419</v>
      </c>
      <c r="Y27" s="12">
        <f>NRG_PR_E!Y$2</f>
        <v>85054.604549555923</v>
      </c>
      <c r="Z27" s="12">
        <f>NRG_PR_E!Z$2</f>
        <v>84867.958013859068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11.032796159999998</v>
      </c>
      <c r="N29" s="12">
        <f>NRG_CL_E!N$2</f>
        <v>25.374599999999994</v>
      </c>
      <c r="O29" s="12">
        <f>NRG_CL_E!O$2</f>
        <v>17.942039999999999</v>
      </c>
      <c r="P29" s="12">
        <f>NRG_CL_E!P$2</f>
        <v>21.778199999999988</v>
      </c>
      <c r="Q29" s="12">
        <f>NRG_CL_E!Q$2</f>
        <v>21.724493759999994</v>
      </c>
      <c r="R29" s="12">
        <f>NRG_CL_E!R$2</f>
        <v>24.537837599999992</v>
      </c>
      <c r="S29" s="12">
        <f>NRG_CL_E!S$2</f>
        <v>20.45999952</v>
      </c>
      <c r="T29" s="12">
        <f>NRG_CL_E!T$2</f>
        <v>27.415437119999989</v>
      </c>
      <c r="U29" s="12">
        <f>NRG_CL_E!U$2</f>
        <v>26.913219839999993</v>
      </c>
      <c r="V29" s="12">
        <f>NRG_CL_E!V$2</f>
        <v>32.017550400000005</v>
      </c>
      <c r="W29" s="12">
        <f>NRG_CL_E!W$2</f>
        <v>25.64009424</v>
      </c>
      <c r="X29" s="12">
        <f>NRG_CL_E!X$2</f>
        <v>25.884010079999996</v>
      </c>
      <c r="Y29" s="12">
        <f>NRG_CL_E!Y$2</f>
        <v>20.618400960000006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28.647218159999994</v>
      </c>
      <c r="H30" s="12">
        <f>NRG_LNG_E!H$2</f>
        <v>32.406097680000009</v>
      </c>
      <c r="I30" s="12">
        <f>NRG_LNG_E!I$2</f>
        <v>42.360504120000002</v>
      </c>
      <c r="J30" s="12">
        <f>NRG_LNG_E!J$2</f>
        <v>142.10188343999999</v>
      </c>
      <c r="K30" s="12">
        <f>NRG_LNG_E!K$2</f>
        <v>145.77957504</v>
      </c>
      <c r="L30" s="12">
        <f>NRG_LNG_E!L$2</f>
        <v>203.10470928000004</v>
      </c>
      <c r="M30" s="12">
        <f>NRG_LNG_E!M$2</f>
        <v>219.64583916000001</v>
      </c>
      <c r="N30" s="12">
        <f>NRG_LNG_E!N$2</f>
        <v>209.00577852000001</v>
      </c>
      <c r="O30" s="12">
        <f>NRG_LNG_E!O$2</f>
        <v>122.05513188</v>
      </c>
      <c r="P30" s="12">
        <f>NRG_LNG_E!P$2</f>
        <v>122.52549672000002</v>
      </c>
      <c r="Q30" s="12">
        <f>NRG_LNG_E!Q$2</f>
        <v>136.82567843999999</v>
      </c>
      <c r="R30" s="12">
        <f>NRG_LNG_E!R$2</f>
        <v>213.03326483999999</v>
      </c>
      <c r="S30" s="12">
        <f>NRG_LNG_E!S$2</f>
        <v>227.3938326</v>
      </c>
      <c r="T30" s="12">
        <f>NRG_LNG_E!T$2</f>
        <v>264.38563404000001</v>
      </c>
      <c r="U30" s="12">
        <f>NRG_LNG_E!U$2</f>
        <v>330.92095212000004</v>
      </c>
      <c r="V30" s="12">
        <f>NRG_LNG_E!V$2</f>
        <v>483.16546872000004</v>
      </c>
      <c r="W30" s="12">
        <f>NRG_LNG_E!W$2</f>
        <v>461.06619767999996</v>
      </c>
      <c r="X30" s="12">
        <f>NRG_LNG_E!X$2</f>
        <v>494.43827004000002</v>
      </c>
      <c r="Y30" s="12">
        <f>NRG_LNG_E!Y$2</f>
        <v>674.86630464000007</v>
      </c>
      <c r="Z30" s="12">
        <f>NRG_LNG_E!Z$2</f>
        <v>702.01578743999994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31.446266995854689</v>
      </c>
      <c r="I34" s="12">
        <f>NRG_NSP_E!I$2</f>
        <v>41.472547516693872</v>
      </c>
      <c r="J34" s="12">
        <f>NRG_NSP_E!J$2</f>
        <v>37.743790876365338</v>
      </c>
      <c r="K34" s="12">
        <f>NRG_NSP_E!K$2</f>
        <v>38.155964811621487</v>
      </c>
      <c r="L34" s="12">
        <f>NRG_NSP_E!L$2</f>
        <v>31.705490624486561</v>
      </c>
      <c r="M34" s="12">
        <f>NRG_NSP_E!M$2</f>
        <v>44.565842718630051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1888963.5577017623</v>
      </c>
      <c r="D35" s="8">
        <f>FC_E!D$2</f>
        <v>1925952.5139913165</v>
      </c>
      <c r="E35" s="8">
        <f>FC_E!E$2</f>
        <v>1902914.2267369346</v>
      </c>
      <c r="F35" s="8">
        <f>FC_E!F$2</f>
        <v>1942220.4035317851</v>
      </c>
      <c r="G35" s="8">
        <f>FC_E!G$2</f>
        <v>1943517.9747947387</v>
      </c>
      <c r="H35" s="8">
        <f>FC_E!H$2</f>
        <v>1934878.6006307492</v>
      </c>
      <c r="I35" s="8">
        <f>FC_E!I$2</f>
        <v>1926392.7989078504</v>
      </c>
      <c r="J35" s="8">
        <f>FC_E!J$2</f>
        <v>1856318.3475674777</v>
      </c>
      <c r="K35" s="8">
        <f>FC_E!K$2</f>
        <v>1863202.3260476082</v>
      </c>
      <c r="L35" s="8">
        <f>FC_E!L$2</f>
        <v>1750341.6566436228</v>
      </c>
      <c r="M35" s="8">
        <f>FC_E!M$2</f>
        <v>1795223.8805267203</v>
      </c>
      <c r="N35" s="8">
        <f>FC_E!N$2</f>
        <v>1722613.3503205215</v>
      </c>
      <c r="O35" s="8">
        <f>FC_E!O$2</f>
        <v>1688149.3226631621</v>
      </c>
      <c r="P35" s="8">
        <f>FC_E!P$2</f>
        <v>1682565.1113114485</v>
      </c>
      <c r="Q35" s="8">
        <f>FC_E!Q$2</f>
        <v>1606324.100326481</v>
      </c>
      <c r="R35" s="8">
        <f>FC_E!R$2</f>
        <v>1640993.5688026571</v>
      </c>
      <c r="S35" s="8">
        <f>FC_E!S$2</f>
        <v>1673551.2284655254</v>
      </c>
      <c r="T35" s="8">
        <f>FC_E!T$2</f>
        <v>1686370.095366054</v>
      </c>
      <c r="U35" s="8">
        <f>FC_E!U$2</f>
        <v>1681756.7884670042</v>
      </c>
      <c r="V35" s="8">
        <f>FC_E!V$2</f>
        <v>1664388.0039321405</v>
      </c>
      <c r="W35" s="8">
        <f>FC_E!W$2</f>
        <v>1537259.6604218523</v>
      </c>
      <c r="X35" s="8">
        <f>FC_E!X$2</f>
        <v>1631963.9115141085</v>
      </c>
      <c r="Y35" s="8">
        <f>FC_E!Y$2</f>
        <v>1570241.6509536924</v>
      </c>
      <c r="Z35" s="8">
        <f>FC_E!Z$2</f>
        <v>1509125.3191564048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501771.20320174552</v>
      </c>
      <c r="D36" s="12">
        <f>FC_IND_E!D$2</f>
        <v>489860.3418072855</v>
      </c>
      <c r="E36" s="12">
        <f>FC_IND_E!E$2</f>
        <v>482917.85273070127</v>
      </c>
      <c r="F36" s="12">
        <f>FC_IND_E!F$2</f>
        <v>491010.10303419922</v>
      </c>
      <c r="G36" s="12">
        <f>FC_IND_E!G$2</f>
        <v>475003.56577393407</v>
      </c>
      <c r="H36" s="12">
        <f>FC_IND_E!H$2</f>
        <v>468505.53187887708</v>
      </c>
      <c r="I36" s="12">
        <f>FC_IND_E!I$2</f>
        <v>453207.14947277581</v>
      </c>
      <c r="J36" s="12">
        <f>FC_IND_E!J$2</f>
        <v>454615.84155816463</v>
      </c>
      <c r="K36" s="12">
        <f>FC_IND_E!K$2</f>
        <v>436919.4543486308</v>
      </c>
      <c r="L36" s="12">
        <f>FC_IND_E!L$2</f>
        <v>365036.86732544284</v>
      </c>
      <c r="M36" s="12">
        <f>FC_IND_E!M$2</f>
        <v>387298.25773036049</v>
      </c>
      <c r="N36" s="12">
        <f>FC_IND_E!N$2</f>
        <v>387794.40782828029</v>
      </c>
      <c r="O36" s="12">
        <f>FC_IND_E!O$2</f>
        <v>374622.95025963103</v>
      </c>
      <c r="P36" s="12">
        <f>FC_IND_E!P$2</f>
        <v>366047.74245203886</v>
      </c>
      <c r="Q36" s="12">
        <f>FC_IND_E!Q$2</f>
        <v>357877.36766117479</v>
      </c>
      <c r="R36" s="12">
        <f>FC_IND_E!R$2</f>
        <v>359530.63595025841</v>
      </c>
      <c r="S36" s="12">
        <f>FC_IND_E!S$2</f>
        <v>363073.20895475999</v>
      </c>
      <c r="T36" s="12">
        <f>FC_IND_E!T$2</f>
        <v>364045.58107116562</v>
      </c>
      <c r="U36" s="12">
        <f>FC_IND_E!U$2</f>
        <v>370864.78200313967</v>
      </c>
      <c r="V36" s="12">
        <f>FC_IND_E!V$2</f>
        <v>361081.25502197223</v>
      </c>
      <c r="W36" s="12">
        <f>FC_IND_E!W$2</f>
        <v>348524.40729355242</v>
      </c>
      <c r="X36" s="12">
        <f>FC_IND_E!X$2</f>
        <v>370990.07805868954</v>
      </c>
      <c r="Y36" s="12">
        <f>FC_IND_E!Y$2</f>
        <v>343503.02624792932</v>
      </c>
      <c r="Z36" s="12">
        <f>FC_IND_E!Z$2</f>
        <v>322489.45335667505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107772.55447318232</v>
      </c>
      <c r="D37" s="14">
        <f>FC_IND_IS_E!D$2</f>
        <v>99393.101401460022</v>
      </c>
      <c r="E37" s="14">
        <f>FC_IND_IS_E!E$2</f>
        <v>98407.598885267274</v>
      </c>
      <c r="F37" s="14">
        <f>FC_IND_IS_E!F$2</f>
        <v>102545.45174193433</v>
      </c>
      <c r="G37" s="14">
        <f>FC_IND_IS_E!G$2</f>
        <v>101963.62721256835</v>
      </c>
      <c r="H37" s="14">
        <f>FC_IND_IS_E!H$2</f>
        <v>96204.300734718083</v>
      </c>
      <c r="I37" s="14">
        <f>FC_IND_IS_E!I$2</f>
        <v>98279.624330141378</v>
      </c>
      <c r="J37" s="14">
        <f>FC_IND_IS_E!J$2</f>
        <v>92023.387356834879</v>
      </c>
      <c r="K37" s="14">
        <f>FC_IND_IS_E!K$2</f>
        <v>84627.737383374188</v>
      </c>
      <c r="L37" s="14">
        <f>FC_IND_IS_E!L$2</f>
        <v>61023.276883335115</v>
      </c>
      <c r="M37" s="14">
        <f>FC_IND_IS_E!M$2</f>
        <v>70061.574475916394</v>
      </c>
      <c r="N37" s="14">
        <f>FC_IND_IS_E!N$2</f>
        <v>71953.081506889735</v>
      </c>
      <c r="O37" s="14">
        <f>FC_IND_IS_E!O$2</f>
        <v>68057.921957994127</v>
      </c>
      <c r="P37" s="14">
        <f>FC_IND_IS_E!P$2</f>
        <v>65253.566670458</v>
      </c>
      <c r="Q37" s="14">
        <f>FC_IND_IS_E!Q$2</f>
        <v>64337.658988571173</v>
      </c>
      <c r="R37" s="14">
        <f>FC_IND_IS_E!R$2</f>
        <v>66247.645362596595</v>
      </c>
      <c r="S37" s="14">
        <f>FC_IND_IS_E!S$2</f>
        <v>64212.858880672225</v>
      </c>
      <c r="T37" s="14">
        <f>FC_IND_IS_E!T$2</f>
        <v>65671.960423468394</v>
      </c>
      <c r="U37" s="14">
        <f>FC_IND_IS_E!U$2</f>
        <v>67972.757518155049</v>
      </c>
      <c r="V37" s="14">
        <f>FC_IND_IS_E!V$2</f>
        <v>62153.020177531769</v>
      </c>
      <c r="W37" s="14">
        <f>FC_IND_IS_E!W$2</f>
        <v>56213.618191209564</v>
      </c>
      <c r="X37" s="14">
        <f>FC_IND_IS_E!X$2</f>
        <v>61299.89912909548</v>
      </c>
      <c r="Y37" s="14">
        <f>FC_IND_IS_E!Y$2</f>
        <v>57624.754740203076</v>
      </c>
      <c r="Z37" s="14">
        <f>FC_IND_IS_E!Z$2</f>
        <v>54422.882971378604</v>
      </c>
    </row>
    <row r="38" spans="1:26" ht="11.25" customHeight="1" x14ac:dyDescent="0.2">
      <c r="A38" s="41" t="s">
        <v>268</v>
      </c>
      <c r="B38" s="15" t="str">
        <f ca="1">HYPERLINK("#"&amp;CELL("address",FC_IND_IS_BF_E!$Z$2),"FC_IND_IS_BF_E")</f>
        <v>FC_IND_IS_BF_E</v>
      </c>
      <c r="C38" s="16">
        <f>FC_IND_IS_BF_E!C$2</f>
        <v>95379.414758651154</v>
      </c>
      <c r="D38" s="16">
        <f>FC_IND_IS_BF_E!D$2</f>
        <v>87330.501307155151</v>
      </c>
      <c r="E38" s="16">
        <f>FC_IND_IS_BF_E!E$2</f>
        <v>86909.623430410415</v>
      </c>
      <c r="F38" s="16">
        <f>FC_IND_IS_BF_E!F$2</f>
        <v>90745.278888403598</v>
      </c>
      <c r="G38" s="16">
        <f>FC_IND_IS_BF_E!G$2</f>
        <v>89907.844573199953</v>
      </c>
      <c r="H38" s="16">
        <f>FC_IND_IS_BF_E!H$2</f>
        <v>84763.704853620206</v>
      </c>
      <c r="I38" s="16">
        <f>FC_IND_IS_BF_E!I$2</f>
        <v>86146.679428376956</v>
      </c>
      <c r="J38" s="16">
        <f>FC_IND_IS_BF_E!J$2</f>
        <v>80356.587115826449</v>
      </c>
      <c r="K38" s="16">
        <f>FC_IND_IS_BF_E!K$2</f>
        <v>73463.548899608781</v>
      </c>
      <c r="L38" s="16">
        <f>FC_IND_IS_BF_E!L$2</f>
        <v>52509.043786797491</v>
      </c>
      <c r="M38" s="16">
        <f>FC_IND_IS_BF_E!M$2</f>
        <v>60941.453279870104</v>
      </c>
      <c r="N38" s="16">
        <f>FC_IND_IS_BF_E!N$2</f>
        <v>62572.482378822817</v>
      </c>
      <c r="O38" s="16">
        <f>FC_IND_IS_BF_E!O$2</f>
        <v>59161.739222593817</v>
      </c>
      <c r="P38" s="16">
        <f>FC_IND_IS_BF_E!P$2</f>
        <v>57199.97501085409</v>
      </c>
      <c r="Q38" s="16">
        <f>FC_IND_IS_BF_E!Q$2</f>
        <v>56237.606226922391</v>
      </c>
      <c r="R38" s="16">
        <f>FC_IND_IS_BF_E!R$2</f>
        <v>58018.931466790054</v>
      </c>
      <c r="S38" s="16">
        <f>FC_IND_IS_BF_E!S$2</f>
        <v>56312.561619580563</v>
      </c>
      <c r="T38" s="16">
        <f>FC_IND_IS_BF_E!T$2</f>
        <v>57431.410574906447</v>
      </c>
      <c r="U38" s="16">
        <f>FC_IND_IS_BF_E!U$2</f>
        <v>59211.324758582872</v>
      </c>
      <c r="V38" s="16">
        <f>FC_IND_IS_BF_E!V$2</f>
        <v>54074.702639480907</v>
      </c>
      <c r="W38" s="16">
        <f>FC_IND_IS_BF_E!W$2</f>
        <v>48476.422592784438</v>
      </c>
      <c r="X38" s="16">
        <f>FC_IND_IS_BF_E!X$2</f>
        <v>52349.71760669299</v>
      </c>
      <c r="Y38" s="16">
        <f>FC_IND_IS_BF_E!Y$2</f>
        <v>49707.590110592486</v>
      </c>
      <c r="Z38" s="16">
        <f>FC_IND_IS_BF_E!Z$2</f>
        <v>46887.164139232947</v>
      </c>
    </row>
    <row r="39" spans="1:26" ht="11.25" customHeight="1" x14ac:dyDescent="0.2">
      <c r="A39" s="41" t="s">
        <v>270</v>
      </c>
      <c r="B39" s="15" t="str">
        <f ca="1">HYPERLINK("#"&amp;CELL("address",FC_IND_IS_EA_E!$Z$2),"FC_IND_IS_EA_E")</f>
        <v>FC_IND_IS_EA_E</v>
      </c>
      <c r="C39" s="16">
        <f>FC_IND_IS_EA_E!C$2</f>
        <v>12393.139714531144</v>
      </c>
      <c r="D39" s="16">
        <f>FC_IND_IS_EA_E!D$2</f>
        <v>12062.600094304869</v>
      </c>
      <c r="E39" s="16">
        <f>FC_IND_IS_EA_E!E$2</f>
        <v>11497.975454856847</v>
      </c>
      <c r="F39" s="16">
        <f>FC_IND_IS_EA_E!F$2</f>
        <v>11800.172853530739</v>
      </c>
      <c r="G39" s="16">
        <f>FC_IND_IS_EA_E!G$2</f>
        <v>12055.782639368388</v>
      </c>
      <c r="H39" s="16">
        <f>FC_IND_IS_EA_E!H$2</f>
        <v>11440.595881097875</v>
      </c>
      <c r="I39" s="16">
        <f>FC_IND_IS_EA_E!I$2</f>
        <v>12132.944901764422</v>
      </c>
      <c r="J39" s="16">
        <f>FC_IND_IS_EA_E!J$2</f>
        <v>11666.800241008423</v>
      </c>
      <c r="K39" s="16">
        <f>FC_IND_IS_EA_E!K$2</f>
        <v>11164.188483765412</v>
      </c>
      <c r="L39" s="16">
        <f>FC_IND_IS_EA_E!L$2</f>
        <v>8514.2330965376168</v>
      </c>
      <c r="M39" s="16">
        <f>FC_IND_IS_EA_E!M$2</f>
        <v>9120.1211960462842</v>
      </c>
      <c r="N39" s="16">
        <f>FC_IND_IS_EA_E!N$2</f>
        <v>9380.5991280669259</v>
      </c>
      <c r="O39" s="16">
        <f>FC_IND_IS_EA_E!O$2</f>
        <v>8896.1827354003253</v>
      </c>
      <c r="P39" s="16">
        <f>FC_IND_IS_EA_E!P$2</f>
        <v>8053.5916596039169</v>
      </c>
      <c r="Q39" s="16">
        <f>FC_IND_IS_EA_E!Q$2</f>
        <v>8100.0527616487771</v>
      </c>
      <c r="R39" s="16">
        <f>FC_IND_IS_EA_E!R$2</f>
        <v>8228.7138958065607</v>
      </c>
      <c r="S39" s="16">
        <f>FC_IND_IS_EA_E!S$2</f>
        <v>7900.297261091665</v>
      </c>
      <c r="T39" s="16">
        <f>FC_IND_IS_EA_E!T$2</f>
        <v>8240.5498485619428</v>
      </c>
      <c r="U39" s="16">
        <f>FC_IND_IS_EA_E!U$2</f>
        <v>8761.4327595721752</v>
      </c>
      <c r="V39" s="16">
        <f>FC_IND_IS_EA_E!V$2</f>
        <v>8078.3175380508565</v>
      </c>
      <c r="W39" s="16">
        <f>FC_IND_IS_EA_E!W$2</f>
        <v>7737.195598425119</v>
      </c>
      <c r="X39" s="16">
        <f>FC_IND_IS_EA_E!X$2</f>
        <v>8950.1815224024886</v>
      </c>
      <c r="Y39" s="16">
        <f>FC_IND_IS_EA_E!Y$2</f>
        <v>7917.1646296106001</v>
      </c>
      <c r="Z39" s="16">
        <f>FC_IND_IS_EA_E!Z$2</f>
        <v>7535.7188321456533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13911.801371595302</v>
      </c>
      <c r="D40" s="14">
        <f>FC_IND_NFM_E!D$2</f>
        <v>13273.949605834512</v>
      </c>
      <c r="E40" s="14">
        <f>FC_IND_NFM_E!E$2</f>
        <v>13638.813564482916</v>
      </c>
      <c r="F40" s="14">
        <f>FC_IND_NFM_E!F$2</f>
        <v>12964.912385775597</v>
      </c>
      <c r="G40" s="14">
        <f>FC_IND_NFM_E!G$2</f>
        <v>13039.901419825752</v>
      </c>
      <c r="H40" s="14">
        <f>FC_IND_NFM_E!H$2</f>
        <v>12645.534278479367</v>
      </c>
      <c r="I40" s="14">
        <f>FC_IND_NFM_E!I$2</f>
        <v>12134.68906821881</v>
      </c>
      <c r="J40" s="14">
        <f>FC_IND_NFM_E!J$2</f>
        <v>11706.033127418823</v>
      </c>
      <c r="K40" s="14">
        <f>FC_IND_NFM_E!K$2</f>
        <v>11331.175613588204</v>
      </c>
      <c r="L40" s="14">
        <f>FC_IND_NFM_E!L$2</f>
        <v>9574.2820021131593</v>
      </c>
      <c r="M40" s="14">
        <f>FC_IND_NFM_E!M$2</f>
        <v>10336.557415988033</v>
      </c>
      <c r="N40" s="14">
        <f>FC_IND_NFM_E!N$2</f>
        <v>10466.029394006411</v>
      </c>
      <c r="O40" s="14">
        <f>FC_IND_NFM_E!O$2</f>
        <v>9302.9110076422476</v>
      </c>
      <c r="P40" s="14">
        <f>FC_IND_NFM_E!P$2</f>
        <v>9580.460991545342</v>
      </c>
      <c r="Q40" s="14">
        <f>FC_IND_NFM_E!Q$2</f>
        <v>9226.6390366659307</v>
      </c>
      <c r="R40" s="14">
        <f>FC_IND_NFM_E!R$2</f>
        <v>9770.1004673427469</v>
      </c>
      <c r="S40" s="14">
        <f>FC_IND_NFM_E!S$2</f>
        <v>10200.515624336716</v>
      </c>
      <c r="T40" s="14">
        <f>FC_IND_NFM_E!T$2</f>
        <v>9590.9338457670565</v>
      </c>
      <c r="U40" s="14">
        <f>FC_IND_NFM_E!U$2</f>
        <v>10513.077063979043</v>
      </c>
      <c r="V40" s="14">
        <f>FC_IND_NFM_E!V$2</f>
        <v>10440.621619464688</v>
      </c>
      <c r="W40" s="14">
        <f>FC_IND_NFM_E!W$2</f>
        <v>10059.894427019255</v>
      </c>
      <c r="X40" s="14">
        <f>FC_IND_NFM_E!X$2</f>
        <v>10939.812664690744</v>
      </c>
      <c r="Y40" s="14">
        <f>FC_IND_NFM_E!Y$2</f>
        <v>9686.6853842755572</v>
      </c>
      <c r="Z40" s="14">
        <f>FC_IND_NFM_E!Z$2</f>
        <v>8445.8534966004772</v>
      </c>
    </row>
    <row r="41" spans="1:26" ht="11.25" customHeight="1" x14ac:dyDescent="0.2">
      <c r="A41" s="41" t="s">
        <v>272</v>
      </c>
      <c r="B41" s="15" t="str">
        <f ca="1">HYPERLINK("#"&amp;CELL("address",FC_IND_NFM_AM_E!$Z$2),"FC_IND_NFM_AM_E")</f>
        <v>FC_IND_NFM_AM_E</v>
      </c>
      <c r="C41" s="16">
        <f>FC_IND_NFM_AM_E!C$2</f>
        <v>5120.5044524528748</v>
      </c>
      <c r="D41" s="16">
        <f>FC_IND_NFM_AM_E!D$2</f>
        <v>4592.2833650076545</v>
      </c>
      <c r="E41" s="16">
        <f>FC_IND_NFM_AM_E!E$2</f>
        <v>5173.4852401901853</v>
      </c>
      <c r="F41" s="16">
        <f>FC_IND_NFM_AM_E!F$2</f>
        <v>5296.8187640584756</v>
      </c>
      <c r="G41" s="16">
        <f>FC_IND_NFM_AM_E!G$2</f>
        <v>5621.5895173085701</v>
      </c>
      <c r="H41" s="16">
        <f>FC_IND_NFM_AM_E!H$2</f>
        <v>5354.7123933335306</v>
      </c>
      <c r="I41" s="16">
        <f>FC_IND_NFM_AM_E!I$2</f>
        <v>5613.6175556285725</v>
      </c>
      <c r="J41" s="16">
        <f>FC_IND_NFM_AM_E!J$2</f>
        <v>4840.9630647426211</v>
      </c>
      <c r="K41" s="16">
        <f>FC_IND_NFM_AM_E!K$2</f>
        <v>4840.863209436714</v>
      </c>
      <c r="L41" s="16">
        <f>FC_IND_NFM_AM_E!L$2</f>
        <v>3464.6461911616134</v>
      </c>
      <c r="M41" s="16">
        <f>FC_IND_NFM_AM_E!M$2</f>
        <v>4213.430913779167</v>
      </c>
      <c r="N41" s="16">
        <f>FC_IND_NFM_AM_E!N$2</f>
        <v>4431.842087402285</v>
      </c>
      <c r="O41" s="16">
        <f>FC_IND_NFM_AM_E!O$2</f>
        <v>3692.0225787416593</v>
      </c>
      <c r="P41" s="16">
        <f>FC_IND_NFM_AM_E!P$2</f>
        <v>3869.8974027607128</v>
      </c>
      <c r="Q41" s="16">
        <f>FC_IND_NFM_AM_E!Q$2</f>
        <v>3590.6777938149226</v>
      </c>
      <c r="R41" s="16">
        <f>FC_IND_NFM_AM_E!R$2</f>
        <v>3901.3766626302495</v>
      </c>
      <c r="S41" s="16">
        <f>FC_IND_NFM_AM_E!S$2</f>
        <v>4028.6078840029559</v>
      </c>
      <c r="T41" s="16">
        <f>FC_IND_NFM_AM_E!T$2</f>
        <v>3624.7061436563158</v>
      </c>
      <c r="U41" s="16">
        <f>FC_IND_NFM_AM_E!U$2</f>
        <v>3572.1658860102302</v>
      </c>
      <c r="V41" s="16">
        <f>FC_IND_NFM_AM_E!V$2</f>
        <v>3516.7917625108171</v>
      </c>
      <c r="W41" s="16">
        <f>FC_IND_NFM_AM_E!W$2</f>
        <v>3597.0958542936705</v>
      </c>
      <c r="X41" s="16">
        <f>FC_IND_NFM_AM_E!X$2</f>
        <v>3769.7827724679655</v>
      </c>
      <c r="Y41" s="16">
        <f>FC_IND_NFM_AM_E!Y$2</f>
        <v>3227.0598052194123</v>
      </c>
      <c r="Z41" s="16">
        <f>FC_IND_NFM_AM_E!Z$2</f>
        <v>2302.3963002862351</v>
      </c>
    </row>
    <row r="42" spans="1:26" ht="11.25" customHeight="1" x14ac:dyDescent="0.2">
      <c r="A42" s="41" t="s">
        <v>274</v>
      </c>
      <c r="B42" s="15" t="str">
        <f ca="1">HYPERLINK("#"&amp;CELL("address",FC_IND_NFM_PA_E!$Z$2),"FC_IND_NFM_PA_E")</f>
        <v>FC_IND_NFM_PA_E</v>
      </c>
      <c r="C42" s="16">
        <f>FC_IND_NFM_PA_E!C$2</f>
        <v>957.13273690916571</v>
      </c>
      <c r="D42" s="16">
        <f>FC_IND_NFM_PA_E!D$2</f>
        <v>876.75101266471188</v>
      </c>
      <c r="E42" s="16">
        <f>FC_IND_NFM_PA_E!E$2</f>
        <v>869.30290901067076</v>
      </c>
      <c r="F42" s="16">
        <f>FC_IND_NFM_PA_E!F$2</f>
        <v>828.67750222708207</v>
      </c>
      <c r="G42" s="16">
        <f>FC_IND_NFM_PA_E!G$2</f>
        <v>801.0052014238637</v>
      </c>
      <c r="H42" s="16">
        <f>FC_IND_NFM_PA_E!H$2</f>
        <v>799.15108757724829</v>
      </c>
      <c r="I42" s="16">
        <f>FC_IND_NFM_PA_E!I$2</f>
        <v>726.75415888448219</v>
      </c>
      <c r="J42" s="16">
        <f>FC_IND_NFM_PA_E!J$2</f>
        <v>920.51535217678861</v>
      </c>
      <c r="K42" s="16">
        <f>FC_IND_NFM_PA_E!K$2</f>
        <v>926.48541144719093</v>
      </c>
      <c r="L42" s="16">
        <f>FC_IND_NFM_PA_E!L$2</f>
        <v>602.42396376223508</v>
      </c>
      <c r="M42" s="16">
        <f>FC_IND_NFM_PA_E!M$2</f>
        <v>542.79926233051958</v>
      </c>
      <c r="N42" s="16">
        <f>FC_IND_NFM_PA_E!N$2</f>
        <v>635.98773190078634</v>
      </c>
      <c r="O42" s="16">
        <f>FC_IND_NFM_PA_E!O$2</f>
        <v>516.03068705169176</v>
      </c>
      <c r="P42" s="16">
        <f>FC_IND_NFM_PA_E!P$2</f>
        <v>555.11438757826613</v>
      </c>
      <c r="Q42" s="16">
        <f>FC_IND_NFM_PA_E!Q$2</f>
        <v>580.71623051047095</v>
      </c>
      <c r="R42" s="16">
        <f>FC_IND_NFM_PA_E!R$2</f>
        <v>627.35913586120353</v>
      </c>
      <c r="S42" s="16">
        <f>FC_IND_NFM_PA_E!S$2</f>
        <v>573.89991837969387</v>
      </c>
      <c r="T42" s="16">
        <f>FC_IND_NFM_PA_E!T$2</f>
        <v>468.87145147635232</v>
      </c>
      <c r="U42" s="16">
        <f>FC_IND_NFM_PA_E!U$2</f>
        <v>643.88241982030843</v>
      </c>
      <c r="V42" s="16">
        <f>FC_IND_NFM_PA_E!V$2</f>
        <v>646.14461185268044</v>
      </c>
      <c r="W42" s="16">
        <f>FC_IND_NFM_PA_E!W$2</f>
        <v>656.43898795283565</v>
      </c>
      <c r="X42" s="16">
        <f>FC_IND_NFM_PA_E!X$2</f>
        <v>691.85145901140788</v>
      </c>
      <c r="Y42" s="16">
        <f>FC_IND_NFM_PA_E!Y$2</f>
        <v>559.67271677844712</v>
      </c>
      <c r="Z42" s="16">
        <f>FC_IND_NFM_PA_E!Z$2</f>
        <v>502.61418452571581</v>
      </c>
    </row>
    <row r="43" spans="1:26" ht="11.25" customHeight="1" x14ac:dyDescent="0.2">
      <c r="A43" s="41" t="s">
        <v>276</v>
      </c>
      <c r="B43" s="15" t="str">
        <f ca="1">HYPERLINK("#"&amp;CELL("address",FC_IND_NFM_SA_E!$Z$2),"FC_IND_NFM_SA_E")</f>
        <v>FC_IND_NFM_SA_E</v>
      </c>
      <c r="C43" s="16">
        <f>FC_IND_NFM_SA_E!C$2</f>
        <v>616.73443271978158</v>
      </c>
      <c r="D43" s="16">
        <f>FC_IND_NFM_SA_E!D$2</f>
        <v>623.56726120824317</v>
      </c>
      <c r="E43" s="16">
        <f>FC_IND_NFM_SA_E!E$2</f>
        <v>620.31371725413169</v>
      </c>
      <c r="F43" s="16">
        <f>FC_IND_NFM_SA_E!F$2</f>
        <v>588.65286679078645</v>
      </c>
      <c r="G43" s="16">
        <f>FC_IND_NFM_SA_E!G$2</f>
        <v>586.09426814129279</v>
      </c>
      <c r="H43" s="16">
        <f>FC_IND_NFM_SA_E!H$2</f>
        <v>625.18986225752428</v>
      </c>
      <c r="I43" s="16">
        <f>FC_IND_NFM_SA_E!I$2</f>
        <v>668.47959126881028</v>
      </c>
      <c r="J43" s="16">
        <f>FC_IND_NFM_SA_E!J$2</f>
        <v>699.85153390404184</v>
      </c>
      <c r="K43" s="16">
        <f>FC_IND_NFM_SA_E!K$2</f>
        <v>687.04936258436408</v>
      </c>
      <c r="L43" s="16">
        <f>FC_IND_NFM_SA_E!L$2</f>
        <v>636.94991866924158</v>
      </c>
      <c r="M43" s="16">
        <f>FC_IND_NFM_SA_E!M$2</f>
        <v>806.24154313690531</v>
      </c>
      <c r="N43" s="16">
        <f>FC_IND_NFM_SA_E!N$2</f>
        <v>764.53750198978389</v>
      </c>
      <c r="O43" s="16">
        <f>FC_IND_NFM_SA_E!O$2</f>
        <v>748.17309207295023</v>
      </c>
      <c r="P43" s="16">
        <f>FC_IND_NFM_SA_E!P$2</f>
        <v>805.79888988688367</v>
      </c>
      <c r="Q43" s="16">
        <f>FC_IND_NFM_SA_E!Q$2</f>
        <v>740.31307257011804</v>
      </c>
      <c r="R43" s="16">
        <f>FC_IND_NFM_SA_E!R$2</f>
        <v>649.95939155561553</v>
      </c>
      <c r="S43" s="16">
        <f>FC_IND_NFM_SA_E!S$2</f>
        <v>701.6133160667755</v>
      </c>
      <c r="T43" s="16">
        <f>FC_IND_NFM_SA_E!T$2</f>
        <v>756.59116557642255</v>
      </c>
      <c r="U43" s="16">
        <f>FC_IND_NFM_SA_E!U$2</f>
        <v>845.34533136773666</v>
      </c>
      <c r="V43" s="16">
        <f>FC_IND_NFM_SA_E!V$2</f>
        <v>810.48562956997489</v>
      </c>
      <c r="W43" s="16">
        <f>FC_IND_NFM_SA_E!W$2</f>
        <v>667.61332025131526</v>
      </c>
      <c r="X43" s="16">
        <f>FC_IND_NFM_SA_E!X$2</f>
        <v>851.26622022860056</v>
      </c>
      <c r="Y43" s="16">
        <f>FC_IND_NFM_SA_E!Y$2</f>
        <v>831.60489483672438</v>
      </c>
      <c r="Z43" s="16">
        <f>FC_IND_NFM_SA_E!Z$2</f>
        <v>720.59782149094167</v>
      </c>
    </row>
    <row r="44" spans="1:26" ht="11.25" customHeight="1" x14ac:dyDescent="0.2">
      <c r="A44" s="41" t="s">
        <v>278</v>
      </c>
      <c r="B44" s="15" t="str">
        <f ca="1">HYPERLINK("#"&amp;CELL("address",FC_IND_NFM_OM_E!$Z$2),"FC_IND_NFM_OM_E")</f>
        <v>FC_IND_NFM_OM_E</v>
      </c>
      <c r="C44" s="16">
        <f>FC_IND_NFM_OM_E!C$2</f>
        <v>7217.4297495134806</v>
      </c>
      <c r="D44" s="16">
        <f>FC_IND_NFM_OM_E!D$2</f>
        <v>7181.3479669539011</v>
      </c>
      <c r="E44" s="16">
        <f>FC_IND_NFM_OM_E!E$2</f>
        <v>6975.7116980279288</v>
      </c>
      <c r="F44" s="16">
        <f>FC_IND_NFM_OM_E!F$2</f>
        <v>6250.7632526992547</v>
      </c>
      <c r="G44" s="16">
        <f>FC_IND_NFM_OM_E!G$2</f>
        <v>6031.2124329520248</v>
      </c>
      <c r="H44" s="16">
        <f>FC_IND_NFM_OM_E!H$2</f>
        <v>5866.4809353110641</v>
      </c>
      <c r="I44" s="16">
        <f>FC_IND_NFM_OM_E!I$2</f>
        <v>5125.8377624369441</v>
      </c>
      <c r="J44" s="16">
        <f>FC_IND_NFM_OM_E!J$2</f>
        <v>5244.7031765953716</v>
      </c>
      <c r="K44" s="16">
        <f>FC_IND_NFM_OM_E!K$2</f>
        <v>4876.7776301199365</v>
      </c>
      <c r="L44" s="16">
        <f>FC_IND_NFM_OM_E!L$2</f>
        <v>4870.2619285200708</v>
      </c>
      <c r="M44" s="16">
        <f>FC_IND_NFM_OM_E!M$2</f>
        <v>4774.0856967414393</v>
      </c>
      <c r="N44" s="16">
        <f>FC_IND_NFM_OM_E!N$2</f>
        <v>4633.662072713556</v>
      </c>
      <c r="O44" s="16">
        <f>FC_IND_NFM_OM_E!O$2</f>
        <v>4346.6846497759452</v>
      </c>
      <c r="P44" s="16">
        <f>FC_IND_NFM_OM_E!P$2</f>
        <v>4349.6503113194813</v>
      </c>
      <c r="Q44" s="16">
        <f>FC_IND_NFM_OM_E!Q$2</f>
        <v>4314.9319397704194</v>
      </c>
      <c r="R44" s="16">
        <f>FC_IND_NFM_OM_E!R$2</f>
        <v>4591.4052772956793</v>
      </c>
      <c r="S44" s="16">
        <f>FC_IND_NFM_OM_E!S$2</f>
        <v>4896.3945058872923</v>
      </c>
      <c r="T44" s="16">
        <f>FC_IND_NFM_OM_E!T$2</f>
        <v>4740.7650850579648</v>
      </c>
      <c r="U44" s="16">
        <f>FC_IND_NFM_OM_E!U$2</f>
        <v>5451.6834267807681</v>
      </c>
      <c r="V44" s="16">
        <f>FC_IND_NFM_OM_E!V$2</f>
        <v>5467.1996155312136</v>
      </c>
      <c r="W44" s="16">
        <f>FC_IND_NFM_OM_E!W$2</f>
        <v>5138.7462645214364</v>
      </c>
      <c r="X44" s="16">
        <f>FC_IND_NFM_OM_E!X$2</f>
        <v>5626.912212982772</v>
      </c>
      <c r="Y44" s="16">
        <f>FC_IND_NFM_OM_E!Y$2</f>
        <v>5068.3479674409728</v>
      </c>
      <c r="Z44" s="16">
        <f>FC_IND_NFM_OM_E!Z$2</f>
        <v>4920.2451902975845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80533.282117482784</v>
      </c>
      <c r="D45" s="14">
        <f>FC_IND_CPC_E!D$2</f>
        <v>80765.044493123452</v>
      </c>
      <c r="E45" s="14">
        <f>FC_IND_CPC_E!E$2</f>
        <v>81558.00510093011</v>
      </c>
      <c r="F45" s="14">
        <f>FC_IND_CPC_E!F$2</f>
        <v>86489.29811870039</v>
      </c>
      <c r="G45" s="14">
        <f>FC_IND_CPC_E!G$2</f>
        <v>78449.880254216376</v>
      </c>
      <c r="H45" s="14">
        <f>FC_IND_CPC_E!H$2</f>
        <v>77151.445281032909</v>
      </c>
      <c r="I45" s="14">
        <f>FC_IND_CPC_E!I$2</f>
        <v>72228.991529929859</v>
      </c>
      <c r="J45" s="14">
        <f>FC_IND_CPC_E!J$2</f>
        <v>76946.840190565243</v>
      </c>
      <c r="K45" s="14">
        <f>FC_IND_CPC_E!K$2</f>
        <v>75951.019897299513</v>
      </c>
      <c r="L45" s="14">
        <f>FC_IND_CPC_E!L$2</f>
        <v>69613.330637181105</v>
      </c>
      <c r="M45" s="14">
        <f>FC_IND_CPC_E!M$2</f>
        <v>72738.631523071934</v>
      </c>
      <c r="N45" s="14">
        <f>FC_IND_CPC_E!N$2</f>
        <v>81124.738281120925</v>
      </c>
      <c r="O45" s="14">
        <f>FC_IND_CPC_E!O$2</f>
        <v>82189.586178887927</v>
      </c>
      <c r="P45" s="14">
        <f>FC_IND_CPC_E!P$2</f>
        <v>81474.937812839722</v>
      </c>
      <c r="Q45" s="14">
        <f>FC_IND_CPC_E!Q$2</f>
        <v>79526.852839707382</v>
      </c>
      <c r="R45" s="14">
        <f>FC_IND_CPC_E!R$2</f>
        <v>79558.681877555093</v>
      </c>
      <c r="S45" s="14">
        <f>FC_IND_CPC_E!S$2</f>
        <v>79889.081531044358</v>
      </c>
      <c r="T45" s="14">
        <f>FC_IND_CPC_E!T$2</f>
        <v>80498.363472732046</v>
      </c>
      <c r="U45" s="14">
        <f>FC_IND_CPC_E!U$2</f>
        <v>78700.285601261246</v>
      </c>
      <c r="V45" s="14">
        <f>FC_IND_CPC_E!V$2</f>
        <v>76088.263053399656</v>
      </c>
      <c r="W45" s="14">
        <f>FC_IND_CPC_E!W$2</f>
        <v>77077.211788783505</v>
      </c>
      <c r="X45" s="14">
        <f>FC_IND_CPC_E!X$2</f>
        <v>79737.431465290749</v>
      </c>
      <c r="Y45" s="14">
        <f>FC_IND_CPC_E!Y$2</f>
        <v>68674.607795685399</v>
      </c>
      <c r="Z45" s="14">
        <f>FC_IND_CPC_E!Z$2</f>
        <v>65853.570730809297</v>
      </c>
    </row>
    <row r="46" spans="1:26" ht="11.25" customHeight="1" x14ac:dyDescent="0.2">
      <c r="A46" s="41" t="s">
        <v>280</v>
      </c>
      <c r="B46" s="15" t="str">
        <f ca="1">HYPERLINK("#"&amp;CELL("address",FC_IND_CPC_BC_E!$Z$2),"FC_IND_CPC_BC_E")</f>
        <v>FC_IND_CPC_BC_E</v>
      </c>
      <c r="C46" s="16">
        <f>FC_IND_CPC_BC_E!C$2</f>
        <v>47948.558537099248</v>
      </c>
      <c r="D46" s="16">
        <f>FC_IND_CPC_BC_E!D$2</f>
        <v>48239.375657554949</v>
      </c>
      <c r="E46" s="16">
        <f>FC_IND_CPC_BC_E!E$2</f>
        <v>50096.858447277118</v>
      </c>
      <c r="F46" s="16">
        <f>FC_IND_CPC_BC_E!F$2</f>
        <v>53495.685964688288</v>
      </c>
      <c r="G46" s="16">
        <f>FC_IND_CPC_BC_E!G$2</f>
        <v>49900.255145130272</v>
      </c>
      <c r="H46" s="16">
        <f>FC_IND_CPC_BC_E!H$2</f>
        <v>49467.41427453253</v>
      </c>
      <c r="I46" s="16">
        <f>FC_IND_CPC_BC_E!I$2</f>
        <v>47382.911176876842</v>
      </c>
      <c r="J46" s="16">
        <f>FC_IND_CPC_BC_E!J$2</f>
        <v>49949.423632582919</v>
      </c>
      <c r="K46" s="16">
        <f>FC_IND_CPC_BC_E!K$2</f>
        <v>50736.375004905625</v>
      </c>
      <c r="L46" s="16">
        <f>FC_IND_CPC_BC_E!L$2</f>
        <v>46248.436939779662</v>
      </c>
      <c r="M46" s="16">
        <f>FC_IND_CPC_BC_E!M$2</f>
        <v>49239.361491971133</v>
      </c>
      <c r="N46" s="16">
        <f>FC_IND_CPC_BC_E!N$2</f>
        <v>54168.546141436302</v>
      </c>
      <c r="O46" s="16">
        <f>FC_IND_CPC_BC_E!O$2</f>
        <v>54648.345938778715</v>
      </c>
      <c r="P46" s="16">
        <f>FC_IND_CPC_BC_E!P$2</f>
        <v>55082.941500174689</v>
      </c>
      <c r="Q46" s="16">
        <f>FC_IND_CPC_BC_E!Q$2</f>
        <v>53051.293373639652</v>
      </c>
      <c r="R46" s="16">
        <f>FC_IND_CPC_BC_E!R$2</f>
        <v>54768.725174843137</v>
      </c>
      <c r="S46" s="16">
        <f>FC_IND_CPC_BC_E!S$2</f>
        <v>55084.440615411841</v>
      </c>
      <c r="T46" s="16">
        <f>FC_IND_CPC_BC_E!T$2</f>
        <v>57140.67952395654</v>
      </c>
      <c r="U46" s="16">
        <f>FC_IND_CPC_BC_E!U$2</f>
        <v>52666.99840713905</v>
      </c>
      <c r="V46" s="16">
        <f>FC_IND_CPC_BC_E!V$2</f>
        <v>51362.024588747554</v>
      </c>
      <c r="W46" s="16">
        <f>FC_IND_CPC_BC_E!W$2</f>
        <v>50694.201735203736</v>
      </c>
      <c r="X46" s="16">
        <f>FC_IND_CPC_BC_E!X$2</f>
        <v>55233.523311221819</v>
      </c>
      <c r="Y46" s="16">
        <f>FC_IND_CPC_BC_E!Y$2</f>
        <v>47899.851477421791</v>
      </c>
      <c r="Z46" s="16">
        <f>FC_IND_CPC_BC_E!Z$2</f>
        <v>42994.197022932072</v>
      </c>
    </row>
    <row r="47" spans="1:26" ht="11.25" customHeight="1" x14ac:dyDescent="0.2">
      <c r="A47" s="41" t="s">
        <v>284</v>
      </c>
      <c r="B47" s="15" t="str">
        <f ca="1">HYPERLINK("#"&amp;CELL("address",FC_IND_CPC_OC_E!$Z$2),"FC_IND_CPC_OC_E")</f>
        <v>FC_IND_CPC_OC_E</v>
      </c>
      <c r="C47" s="16">
        <f>FC_IND_CPC_OC_E!C$2</f>
        <v>26353.572998891388</v>
      </c>
      <c r="D47" s="16">
        <f>FC_IND_CPC_OC_E!D$2</f>
        <v>26014.864578063538</v>
      </c>
      <c r="E47" s="16">
        <f>FC_IND_CPC_OC_E!E$2</f>
        <v>24710.21299622918</v>
      </c>
      <c r="F47" s="16">
        <f>FC_IND_CPC_OC_E!F$2</f>
        <v>25985.722814091023</v>
      </c>
      <c r="G47" s="16">
        <f>FC_IND_CPC_OC_E!G$2</f>
        <v>22721.783632495008</v>
      </c>
      <c r="H47" s="16">
        <f>FC_IND_CPC_OC_E!H$2</f>
        <v>21940.822701317931</v>
      </c>
      <c r="I47" s="16">
        <f>FC_IND_CPC_OC_E!I$2</f>
        <v>19315.91197321381</v>
      </c>
      <c r="J47" s="16">
        <f>FC_IND_CPC_OC_E!J$2</f>
        <v>21030.520517751047</v>
      </c>
      <c r="K47" s="16">
        <f>FC_IND_CPC_OC_E!K$2</f>
        <v>19511.508189494947</v>
      </c>
      <c r="L47" s="16">
        <f>FC_IND_CPC_OC_E!L$2</f>
        <v>17874.289862068941</v>
      </c>
      <c r="M47" s="16">
        <f>FC_IND_CPC_OC_E!M$2</f>
        <v>18132.598689189301</v>
      </c>
      <c r="N47" s="16">
        <f>FC_IND_CPC_OC_E!N$2</f>
        <v>21251.165504757428</v>
      </c>
      <c r="O47" s="16">
        <f>FC_IND_CPC_OC_E!O$2</f>
        <v>21725.83760841193</v>
      </c>
      <c r="P47" s="16">
        <f>FC_IND_CPC_OC_E!P$2</f>
        <v>20946.499290073578</v>
      </c>
      <c r="Q47" s="16">
        <f>FC_IND_CPC_OC_E!Q$2</f>
        <v>20789.541244843815</v>
      </c>
      <c r="R47" s="16">
        <f>FC_IND_CPC_OC_E!R$2</f>
        <v>19480.890324707536</v>
      </c>
      <c r="S47" s="16">
        <f>FC_IND_CPC_OC_E!S$2</f>
        <v>19324.115533015018</v>
      </c>
      <c r="T47" s="16">
        <f>FC_IND_CPC_OC_E!T$2</f>
        <v>18210.420106078935</v>
      </c>
      <c r="U47" s="16">
        <f>FC_IND_CPC_OC_E!U$2</f>
        <v>20953.821905216693</v>
      </c>
      <c r="V47" s="16">
        <f>FC_IND_CPC_OC_E!V$2</f>
        <v>19579.042215488389</v>
      </c>
      <c r="W47" s="16">
        <f>FC_IND_CPC_OC_E!W$2</f>
        <v>21214.714710700438</v>
      </c>
      <c r="X47" s="16">
        <f>FC_IND_CPC_OC_E!X$2</f>
        <v>18705.686388797949</v>
      </c>
      <c r="Y47" s="16">
        <f>FC_IND_CPC_OC_E!Y$2</f>
        <v>15693.718530062624</v>
      </c>
      <c r="Z47" s="16">
        <f>FC_IND_CPC_OC_E!Z$2</f>
        <v>17780.317649342971</v>
      </c>
    </row>
    <row r="48" spans="1:26" ht="11.25" customHeight="1" x14ac:dyDescent="0.2">
      <c r="A48" s="41" t="s">
        <v>282</v>
      </c>
      <c r="B48" s="15" t="str">
        <f ca="1">HYPERLINK("#"&amp;CELL("address",FC_IND_CPC_PH_E!$Z$2),"FC_IND_CPC_PH_E")</f>
        <v>FC_IND_CPC_PH_E</v>
      </c>
      <c r="C48" s="16">
        <f>FC_IND_CPC_PH_E!C$2</f>
        <v>6231.1505814921566</v>
      </c>
      <c r="D48" s="16">
        <f>FC_IND_CPC_PH_E!D$2</f>
        <v>6510.8042575049549</v>
      </c>
      <c r="E48" s="16">
        <f>FC_IND_CPC_PH_E!E$2</f>
        <v>6750.9336574238114</v>
      </c>
      <c r="F48" s="16">
        <f>FC_IND_CPC_PH_E!F$2</f>
        <v>7007.8893399210701</v>
      </c>
      <c r="G48" s="16">
        <f>FC_IND_CPC_PH_E!G$2</f>
        <v>5827.8414765911029</v>
      </c>
      <c r="H48" s="16">
        <f>FC_IND_CPC_PH_E!H$2</f>
        <v>5743.2083051824511</v>
      </c>
      <c r="I48" s="16">
        <f>FC_IND_CPC_PH_E!I$2</f>
        <v>5530.1683798392187</v>
      </c>
      <c r="J48" s="16">
        <f>FC_IND_CPC_PH_E!J$2</f>
        <v>5966.8960402312614</v>
      </c>
      <c r="K48" s="16">
        <f>FC_IND_CPC_PH_E!K$2</f>
        <v>5703.1367028989453</v>
      </c>
      <c r="L48" s="16">
        <f>FC_IND_CPC_PH_E!L$2</f>
        <v>5490.6038353325057</v>
      </c>
      <c r="M48" s="16">
        <f>FC_IND_CPC_PH_E!M$2</f>
        <v>5366.6713419114758</v>
      </c>
      <c r="N48" s="16">
        <f>FC_IND_CPC_PH_E!N$2</f>
        <v>5705.0266349271806</v>
      </c>
      <c r="O48" s="16">
        <f>FC_IND_CPC_PH_E!O$2</f>
        <v>5815.4026316972759</v>
      </c>
      <c r="P48" s="16">
        <f>FC_IND_CPC_PH_E!P$2</f>
        <v>5445.4970225914567</v>
      </c>
      <c r="Q48" s="16">
        <f>FC_IND_CPC_PH_E!Q$2</f>
        <v>5686.0182212239206</v>
      </c>
      <c r="R48" s="16">
        <f>FC_IND_CPC_PH_E!R$2</f>
        <v>5309.066378004426</v>
      </c>
      <c r="S48" s="16">
        <f>FC_IND_CPC_PH_E!S$2</f>
        <v>5480.5253826175003</v>
      </c>
      <c r="T48" s="16">
        <f>FC_IND_CPC_PH_E!T$2</f>
        <v>5147.2638426965686</v>
      </c>
      <c r="U48" s="16">
        <f>FC_IND_CPC_PH_E!U$2</f>
        <v>5079.4652889055096</v>
      </c>
      <c r="V48" s="16">
        <f>FC_IND_CPC_PH_E!V$2</f>
        <v>5147.1962491637269</v>
      </c>
      <c r="W48" s="16">
        <f>FC_IND_CPC_PH_E!W$2</f>
        <v>5168.2953428793326</v>
      </c>
      <c r="X48" s="16">
        <f>FC_IND_CPC_PH_E!X$2</f>
        <v>5798.2217652710042</v>
      </c>
      <c r="Y48" s="16">
        <f>FC_IND_CPC_PH_E!Y$2</f>
        <v>5081.0377882009825</v>
      </c>
      <c r="Z48" s="16">
        <f>FC_IND_CPC_PH_E!Z$2</f>
        <v>5079.0560585342628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110558.11062175142</v>
      </c>
      <c r="D49" s="14">
        <f>FC_IND_NMM_E!D$2</f>
        <v>109328.12951082378</v>
      </c>
      <c r="E49" s="14">
        <f>FC_IND_NMM_E!E$2</f>
        <v>106194.49178455606</v>
      </c>
      <c r="F49" s="14">
        <f>FC_IND_NMM_E!F$2</f>
        <v>109760.49440476514</v>
      </c>
      <c r="G49" s="14">
        <f>FC_IND_NMM_E!G$2</f>
        <v>111882.30539351434</v>
      </c>
      <c r="H49" s="14">
        <f>FC_IND_NMM_E!H$2</f>
        <v>111980.71447328318</v>
      </c>
      <c r="I49" s="14">
        <f>FC_IND_NMM_E!I$2</f>
        <v>108811.58954627288</v>
      </c>
      <c r="J49" s="14">
        <f>FC_IND_NMM_E!J$2</f>
        <v>113306.3634880251</v>
      </c>
      <c r="K49" s="14">
        <f>FC_IND_NMM_E!K$2</f>
        <v>111813.03661104782</v>
      </c>
      <c r="L49" s="14">
        <f>FC_IND_NMM_E!L$2</f>
        <v>90367.912487524227</v>
      </c>
      <c r="M49" s="14">
        <f>FC_IND_NMM_E!M$2</f>
        <v>92858.961056715096</v>
      </c>
      <c r="N49" s="14">
        <f>FC_IND_NMM_E!N$2</f>
        <v>96217.073050188555</v>
      </c>
      <c r="O49" s="14">
        <f>FC_IND_NMM_E!O$2</f>
        <v>88639.026847373054</v>
      </c>
      <c r="P49" s="14">
        <f>FC_IND_NMM_E!P$2</f>
        <v>84461.983547111638</v>
      </c>
      <c r="Q49" s="14">
        <f>FC_IND_NMM_E!Q$2</f>
        <v>84130.041062925913</v>
      </c>
      <c r="R49" s="14">
        <f>FC_IND_NMM_E!R$2</f>
        <v>85586.141146617461</v>
      </c>
      <c r="S49" s="14">
        <f>FC_IND_NMM_E!S$2</f>
        <v>87633.980413095254</v>
      </c>
      <c r="T49" s="14">
        <f>FC_IND_NMM_E!T$2</f>
        <v>85792.754516955523</v>
      </c>
      <c r="U49" s="14">
        <f>FC_IND_NMM_E!U$2</f>
        <v>89112.167716775963</v>
      </c>
      <c r="V49" s="14">
        <f>FC_IND_NMM_E!V$2</f>
        <v>88474.447583386573</v>
      </c>
      <c r="W49" s="14">
        <f>FC_IND_NMM_E!W$2</f>
        <v>87254.740128598831</v>
      </c>
      <c r="X49" s="14">
        <f>FC_IND_NMM_E!X$2</f>
        <v>88914.848867329638</v>
      </c>
      <c r="Y49" s="14">
        <f>FC_IND_NMM_E!Y$2</f>
        <v>85545.440723894222</v>
      </c>
      <c r="Z49" s="14">
        <f>FC_IND_NMM_E!Z$2</f>
        <v>77785.867537761427</v>
      </c>
    </row>
    <row r="50" spans="1:26" ht="11.25" customHeight="1" x14ac:dyDescent="0.2">
      <c r="A50" s="41" t="s">
        <v>286</v>
      </c>
      <c r="B50" s="15" t="str">
        <f ca="1">HYPERLINK("#"&amp;CELL("address",FC_IND_NMM_CM_E!$Z$2),"FC_IND_NMM_CM_E")</f>
        <v>FC_IND_NMM_CM_E</v>
      </c>
      <c r="C50" s="16">
        <f>FC_IND_NMM_CM_E!C$2</f>
        <v>53403.652973153687</v>
      </c>
      <c r="D50" s="16">
        <f>FC_IND_NMM_CM_E!D$2</f>
        <v>52231.95623293575</v>
      </c>
      <c r="E50" s="16">
        <f>FC_IND_NMM_CM_E!E$2</f>
        <v>50970.058439908069</v>
      </c>
      <c r="F50" s="16">
        <f>FC_IND_NMM_CM_E!F$2</f>
        <v>51670.920780826891</v>
      </c>
      <c r="G50" s="16">
        <f>FC_IND_NMM_CM_E!G$2</f>
        <v>53673.483433144822</v>
      </c>
      <c r="H50" s="16">
        <f>FC_IND_NMM_CM_E!H$2</f>
        <v>53218.199227421472</v>
      </c>
      <c r="I50" s="16">
        <f>FC_IND_NMM_CM_E!I$2</f>
        <v>55381.136819282015</v>
      </c>
      <c r="J50" s="16">
        <f>FC_IND_NMM_CM_E!J$2</f>
        <v>57532.806241307095</v>
      </c>
      <c r="K50" s="16">
        <f>FC_IND_NMM_CM_E!K$2</f>
        <v>53912.867109673643</v>
      </c>
      <c r="L50" s="16">
        <f>FC_IND_NMM_CM_E!L$2</f>
        <v>44078.688880493741</v>
      </c>
      <c r="M50" s="16">
        <f>FC_IND_NMM_CM_E!M$2</f>
        <v>43264.526456240696</v>
      </c>
      <c r="N50" s="16">
        <f>FC_IND_NMM_CM_E!N$2</f>
        <v>43356.50379950941</v>
      </c>
      <c r="O50" s="16">
        <f>FC_IND_NMM_CM_E!O$2</f>
        <v>40307.183313079331</v>
      </c>
      <c r="P50" s="16">
        <f>FC_IND_NMM_CM_E!P$2</f>
        <v>38063.284636384822</v>
      </c>
      <c r="Q50" s="16">
        <f>FC_IND_NMM_CM_E!Q$2</f>
        <v>38456.753007382329</v>
      </c>
      <c r="R50" s="16">
        <f>FC_IND_NMM_CM_E!R$2</f>
        <v>38592.913776907677</v>
      </c>
      <c r="S50" s="16">
        <f>FC_IND_NMM_CM_E!S$2</f>
        <v>39496.178521224887</v>
      </c>
      <c r="T50" s="16">
        <f>FC_IND_NMM_CM_E!T$2</f>
        <v>39676.637773606759</v>
      </c>
      <c r="U50" s="16">
        <f>FC_IND_NMM_CM_E!U$2</f>
        <v>41176.152875342159</v>
      </c>
      <c r="V50" s="16">
        <f>FC_IND_NMM_CM_E!V$2</f>
        <v>41452.992628404492</v>
      </c>
      <c r="W50" s="16">
        <f>FC_IND_NMM_CM_E!W$2</f>
        <v>41427.522126542332</v>
      </c>
      <c r="X50" s="16">
        <f>FC_IND_NMM_CM_E!X$2</f>
        <v>41352.052015640766</v>
      </c>
      <c r="Y50" s="16">
        <f>FC_IND_NMM_CM_E!Y$2</f>
        <v>40184.065010258375</v>
      </c>
      <c r="Z50" s="16">
        <f>FC_IND_NMM_CM_E!Z$2</f>
        <v>37329.242202664958</v>
      </c>
    </row>
    <row r="51" spans="1:26" ht="11.25" customHeight="1" x14ac:dyDescent="0.2">
      <c r="A51" s="41" t="s">
        <v>288</v>
      </c>
      <c r="B51" s="15" t="str">
        <f ca="1">HYPERLINK("#"&amp;CELL("address",FC_IND_NMM_CR_E!$Z$2),"FC_IND_NMM_CR_E")</f>
        <v>FC_IND_NMM_CR_E</v>
      </c>
      <c r="C51" s="16">
        <f>FC_IND_NMM_CR_E!C$2</f>
        <v>43460.985299941836</v>
      </c>
      <c r="D51" s="16">
        <f>FC_IND_NMM_CR_E!D$2</f>
        <v>43632.371724738223</v>
      </c>
      <c r="E51" s="16">
        <f>FC_IND_NMM_CR_E!E$2</f>
        <v>42144.918387745871</v>
      </c>
      <c r="F51" s="16">
        <f>FC_IND_NMM_CR_E!F$2</f>
        <v>44865.773996662741</v>
      </c>
      <c r="G51" s="16">
        <f>FC_IND_NMM_CR_E!G$2</f>
        <v>44967.72625587842</v>
      </c>
      <c r="H51" s="16">
        <f>FC_IND_NMM_CR_E!H$2</f>
        <v>45730.614134414354</v>
      </c>
      <c r="I51" s="16">
        <f>FC_IND_NMM_CR_E!I$2</f>
        <v>40377.055522531766</v>
      </c>
      <c r="J51" s="16">
        <f>FC_IND_NMM_CR_E!J$2</f>
        <v>42447.870966424096</v>
      </c>
      <c r="K51" s="16">
        <f>FC_IND_NMM_CR_E!K$2</f>
        <v>44786.46299008916</v>
      </c>
      <c r="L51" s="16">
        <f>FC_IND_NMM_CR_E!L$2</f>
        <v>35033.698161287044</v>
      </c>
      <c r="M51" s="16">
        <f>FC_IND_NMM_CR_E!M$2</f>
        <v>37829.872267360261</v>
      </c>
      <c r="N51" s="16">
        <f>FC_IND_NMM_CR_E!N$2</f>
        <v>40955.768407732794</v>
      </c>
      <c r="O51" s="16">
        <f>FC_IND_NMM_CR_E!O$2</f>
        <v>36680.469951874285</v>
      </c>
      <c r="P51" s="16">
        <f>FC_IND_NMM_CR_E!P$2</f>
        <v>35275.171255104819</v>
      </c>
      <c r="Q51" s="16">
        <f>FC_IND_NMM_CR_E!Q$2</f>
        <v>34366.851272944274</v>
      </c>
      <c r="R51" s="16">
        <f>FC_IND_NMM_CR_E!R$2</f>
        <v>35635.008953377539</v>
      </c>
      <c r="S51" s="16">
        <f>FC_IND_NMM_CR_E!S$2</f>
        <v>36487.084315583612</v>
      </c>
      <c r="T51" s="16">
        <f>FC_IND_NMM_CR_E!T$2</f>
        <v>34388.877418444856</v>
      </c>
      <c r="U51" s="16">
        <f>FC_IND_NMM_CR_E!U$2</f>
        <v>35995.449874375634</v>
      </c>
      <c r="V51" s="16">
        <f>FC_IND_NMM_CR_E!V$2</f>
        <v>35360.696933033061</v>
      </c>
      <c r="W51" s="16">
        <f>FC_IND_NMM_CR_E!W$2</f>
        <v>34430.366572653569</v>
      </c>
      <c r="X51" s="16">
        <f>FC_IND_NMM_CR_E!X$2</f>
        <v>35931.60500918686</v>
      </c>
      <c r="Y51" s="16">
        <f>FC_IND_NMM_CR_E!Y$2</f>
        <v>34190.05624041878</v>
      </c>
      <c r="Z51" s="16">
        <f>FC_IND_NMM_CR_E!Z$2</f>
        <v>30269.795432780273</v>
      </c>
    </row>
    <row r="52" spans="1:26" ht="11.25" customHeight="1" x14ac:dyDescent="0.2">
      <c r="A52" s="41" t="s">
        <v>290</v>
      </c>
      <c r="B52" s="15" t="str">
        <f ca="1">HYPERLINK("#"&amp;CELL("address",FC_IND_NMM_GL_E!$Z$2),"FC_IND_NMM_GL_E")</f>
        <v>FC_IND_NMM_GL_E</v>
      </c>
      <c r="C52" s="16">
        <f>FC_IND_NMM_GL_E!C$2</f>
        <v>13693.472348655909</v>
      </c>
      <c r="D52" s="16">
        <f>FC_IND_NMM_GL_E!D$2</f>
        <v>13463.801553149835</v>
      </c>
      <c r="E52" s="16">
        <f>FC_IND_NMM_GL_E!E$2</f>
        <v>13079.514956902129</v>
      </c>
      <c r="F52" s="16">
        <f>FC_IND_NMM_GL_E!F$2</f>
        <v>13223.799627275508</v>
      </c>
      <c r="G52" s="16">
        <f>FC_IND_NMM_GL_E!G$2</f>
        <v>13241.095704491101</v>
      </c>
      <c r="H52" s="16">
        <f>FC_IND_NMM_GL_E!H$2</f>
        <v>13031.901111447345</v>
      </c>
      <c r="I52" s="16">
        <f>FC_IND_NMM_GL_E!I$2</f>
        <v>13053.397204459096</v>
      </c>
      <c r="J52" s="16">
        <f>FC_IND_NMM_GL_E!J$2</f>
        <v>13325.686280293914</v>
      </c>
      <c r="K52" s="16">
        <f>FC_IND_NMM_GL_E!K$2</f>
        <v>13113.706511284996</v>
      </c>
      <c r="L52" s="16">
        <f>FC_IND_NMM_GL_E!L$2</f>
        <v>11255.525445743457</v>
      </c>
      <c r="M52" s="16">
        <f>FC_IND_NMM_GL_E!M$2</f>
        <v>11764.562333114147</v>
      </c>
      <c r="N52" s="16">
        <f>FC_IND_NMM_GL_E!N$2</f>
        <v>11904.800842946353</v>
      </c>
      <c r="O52" s="16">
        <f>FC_IND_NMM_GL_E!O$2</f>
        <v>11651.373582419441</v>
      </c>
      <c r="P52" s="16">
        <f>FC_IND_NMM_GL_E!P$2</f>
        <v>11123.527655622012</v>
      </c>
      <c r="Q52" s="16">
        <f>FC_IND_NMM_GL_E!Q$2</f>
        <v>11306.436782599319</v>
      </c>
      <c r="R52" s="16">
        <f>FC_IND_NMM_GL_E!R$2</f>
        <v>11358.218416332242</v>
      </c>
      <c r="S52" s="16">
        <f>FC_IND_NMM_GL_E!S$2</f>
        <v>11650.717576286756</v>
      </c>
      <c r="T52" s="16">
        <f>FC_IND_NMM_GL_E!T$2</f>
        <v>11727.239324903909</v>
      </c>
      <c r="U52" s="16">
        <f>FC_IND_NMM_GL_E!U$2</f>
        <v>11940.564967058155</v>
      </c>
      <c r="V52" s="16">
        <f>FC_IND_NMM_GL_E!V$2</f>
        <v>11660.758021949026</v>
      </c>
      <c r="W52" s="16">
        <f>FC_IND_NMM_GL_E!W$2</f>
        <v>11396.851429402939</v>
      </c>
      <c r="X52" s="16">
        <f>FC_IND_NMM_GL_E!X$2</f>
        <v>11631.191842502009</v>
      </c>
      <c r="Y52" s="16">
        <f>FC_IND_NMM_GL_E!Y$2</f>
        <v>11171.31947321707</v>
      </c>
      <c r="Z52" s="16">
        <f>FC_IND_NMM_GL_E!Z$2</f>
        <v>10186.829902316207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33691.747801279089</v>
      </c>
      <c r="D53" s="14">
        <f>FC_IND_PPP_E!D$2</f>
        <v>31840.552648458222</v>
      </c>
      <c r="E53" s="14">
        <f>FC_IND_PPP_E!E$2</f>
        <v>32090.891844981765</v>
      </c>
      <c r="F53" s="14">
        <f>FC_IND_PPP_E!F$2</f>
        <v>33463.150651939817</v>
      </c>
      <c r="G53" s="14">
        <f>FC_IND_PPP_E!G$2</f>
        <v>29615.302727438284</v>
      </c>
      <c r="H53" s="14">
        <f>FC_IND_PPP_E!H$2</f>
        <v>29854.991500126656</v>
      </c>
      <c r="I53" s="14">
        <f>FC_IND_PPP_E!I$2</f>
        <v>29022.246372286561</v>
      </c>
      <c r="J53" s="14">
        <f>FC_IND_PPP_E!J$2</f>
        <v>28379.029894672829</v>
      </c>
      <c r="K53" s="14">
        <f>FC_IND_PPP_E!K$2</f>
        <v>26512.884964679215</v>
      </c>
      <c r="L53" s="14">
        <f>FC_IND_PPP_E!L$2</f>
        <v>24535.072197419242</v>
      </c>
      <c r="M53" s="14">
        <f>FC_IND_PPP_E!M$2</f>
        <v>25088.671796306873</v>
      </c>
      <c r="N53" s="14">
        <f>FC_IND_PPP_E!N$2</f>
        <v>23026.148478033676</v>
      </c>
      <c r="O53" s="14">
        <f>FC_IND_PPP_E!O$2</f>
        <v>22692.021125414318</v>
      </c>
      <c r="P53" s="14">
        <f>FC_IND_PPP_E!P$2</f>
        <v>23005.587820395427</v>
      </c>
      <c r="Q53" s="14">
        <f>FC_IND_PPP_E!Q$2</f>
        <v>22382.141702401539</v>
      </c>
      <c r="R53" s="14">
        <f>FC_IND_PPP_E!R$2</f>
        <v>21811.120845806425</v>
      </c>
      <c r="S53" s="14">
        <f>FC_IND_PPP_E!S$2</f>
        <v>21760.871107967032</v>
      </c>
      <c r="T53" s="14">
        <f>FC_IND_PPP_E!T$2</f>
        <v>21844.374961485235</v>
      </c>
      <c r="U53" s="14">
        <f>FC_IND_PPP_E!U$2</f>
        <v>21334.417623847574</v>
      </c>
      <c r="V53" s="14">
        <f>FC_IND_PPP_E!V$2</f>
        <v>21122.285185091027</v>
      </c>
      <c r="W53" s="14">
        <f>FC_IND_PPP_E!W$2</f>
        <v>20141.724251009713</v>
      </c>
      <c r="X53" s="14">
        <f>FC_IND_PPP_E!X$2</f>
        <v>23587.807072769087</v>
      </c>
      <c r="Y53" s="14">
        <f>FC_IND_PPP_E!Y$2</f>
        <v>21292.007233390603</v>
      </c>
      <c r="Z53" s="14">
        <f>FC_IND_PPP_E!Z$2</f>
        <v>18787.507959608127</v>
      </c>
    </row>
    <row r="54" spans="1:26" ht="11.25" customHeight="1" x14ac:dyDescent="0.2">
      <c r="A54" s="41" t="s">
        <v>296</v>
      </c>
      <c r="B54" s="15" t="str">
        <f ca="1">HYPERLINK("#"&amp;CELL("address",FC_IND_PPP_PU_E!$Z$2),"FC_IND_PPP_PU_E")</f>
        <v>FC_IND_PPP_PU_E</v>
      </c>
      <c r="C54" s="16">
        <f>FC_IND_PPP_PU_E!C$2</f>
        <v>7734.8599155982674</v>
      </c>
      <c r="D54" s="16">
        <f>FC_IND_PPP_PU_E!D$2</f>
        <v>6902.8416563501314</v>
      </c>
      <c r="E54" s="16">
        <f>FC_IND_PPP_PU_E!E$2</f>
        <v>6780.5267888076096</v>
      </c>
      <c r="F54" s="16">
        <f>FC_IND_PPP_PU_E!F$2</f>
        <v>7418.1423566631738</v>
      </c>
      <c r="G54" s="16">
        <f>FC_IND_PPP_PU_E!G$2</f>
        <v>6414.9097601640369</v>
      </c>
      <c r="H54" s="16">
        <f>FC_IND_PPP_PU_E!H$2</f>
        <v>6499.3155380634071</v>
      </c>
      <c r="I54" s="16">
        <f>FC_IND_PPP_PU_E!I$2</f>
        <v>6347.8849005260035</v>
      </c>
      <c r="J54" s="16">
        <f>FC_IND_PPP_PU_E!J$2</f>
        <v>6087.9295180380159</v>
      </c>
      <c r="K54" s="16">
        <f>FC_IND_PPP_PU_E!K$2</f>
        <v>5689.8086268730485</v>
      </c>
      <c r="L54" s="16">
        <f>FC_IND_PPP_PU_E!L$2</f>
        <v>5000.1744541029339</v>
      </c>
      <c r="M54" s="16">
        <f>FC_IND_PPP_PU_E!M$2</f>
        <v>5089.4689031062053</v>
      </c>
      <c r="N54" s="16">
        <f>FC_IND_PPP_PU_E!N$2</f>
        <v>4859.8973890559173</v>
      </c>
      <c r="O54" s="16">
        <f>FC_IND_PPP_PU_E!O$2</f>
        <v>4787.9628816043514</v>
      </c>
      <c r="P54" s="16">
        <f>FC_IND_PPP_PU_E!P$2</f>
        <v>4754.3064876705657</v>
      </c>
      <c r="Q54" s="16">
        <f>FC_IND_PPP_PU_E!Q$2</f>
        <v>4543.6517548125721</v>
      </c>
      <c r="R54" s="16">
        <f>FC_IND_PPP_PU_E!R$2</f>
        <v>4316.3453969454704</v>
      </c>
      <c r="S54" s="16">
        <f>FC_IND_PPP_PU_E!S$2</f>
        <v>4398.9938432780937</v>
      </c>
      <c r="T54" s="16">
        <f>FC_IND_PPP_PU_E!T$2</f>
        <v>4527.4880450157898</v>
      </c>
      <c r="U54" s="16">
        <f>FC_IND_PPP_PU_E!U$2</f>
        <v>4512.9486177788904</v>
      </c>
      <c r="V54" s="16">
        <f>FC_IND_PPP_PU_E!V$2</f>
        <v>4545.0380268926092</v>
      </c>
      <c r="W54" s="16">
        <f>FC_IND_PPP_PU_E!W$2</f>
        <v>4378.9817866993599</v>
      </c>
      <c r="X54" s="16">
        <f>FC_IND_PPP_PU_E!X$2</f>
        <v>4491.9665100191223</v>
      </c>
      <c r="Y54" s="16">
        <f>FC_IND_PPP_PU_E!Y$2</f>
        <v>3839.0378767572993</v>
      </c>
      <c r="Z54" s="16">
        <f>FC_IND_PPP_PU_E!Z$2</f>
        <v>3417.3092429240605</v>
      </c>
    </row>
    <row r="55" spans="1:26" ht="11.25" customHeight="1" x14ac:dyDescent="0.2">
      <c r="A55" s="41" t="s">
        <v>294</v>
      </c>
      <c r="B55" s="15" t="str">
        <f ca="1">HYPERLINK("#"&amp;CELL("address",FC_IND_PPP_PA_E!$Z$2),"FC_IND_PPP_PA_E")</f>
        <v>FC_IND_PPP_PA_E</v>
      </c>
      <c r="C55" s="16">
        <f>FC_IND_PPP_PA_E!C$2</f>
        <v>25225.007256829973</v>
      </c>
      <c r="D55" s="16">
        <f>FC_IND_PPP_PA_E!D$2</f>
        <v>24376.290430428078</v>
      </c>
      <c r="E55" s="16">
        <f>FC_IND_PPP_PA_E!E$2</f>
        <v>24680.376469941733</v>
      </c>
      <c r="F55" s="16">
        <f>FC_IND_PPP_PA_E!F$2</f>
        <v>25285.23936565439</v>
      </c>
      <c r="G55" s="16">
        <f>FC_IND_PPP_PA_E!G$2</f>
        <v>22642.805133509417</v>
      </c>
      <c r="H55" s="16">
        <f>FC_IND_PPP_PA_E!H$2</f>
        <v>22785.582307747311</v>
      </c>
      <c r="I55" s="16">
        <f>FC_IND_PPP_PA_E!I$2</f>
        <v>22146.867919811088</v>
      </c>
      <c r="J55" s="16">
        <f>FC_IND_PPP_PA_E!J$2</f>
        <v>21720.765909512491</v>
      </c>
      <c r="K55" s="16">
        <f>FC_IND_PPP_PA_E!K$2</f>
        <v>20343.665401673541</v>
      </c>
      <c r="L55" s="16">
        <f>FC_IND_PPP_PA_E!L$2</f>
        <v>19050.510463117378</v>
      </c>
      <c r="M55" s="16">
        <f>FC_IND_PPP_PA_E!M$2</f>
        <v>19483.343107795681</v>
      </c>
      <c r="N55" s="16">
        <f>FC_IND_PPP_PA_E!N$2</f>
        <v>17713.965410239067</v>
      </c>
      <c r="O55" s="16">
        <f>FC_IND_PPP_PA_E!O$2</f>
        <v>17406.903644780363</v>
      </c>
      <c r="P55" s="16">
        <f>FC_IND_PPP_PA_E!P$2</f>
        <v>17776.586586983776</v>
      </c>
      <c r="Q55" s="16">
        <f>FC_IND_PPP_PA_E!Q$2</f>
        <v>17361.132892994312</v>
      </c>
      <c r="R55" s="16">
        <f>FC_IND_PPP_PA_E!R$2</f>
        <v>17024.009038937311</v>
      </c>
      <c r="S55" s="16">
        <f>FC_IND_PPP_PA_E!S$2</f>
        <v>16864.328458169217</v>
      </c>
      <c r="T55" s="16">
        <f>FC_IND_PPP_PA_E!T$2</f>
        <v>16792.673505873914</v>
      </c>
      <c r="U55" s="16">
        <f>FC_IND_PPP_PA_E!U$2</f>
        <v>16344.031474106016</v>
      </c>
      <c r="V55" s="16">
        <f>FC_IND_PPP_PA_E!V$2</f>
        <v>16123.478988891829</v>
      </c>
      <c r="W55" s="16">
        <f>FC_IND_PPP_PA_E!W$2</f>
        <v>15324.7126383409</v>
      </c>
      <c r="X55" s="16">
        <f>FC_IND_PPP_PA_E!X$2</f>
        <v>18535.913136391409</v>
      </c>
      <c r="Y55" s="16">
        <f>FC_IND_PPP_PA_E!Y$2</f>
        <v>16992.724149165417</v>
      </c>
      <c r="Z55" s="16">
        <f>FC_IND_PPP_PA_E!Z$2</f>
        <v>14936.713106947778</v>
      </c>
    </row>
    <row r="56" spans="1:26" ht="11.25" customHeight="1" x14ac:dyDescent="0.2">
      <c r="A56" s="41" t="s">
        <v>292</v>
      </c>
      <c r="B56" s="15" t="str">
        <f ca="1">HYPERLINK("#"&amp;CELL("address",FC_IND_PPP_PR_E!$Z$2),"FC_IND_PPP_PR_E")</f>
        <v>FC_IND_PPP_PR_E</v>
      </c>
      <c r="C56" s="16">
        <f>FC_IND_PPP_PR_E!C$2</f>
        <v>731.88062885085651</v>
      </c>
      <c r="D56" s="16">
        <f>FC_IND_PPP_PR_E!D$2</f>
        <v>561.420561680015</v>
      </c>
      <c r="E56" s="16">
        <f>FC_IND_PPP_PR_E!E$2</f>
        <v>629.98858623242347</v>
      </c>
      <c r="F56" s="16">
        <f>FC_IND_PPP_PR_E!F$2</f>
        <v>759.76892962225145</v>
      </c>
      <c r="G56" s="16">
        <f>FC_IND_PPP_PR_E!G$2</f>
        <v>557.58783376483063</v>
      </c>
      <c r="H56" s="16">
        <f>FC_IND_PPP_PR_E!H$2</f>
        <v>570.09365431594063</v>
      </c>
      <c r="I56" s="16">
        <f>FC_IND_PPP_PR_E!I$2</f>
        <v>527.49355194946941</v>
      </c>
      <c r="J56" s="16">
        <f>FC_IND_PPP_PR_E!J$2</f>
        <v>570.33446712232626</v>
      </c>
      <c r="K56" s="16">
        <f>FC_IND_PPP_PR_E!K$2</f>
        <v>479.4109361326278</v>
      </c>
      <c r="L56" s="16">
        <f>FC_IND_PPP_PR_E!L$2</f>
        <v>484.38728019892517</v>
      </c>
      <c r="M56" s="16">
        <f>FC_IND_PPP_PR_E!M$2</f>
        <v>515.85978540499241</v>
      </c>
      <c r="N56" s="16">
        <f>FC_IND_PPP_PR_E!N$2</f>
        <v>452.28567873868838</v>
      </c>
      <c r="O56" s="16">
        <f>FC_IND_PPP_PR_E!O$2</f>
        <v>497.15459902960583</v>
      </c>
      <c r="P56" s="16">
        <f>FC_IND_PPP_PR_E!P$2</f>
        <v>474.69474574108915</v>
      </c>
      <c r="Q56" s="16">
        <f>FC_IND_PPP_PR_E!Q$2</f>
        <v>477.3570545946551</v>
      </c>
      <c r="R56" s="16">
        <f>FC_IND_PPP_PR_E!R$2</f>
        <v>470.76640992364662</v>
      </c>
      <c r="S56" s="16">
        <f>FC_IND_PPP_PR_E!S$2</f>
        <v>497.54880651972388</v>
      </c>
      <c r="T56" s="16">
        <f>FC_IND_PPP_PR_E!T$2</f>
        <v>524.21341059553208</v>
      </c>
      <c r="U56" s="16">
        <f>FC_IND_PPP_PR_E!U$2</f>
        <v>477.4375319626684</v>
      </c>
      <c r="V56" s="16">
        <f>FC_IND_PPP_PR_E!V$2</f>
        <v>453.76816930658748</v>
      </c>
      <c r="W56" s="16">
        <f>FC_IND_PPP_PR_E!W$2</f>
        <v>438.02982596945458</v>
      </c>
      <c r="X56" s="16">
        <f>FC_IND_PPP_PR_E!X$2</f>
        <v>559.92742635855495</v>
      </c>
      <c r="Y56" s="16">
        <f>FC_IND_PPP_PR_E!Y$2</f>
        <v>460.24520746788539</v>
      </c>
      <c r="Z56" s="16">
        <f>FC_IND_PPP_PR_E!Z$2</f>
        <v>433.48560973628679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51162.231366660657</v>
      </c>
      <c r="D57" s="14">
        <f>FC_IND_FBT_E!D$2</f>
        <v>51832.560031568988</v>
      </c>
      <c r="E57" s="14">
        <f>FC_IND_FBT_E!E$2</f>
        <v>53404.108353818876</v>
      </c>
      <c r="F57" s="14">
        <f>FC_IND_FBT_E!F$2</f>
        <v>52860.788635137564</v>
      </c>
      <c r="G57" s="14">
        <f>FC_IND_FBT_E!G$2</f>
        <v>51109.924757711546</v>
      </c>
      <c r="H57" s="14">
        <f>FC_IND_FBT_E!H$2</f>
        <v>47383.831666806953</v>
      </c>
      <c r="I57" s="14">
        <f>FC_IND_FBT_E!I$2</f>
        <v>44073.191907642307</v>
      </c>
      <c r="J57" s="14">
        <f>FC_IND_FBT_E!J$2</f>
        <v>43827.316529618838</v>
      </c>
      <c r="K57" s="14">
        <f>FC_IND_FBT_E!K$2</f>
        <v>41962.144943104096</v>
      </c>
      <c r="L57" s="14">
        <f>FC_IND_FBT_E!L$2</f>
        <v>39291.863316079151</v>
      </c>
      <c r="M57" s="14">
        <f>FC_IND_FBT_E!M$2</f>
        <v>40553.508466106417</v>
      </c>
      <c r="N57" s="14">
        <f>FC_IND_FBT_E!N$2</f>
        <v>39831.510901038491</v>
      </c>
      <c r="O57" s="14">
        <f>FC_IND_FBT_E!O$2</f>
        <v>39930.99566442355</v>
      </c>
      <c r="P57" s="14">
        <f>FC_IND_FBT_E!P$2</f>
        <v>38865.117044433711</v>
      </c>
      <c r="Q57" s="14">
        <f>FC_IND_FBT_E!Q$2</f>
        <v>38484.713316561574</v>
      </c>
      <c r="R57" s="14">
        <f>FC_IND_FBT_E!R$2</f>
        <v>38839.137650525889</v>
      </c>
      <c r="S57" s="14">
        <f>FC_IND_FBT_E!S$2</f>
        <v>39771.689745361895</v>
      </c>
      <c r="T57" s="14">
        <f>FC_IND_FBT_E!T$2</f>
        <v>39984.5752185725</v>
      </c>
      <c r="U57" s="14">
        <f>FC_IND_FBT_E!U$2</f>
        <v>40270.229184847507</v>
      </c>
      <c r="V57" s="14">
        <f>FC_IND_FBT_E!V$2</f>
        <v>38624.556318439027</v>
      </c>
      <c r="W57" s="14">
        <f>FC_IND_FBT_E!W$2</f>
        <v>37471.463587740269</v>
      </c>
      <c r="X57" s="14">
        <f>FC_IND_FBT_E!X$2</f>
        <v>39700.742073341229</v>
      </c>
      <c r="Y57" s="14">
        <f>FC_IND_FBT_E!Y$2</f>
        <v>38175.443943637736</v>
      </c>
      <c r="Z57" s="14">
        <f>FC_IND_FBT_E!Z$2</f>
        <v>36500.417746601794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9374.7501908634658</v>
      </c>
      <c r="D58" s="14">
        <f>FC_IND_TE_E!D$2</f>
        <v>9737.1801493654148</v>
      </c>
      <c r="E58" s="14">
        <f>FC_IND_TE_E!E$2</f>
        <v>8908.8667732461763</v>
      </c>
      <c r="F58" s="14">
        <f>FC_IND_TE_E!F$2</f>
        <v>9426.4530341545324</v>
      </c>
      <c r="G58" s="14">
        <f>FC_IND_TE_E!G$2</f>
        <v>9013.5853926431882</v>
      </c>
      <c r="H58" s="14">
        <f>FC_IND_TE_E!H$2</f>
        <v>8017.2100925052264</v>
      </c>
      <c r="I58" s="14">
        <f>FC_IND_TE_E!I$2</f>
        <v>7781.7552735782529</v>
      </c>
      <c r="J58" s="14">
        <f>FC_IND_TE_E!J$2</f>
        <v>7798.668269984064</v>
      </c>
      <c r="K58" s="14">
        <f>FC_IND_TE_E!K$2</f>
        <v>6871.7675775336747</v>
      </c>
      <c r="L58" s="14">
        <f>FC_IND_TE_E!L$2</f>
        <v>5962.4989550321516</v>
      </c>
      <c r="M58" s="14">
        <f>FC_IND_TE_E!M$2</f>
        <v>6522.8097242567865</v>
      </c>
      <c r="N58" s="14">
        <f>FC_IND_TE_E!N$2</f>
        <v>6141.6642734280786</v>
      </c>
      <c r="O58" s="14">
        <f>FC_IND_TE_E!O$2</f>
        <v>5958.2425901158749</v>
      </c>
      <c r="P58" s="14">
        <f>FC_IND_TE_E!P$2</f>
        <v>6138.3658972497033</v>
      </c>
      <c r="Q58" s="14">
        <f>FC_IND_TE_E!Q$2</f>
        <v>5269.0612329934875</v>
      </c>
      <c r="R58" s="14">
        <f>FC_IND_TE_E!R$2</f>
        <v>5358.4290136953095</v>
      </c>
      <c r="S58" s="14">
        <f>FC_IND_TE_E!S$2</f>
        <v>6430.098100433278</v>
      </c>
      <c r="T58" s="14">
        <f>FC_IND_TE_E!T$2</f>
        <v>6629.2829905004191</v>
      </c>
      <c r="U58" s="14">
        <f>FC_IND_TE_E!U$2</f>
        <v>6617.6573301691069</v>
      </c>
      <c r="V58" s="14">
        <f>FC_IND_TE_E!V$2</f>
        <v>6650.2465028270717</v>
      </c>
      <c r="W58" s="14">
        <f>FC_IND_TE_E!W$2</f>
        <v>5943.8789204547875</v>
      </c>
      <c r="X58" s="14">
        <f>FC_IND_TE_E!X$2</f>
        <v>6395.7121674689051</v>
      </c>
      <c r="Y58" s="14">
        <f>FC_IND_TE_E!Y$2</f>
        <v>5649.2748036179628</v>
      </c>
      <c r="Z58" s="14">
        <f>FC_IND_TE_E!Z$2</f>
        <v>5680.1564486816496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25560.685342629928</v>
      </c>
      <c r="D59" s="14">
        <f>FC_IND_MAC_E!D$2</f>
        <v>26265.966904618555</v>
      </c>
      <c r="E59" s="14">
        <f>FC_IND_MAC_E!E$2</f>
        <v>25599.068829856649</v>
      </c>
      <c r="F59" s="14">
        <f>FC_IND_MAC_E!F$2</f>
        <v>25277.559670897386</v>
      </c>
      <c r="G59" s="14">
        <f>FC_IND_MAC_E!G$2</f>
        <v>25173.978039617887</v>
      </c>
      <c r="H59" s="14">
        <f>FC_IND_MAC_E!H$2</f>
        <v>24712.274443234197</v>
      </c>
      <c r="I59" s="14">
        <f>FC_IND_MAC_E!I$2</f>
        <v>24547.675023074891</v>
      </c>
      <c r="J59" s="14">
        <f>FC_IND_MAC_E!J$2</f>
        <v>23904.079410971088</v>
      </c>
      <c r="K59" s="14">
        <f>FC_IND_MAC_E!K$2</f>
        <v>22938.191651291538</v>
      </c>
      <c r="L59" s="14">
        <f>FC_IND_MAC_E!L$2</f>
        <v>20298.91099086099</v>
      </c>
      <c r="M59" s="14">
        <f>FC_IND_MAC_E!M$2</f>
        <v>20911.372918098437</v>
      </c>
      <c r="N59" s="14">
        <f>FC_IND_MAC_E!N$2</f>
        <v>19585.292590668596</v>
      </c>
      <c r="O59" s="14">
        <f>FC_IND_MAC_E!O$2</f>
        <v>18519.580510830147</v>
      </c>
      <c r="P59" s="14">
        <f>FC_IND_MAC_E!P$2</f>
        <v>18924.105071988663</v>
      </c>
      <c r="Q59" s="14">
        <f>FC_IND_MAC_E!Q$2</f>
        <v>16980.011965569811</v>
      </c>
      <c r="R59" s="14">
        <f>FC_IND_MAC_E!R$2</f>
        <v>17160.412105131942</v>
      </c>
      <c r="S59" s="14">
        <f>FC_IND_MAC_E!S$2</f>
        <v>17328.322518734418</v>
      </c>
      <c r="T59" s="14">
        <f>FC_IND_MAC_E!T$2</f>
        <v>17524.673000903025</v>
      </c>
      <c r="U59" s="14">
        <f>FC_IND_MAC_E!U$2</f>
        <v>16885.144289209751</v>
      </c>
      <c r="V59" s="14">
        <f>FC_IND_MAC_E!V$2</f>
        <v>16434.462355520278</v>
      </c>
      <c r="W59" s="14">
        <f>FC_IND_MAC_E!W$2</f>
        <v>15250.682449156435</v>
      </c>
      <c r="X59" s="14">
        <f>FC_IND_MAC_E!X$2</f>
        <v>17348.422421967305</v>
      </c>
      <c r="Y59" s="14">
        <f>FC_IND_MAC_E!Y$2</f>
        <v>15524.452372118369</v>
      </c>
      <c r="Z59" s="14">
        <f>FC_IND_MAC_E!Z$2</f>
        <v>15342.264986977929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16519.667891606816</v>
      </c>
      <c r="D60" s="14">
        <f>FC_IND_TL_E!D$2</f>
        <v>15995.167361030855</v>
      </c>
      <c r="E60" s="14">
        <f>FC_IND_TL_E!E$2</f>
        <v>15871.695865690612</v>
      </c>
      <c r="F60" s="14">
        <f>FC_IND_TL_E!F$2</f>
        <v>15900.777960505337</v>
      </c>
      <c r="G60" s="14">
        <f>FC_IND_TL_E!G$2</f>
        <v>14448.036189818546</v>
      </c>
      <c r="H60" s="14">
        <f>FC_IND_TL_E!H$2</f>
        <v>10820.097239546019</v>
      </c>
      <c r="I60" s="14">
        <f>FC_IND_TL_E!I$2</f>
        <v>9813.9823128224143</v>
      </c>
      <c r="J60" s="14">
        <f>FC_IND_TL_E!J$2</f>
        <v>8613.4804866482118</v>
      </c>
      <c r="K60" s="14">
        <f>FC_IND_TL_E!K$2</f>
        <v>7413.3709146827359</v>
      </c>
      <c r="L60" s="14">
        <f>FC_IND_TL_E!L$2</f>
        <v>6393.7975181047641</v>
      </c>
      <c r="M60" s="14">
        <f>FC_IND_TL_E!M$2</f>
        <v>5881.1557173326883</v>
      </c>
      <c r="N60" s="14">
        <f>FC_IND_TL_E!N$2</f>
        <v>5437.6848478358752</v>
      </c>
      <c r="O60" s="14">
        <f>FC_IND_TL_E!O$2</f>
        <v>5248.4844329919215</v>
      </c>
      <c r="P60" s="14">
        <f>FC_IND_TL_E!P$2</f>
        <v>5094.8387105197571</v>
      </c>
      <c r="Q60" s="14">
        <f>FC_IND_TL_E!Q$2</f>
        <v>4815.0993286401063</v>
      </c>
      <c r="R60" s="14">
        <f>FC_IND_TL_E!R$2</f>
        <v>4721.3813553069713</v>
      </c>
      <c r="S60" s="14">
        <f>FC_IND_TL_E!S$2</f>
        <v>4846.8204551899207</v>
      </c>
      <c r="T60" s="14">
        <f>FC_IND_TL_E!T$2</f>
        <v>4891.4352162323685</v>
      </c>
      <c r="U60" s="14">
        <f>FC_IND_TL_E!U$2</f>
        <v>4730.3536093904786</v>
      </c>
      <c r="V60" s="14">
        <f>FC_IND_TL_E!V$2</f>
        <v>4550.3598635883927</v>
      </c>
      <c r="W60" s="14">
        <f>FC_IND_TL_E!W$2</f>
        <v>4097.1577094974118</v>
      </c>
      <c r="X60" s="14">
        <f>FC_IND_TL_E!X$2</f>
        <v>4599.3885200968934</v>
      </c>
      <c r="Y60" s="14">
        <f>FC_IND_TL_E!Y$2</f>
        <v>3980.8369477920819</v>
      </c>
      <c r="Z60" s="14">
        <f>FC_IND_TL_E!Z$2</f>
        <v>3718.4902295316178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3884.368838197448</v>
      </c>
      <c r="D61" s="14">
        <f>FC_IND_WP_E!D$2</f>
        <v>3808.3662389199981</v>
      </c>
      <c r="E61" s="14">
        <f>FC_IND_WP_E!E$2</f>
        <v>3497.3988109195407</v>
      </c>
      <c r="F61" s="14">
        <f>FC_IND_WP_E!F$2</f>
        <v>3680.7825401070832</v>
      </c>
      <c r="G61" s="14">
        <f>FC_IND_WP_E!G$2</f>
        <v>4281.7270416271367</v>
      </c>
      <c r="H61" s="14">
        <f>FC_IND_WP_E!H$2</f>
        <v>4055.7277577194427</v>
      </c>
      <c r="I61" s="14">
        <f>FC_IND_WP_E!I$2</f>
        <v>4020.7128623792546</v>
      </c>
      <c r="J61" s="14">
        <f>FC_IND_WP_E!J$2</f>
        <v>3491.6541864030187</v>
      </c>
      <c r="K61" s="14">
        <f>FC_IND_WP_E!K$2</f>
        <v>3311.7037806794042</v>
      </c>
      <c r="L61" s="14">
        <f>FC_IND_WP_E!L$2</f>
        <v>2802.3380204807941</v>
      </c>
      <c r="M61" s="14">
        <f>FC_IND_WP_E!M$2</f>
        <v>2907.1287181819876</v>
      </c>
      <c r="N61" s="14">
        <f>FC_IND_WP_E!N$2</f>
        <v>2953.0417851745869</v>
      </c>
      <c r="O61" s="14">
        <f>FC_IND_WP_E!O$2</f>
        <v>2380.8090168279364</v>
      </c>
      <c r="P61" s="14">
        <f>FC_IND_WP_E!P$2</f>
        <v>2234.8730043016103</v>
      </c>
      <c r="Q61" s="14">
        <f>FC_IND_WP_E!Q$2</f>
        <v>2017.8793770381133</v>
      </c>
      <c r="R61" s="14">
        <f>FC_IND_WP_E!R$2</f>
        <v>2032.822618762199</v>
      </c>
      <c r="S61" s="14">
        <f>FC_IND_WP_E!S$2</f>
        <v>2163.5555137924566</v>
      </c>
      <c r="T61" s="14">
        <f>FC_IND_WP_E!T$2</f>
        <v>2200.3614082687477</v>
      </c>
      <c r="U61" s="14">
        <f>FC_IND_WP_E!U$2</f>
        <v>2355.210806017596</v>
      </c>
      <c r="V61" s="14">
        <f>FC_IND_WP_E!V$2</f>
        <v>2163.4113578017814</v>
      </c>
      <c r="W61" s="14">
        <f>FC_IND_WP_E!W$2</f>
        <v>1960.6847549806666</v>
      </c>
      <c r="X61" s="14">
        <f>FC_IND_WP_E!X$2</f>
        <v>2311.0175343210976</v>
      </c>
      <c r="Y61" s="14">
        <f>FC_IND_WP_E!Y$2</f>
        <v>2056.1667301862249</v>
      </c>
      <c r="Z61" s="14">
        <f>FC_IND_WP_E!Z$2</f>
        <v>1966.8342423702552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5648.8725648727832</v>
      </c>
      <c r="D62" s="14">
        <f>FC_IND_MQ_E!D$2</f>
        <v>4962.5793348026373</v>
      </c>
      <c r="E62" s="14">
        <f>FC_IND_MQ_E!E$2</f>
        <v>5085.9638649611679</v>
      </c>
      <c r="F62" s="14">
        <f>FC_IND_MQ_E!F$2</f>
        <v>5383.704796971866</v>
      </c>
      <c r="G62" s="14">
        <f>FC_IND_MQ_E!G$2</f>
        <v>5577.0996034406471</v>
      </c>
      <c r="H62" s="14">
        <f>FC_IND_MQ_E!H$2</f>
        <v>5334.8758302246633</v>
      </c>
      <c r="I62" s="14">
        <f>FC_IND_MQ_E!I$2</f>
        <v>4686.165236792338</v>
      </c>
      <c r="J62" s="14">
        <f>FC_IND_MQ_E!J$2</f>
        <v>4849.5262386637132</v>
      </c>
      <c r="K62" s="14">
        <f>FC_IND_MQ_E!K$2</f>
        <v>5001.3280562679729</v>
      </c>
      <c r="L62" s="14">
        <f>FC_IND_MQ_E!L$2</f>
        <v>4111.285087827614</v>
      </c>
      <c r="M62" s="14">
        <f>FC_IND_MQ_E!M$2</f>
        <v>4384.1250155411535</v>
      </c>
      <c r="N62" s="14">
        <f>FC_IND_MQ_E!N$2</f>
        <v>5027.3990078091874</v>
      </c>
      <c r="O62" s="14">
        <f>FC_IND_MQ_E!O$2</f>
        <v>4815.6957044307537</v>
      </c>
      <c r="P62" s="14">
        <f>FC_IND_MQ_E!P$2</f>
        <v>5508.2232964075019</v>
      </c>
      <c r="Q62" s="14">
        <f>FC_IND_MQ_E!Q$2</f>
        <v>5402.319975295246</v>
      </c>
      <c r="R62" s="14">
        <f>FC_IND_MQ_E!R$2</f>
        <v>5104.993998395179</v>
      </c>
      <c r="S62" s="14">
        <f>FC_IND_MQ_E!S$2</f>
        <v>5100.1029278237293</v>
      </c>
      <c r="T62" s="14">
        <f>FC_IND_MQ_E!T$2</f>
        <v>5734.7474648492698</v>
      </c>
      <c r="U62" s="14">
        <f>FC_IND_MQ_E!U$2</f>
        <v>5842.4171893159573</v>
      </c>
      <c r="V62" s="14">
        <f>FC_IND_MQ_E!V$2</f>
        <v>5600.2907007476497</v>
      </c>
      <c r="W62" s="14">
        <f>FC_IND_MQ_E!W$2</f>
        <v>4974.3514120244135</v>
      </c>
      <c r="X62" s="14">
        <f>FC_IND_MQ_E!X$2</f>
        <v>5441.3569804291374</v>
      </c>
      <c r="Y62" s="14">
        <f>FC_IND_MQ_E!Y$2</f>
        <v>5234.2517995224516</v>
      </c>
      <c r="Z62" s="14">
        <f>FC_IND_MQ_E!Z$2</f>
        <v>4745.7492235458794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15442.850262069449</v>
      </c>
      <c r="D63" s="14">
        <f>FC_IND_CON_E!D$2</f>
        <v>15825.227086100056</v>
      </c>
      <c r="E63" s="14">
        <f>FC_IND_CON_E!E$2</f>
        <v>17098.111152838952</v>
      </c>
      <c r="F63" s="14">
        <f>FC_IND_CON_E!F$2</f>
        <v>14806.787581238694</v>
      </c>
      <c r="G63" s="14">
        <f>FC_IND_CON_E!G$2</f>
        <v>14991.043214361158</v>
      </c>
      <c r="H63" s="14">
        <f>FC_IND_CON_E!H$2</f>
        <v>15871.262785195537</v>
      </c>
      <c r="I63" s="14">
        <f>FC_IND_CON_E!I$2</f>
        <v>15900.057906703449</v>
      </c>
      <c r="J63" s="14">
        <f>FC_IND_CON_E!J$2</f>
        <v>14901.085784689938</v>
      </c>
      <c r="K63" s="14">
        <f>FC_IND_CON_E!K$2</f>
        <v>14940.407453549016</v>
      </c>
      <c r="L63" s="14">
        <f>FC_IND_CON_E!L$2</f>
        <v>13815.252051675379</v>
      </c>
      <c r="M63" s="14">
        <f>FC_IND_CON_E!M$2</f>
        <v>12985.766353528352</v>
      </c>
      <c r="N63" s="14">
        <f>FC_IND_CON_E!N$2</f>
        <v>14500.111848422066</v>
      </c>
      <c r="O63" s="14">
        <f>FC_IND_CON_E!O$2</f>
        <v>15310.033877460428</v>
      </c>
      <c r="P63" s="14">
        <f>FC_IND_CON_E!P$2</f>
        <v>15196.734875522739</v>
      </c>
      <c r="Q63" s="14">
        <f>FC_IND_CON_E!Q$2</f>
        <v>15044.33036596897</v>
      </c>
      <c r="R63" s="14">
        <f>FC_IND_CON_E!R$2</f>
        <v>14372.128250354215</v>
      </c>
      <c r="S63" s="14">
        <f>FC_IND_CON_E!S$2</f>
        <v>14577.082601880216</v>
      </c>
      <c r="T63" s="14">
        <f>FC_IND_CON_E!T$2</f>
        <v>14908.578878038983</v>
      </c>
      <c r="U63" s="14">
        <f>FC_IND_CON_E!U$2</f>
        <v>15260.270567853478</v>
      </c>
      <c r="V63" s="14">
        <f>FC_IND_CON_E!V$2</f>
        <v>15700.494159324464</v>
      </c>
      <c r="W63" s="14">
        <f>FC_IND_CON_E!W$2</f>
        <v>14969.332308733059</v>
      </c>
      <c r="X63" s="14">
        <f>FC_IND_CON_E!X$2</f>
        <v>16328.225140239125</v>
      </c>
      <c r="Y63" s="14">
        <f>FC_IND_CON_E!Y$2</f>
        <v>15784.065756671429</v>
      </c>
      <c r="Z63" s="14">
        <f>FC_IND_CON_E!Z$2</f>
        <v>15996.580754817762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27710.280359554003</v>
      </c>
      <c r="D64" s="14">
        <f>FC_IND_NSP_E!D$2</f>
        <v>26832.517041179057</v>
      </c>
      <c r="E64" s="14">
        <f>FC_IND_NSP_E!E$2</f>
        <v>21562.83789915116</v>
      </c>
      <c r="F64" s="14">
        <f>FC_IND_NSP_E!F$2</f>
        <v>18449.941512071509</v>
      </c>
      <c r="G64" s="14">
        <f>FC_IND_NSP_E!G$2</f>
        <v>15457.154527150882</v>
      </c>
      <c r="H64" s="14">
        <f>FC_IND_NSP_E!H$2</f>
        <v>24473.265796004773</v>
      </c>
      <c r="I64" s="14">
        <f>FC_IND_NSP_E!I$2</f>
        <v>21906.468102933391</v>
      </c>
      <c r="J64" s="14">
        <f>FC_IND_NSP_E!J$2</f>
        <v>24868.376593668901</v>
      </c>
      <c r="K64" s="14">
        <f>FC_IND_NSP_E!K$2</f>
        <v>24244.685501533459</v>
      </c>
      <c r="L64" s="14">
        <f>FC_IND_NSP_E!L$2</f>
        <v>17247.047177809229</v>
      </c>
      <c r="M64" s="14">
        <f>FC_IND_NSP_E!M$2</f>
        <v>22067.994549316372</v>
      </c>
      <c r="N64" s="14">
        <f>FC_IND_NSP_E!N$2</f>
        <v>11530.631863664199</v>
      </c>
      <c r="O64" s="14">
        <f>FC_IND_NSP_E!O$2</f>
        <v>11577.641345238675</v>
      </c>
      <c r="P64" s="14">
        <f>FC_IND_NSP_E!P$2</f>
        <v>10308.947709265003</v>
      </c>
      <c r="Q64" s="14">
        <f>FC_IND_NSP_E!Q$2</f>
        <v>10260.618468835577</v>
      </c>
      <c r="R64" s="14">
        <f>FC_IND_NSP_E!R$2</f>
        <v>8967.6412581683071</v>
      </c>
      <c r="S64" s="14">
        <f>FC_IND_NSP_E!S$2</f>
        <v>9158.2295344284521</v>
      </c>
      <c r="T64" s="14">
        <f>FC_IND_NSP_E!T$2</f>
        <v>8773.5396733920716</v>
      </c>
      <c r="U64" s="14">
        <f>FC_IND_NSP_E!U$2</f>
        <v>11270.793502316894</v>
      </c>
      <c r="V64" s="14">
        <f>FC_IND_NSP_E!V$2</f>
        <v>13078.796144849903</v>
      </c>
      <c r="W64" s="14">
        <f>FC_IND_NSP_E!W$2</f>
        <v>13109.667364344452</v>
      </c>
      <c r="X64" s="14">
        <f>FC_IND_NSP_E!X$2</f>
        <v>14385.414021650133</v>
      </c>
      <c r="Y64" s="14">
        <f>FC_IND_NSP_E!Y$2</f>
        <v>14275.038016934202</v>
      </c>
      <c r="Z64" s="14">
        <f>FC_IND_NSP_E!Z$2</f>
        <v>13243.277027990212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772280.98385451199</v>
      </c>
      <c r="D65" s="12">
        <f>FC_TRA_E!D$2</f>
        <v>786602.43638240965</v>
      </c>
      <c r="E65" s="12">
        <f>FC_TRA_E!E$2</f>
        <v>794785.62865692726</v>
      </c>
      <c r="F65" s="12">
        <f>FC_TRA_E!F$2</f>
        <v>806173.00953963492</v>
      </c>
      <c r="G65" s="12">
        <f>FC_TRA_E!G$2</f>
        <v>825961.52676684177</v>
      </c>
      <c r="H65" s="12">
        <f>FC_TRA_E!H$2</f>
        <v>824194.45536612009</v>
      </c>
      <c r="I65" s="12">
        <f>FC_TRA_E!I$2</f>
        <v>836525.46721743955</v>
      </c>
      <c r="J65" s="12">
        <f>FC_TRA_E!J$2</f>
        <v>845265.82552546344</v>
      </c>
      <c r="K65" s="12">
        <f>FC_TRA_E!K$2</f>
        <v>828672.52292860695</v>
      </c>
      <c r="L65" s="12">
        <f>FC_TRA_E!L$2</f>
        <v>802316.77783591254</v>
      </c>
      <c r="M65" s="12">
        <f>FC_TRA_E!M$2</f>
        <v>796423.99126472138</v>
      </c>
      <c r="N65" s="12">
        <f>FC_TRA_E!N$2</f>
        <v>794004.53773838666</v>
      </c>
      <c r="O65" s="12">
        <f>FC_TRA_E!O$2</f>
        <v>761336.74164978671</v>
      </c>
      <c r="P65" s="12">
        <f>FC_TRA_E!P$2</f>
        <v>754885.75401768729</v>
      </c>
      <c r="Q65" s="12">
        <f>FC_TRA_E!Q$2</f>
        <v>761978.78569816321</v>
      </c>
      <c r="R65" s="12">
        <f>FC_TRA_E!R$2</f>
        <v>773329.59944198688</v>
      </c>
      <c r="S65" s="12">
        <f>FC_TRA_E!S$2</f>
        <v>793480.19980665168</v>
      </c>
      <c r="T65" s="12">
        <f>FC_TRA_E!T$2</f>
        <v>807246.88589563803</v>
      </c>
      <c r="U65" s="12">
        <f>FC_TRA_E!U$2</f>
        <v>807300.45344427426</v>
      </c>
      <c r="V65" s="12">
        <f>FC_TRA_E!V$2</f>
        <v>813015.49360217166</v>
      </c>
      <c r="W65" s="12">
        <f>FC_TRA_E!W$2</f>
        <v>700469.73534835107</v>
      </c>
      <c r="X65" s="12">
        <f>FC_TRA_E!X$2</f>
        <v>760753.62587627198</v>
      </c>
      <c r="Y65" s="12">
        <f>FC_TRA_E!Y$2</f>
        <v>782226.58478093671</v>
      </c>
      <c r="Z65" s="12">
        <f>FC_TRA_E!Z$2</f>
        <v>773591.37432531675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9145.6919675027293</v>
      </c>
      <c r="D66" s="14">
        <f>FC_TRA_RAIL_E!D$2</f>
        <v>8164.7114068836654</v>
      </c>
      <c r="E66" s="14">
        <f>FC_TRA_RAIL_E!E$2</f>
        <v>8164.5413632358677</v>
      </c>
      <c r="F66" s="14">
        <f>FC_TRA_RAIL_E!F$2</f>
        <v>8157.3908448824686</v>
      </c>
      <c r="G66" s="14">
        <f>FC_TRA_RAIL_E!G$2</f>
        <v>8304.6075110772708</v>
      </c>
      <c r="H66" s="14">
        <f>FC_TRA_RAIL_E!H$2</f>
        <v>7801.9732054740352</v>
      </c>
      <c r="I66" s="14">
        <f>FC_TRA_RAIL_E!I$2</f>
        <v>7447.4456323279073</v>
      </c>
      <c r="J66" s="14">
        <f>FC_TRA_RAIL_E!J$2</f>
        <v>8017.2779240071941</v>
      </c>
      <c r="K66" s="14">
        <f>FC_TRA_RAIL_E!K$2</f>
        <v>7739.2442788404333</v>
      </c>
      <c r="L66" s="14">
        <f>FC_TRA_RAIL_E!L$2</f>
        <v>6767.0135331889487</v>
      </c>
      <c r="M66" s="14">
        <f>FC_TRA_RAIL_E!M$2</f>
        <v>6822.0437324286377</v>
      </c>
      <c r="N66" s="14">
        <f>FC_TRA_RAIL_E!N$2</f>
        <v>6469.8114017372645</v>
      </c>
      <c r="O66" s="14">
        <f>FC_TRA_RAIL_E!O$2</f>
        <v>6514.3153956559627</v>
      </c>
      <c r="P66" s="14">
        <f>FC_TRA_RAIL_E!P$2</f>
        <v>4645.3242306933262</v>
      </c>
      <c r="Q66" s="14">
        <f>FC_TRA_RAIL_E!Q$2</f>
        <v>4387.4356638879362</v>
      </c>
      <c r="R66" s="14">
        <f>FC_TRA_RAIL_E!R$2</f>
        <v>4281.5091935021746</v>
      </c>
      <c r="S66" s="14">
        <f>FC_TRA_RAIL_E!S$2</f>
        <v>4111.6501489980956</v>
      </c>
      <c r="T66" s="14">
        <f>FC_TRA_RAIL_E!T$2</f>
        <v>4040.6977025067376</v>
      </c>
      <c r="U66" s="14">
        <f>FC_TRA_RAIL_E!U$2</f>
        <v>3864.9023521992949</v>
      </c>
      <c r="V66" s="14">
        <f>FC_TRA_RAIL_E!V$2</f>
        <v>3830.7497542663891</v>
      </c>
      <c r="W66" s="14">
        <f>FC_TRA_RAIL_E!W$2</f>
        <v>3341.576262360164</v>
      </c>
      <c r="X66" s="14">
        <f>FC_TRA_RAIL_E!X$2</f>
        <v>3890.3695117693501</v>
      </c>
      <c r="Y66" s="14">
        <f>FC_TRA_RAIL_E!Y$2</f>
        <v>3236.4134949739391</v>
      </c>
      <c r="Z66" s="14">
        <f>FC_TRA_RAIL_E!Z$2</f>
        <v>3101.4321779393881</v>
      </c>
    </row>
    <row r="67" spans="1:26" ht="11.25" customHeight="1" x14ac:dyDescent="0.2">
      <c r="A67" s="41" t="s">
        <v>244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249</v>
      </c>
      <c r="B68" s="15" t="str">
        <f ca="1">HYPERLINK("#"&amp;CELL("address",FC_TRA_RAIL_CPT_E!$Z$2),"FC_TRA_RAIL_CPT_E")</f>
        <v>FC_TRA_RAIL_CPT_E</v>
      </c>
      <c r="C68" s="16">
        <f>FC_TRA_RAIL_CPT_E!C$2</f>
        <v>6183.4674082397041</v>
      </c>
      <c r="D68" s="16">
        <f>FC_TRA_RAIL_CPT_E!D$2</f>
        <v>5463.0850093417057</v>
      </c>
      <c r="E68" s="16">
        <f>FC_TRA_RAIL_CPT_E!E$2</f>
        <v>5505.4873376196465</v>
      </c>
      <c r="F68" s="16">
        <f>FC_TRA_RAIL_CPT_E!F$2</f>
        <v>5681.9084422783208</v>
      </c>
      <c r="G68" s="16">
        <f>FC_TRA_RAIL_CPT_E!G$2</f>
        <v>5805.3692936260786</v>
      </c>
      <c r="H68" s="16">
        <f>FC_TRA_RAIL_CPT_E!H$2</f>
        <v>5478.062528093943</v>
      </c>
      <c r="I68" s="16">
        <f>FC_TRA_RAIL_CPT_E!I$2</f>
        <v>4938.2844564762299</v>
      </c>
      <c r="J68" s="16">
        <f>FC_TRA_RAIL_CPT_E!J$2</f>
        <v>5306.4000930984776</v>
      </c>
      <c r="K68" s="16">
        <f>FC_TRA_RAIL_CPT_E!K$2</f>
        <v>5145.5879388803896</v>
      </c>
      <c r="L68" s="16">
        <f>FC_TRA_RAIL_CPT_E!L$2</f>
        <v>4559.0409301212476</v>
      </c>
      <c r="M68" s="16">
        <f>FC_TRA_RAIL_CPT_E!M$2</f>
        <v>4394.8108838836579</v>
      </c>
      <c r="N68" s="16">
        <f>FC_TRA_RAIL_CPT_E!N$2</f>
        <v>4375.3706403557953</v>
      </c>
      <c r="O68" s="16">
        <f>FC_TRA_RAIL_CPT_E!O$2</f>
        <v>4527.5395044394654</v>
      </c>
      <c r="P68" s="16">
        <f>FC_TRA_RAIL_CPT_E!P$2</f>
        <v>3085.4247414748952</v>
      </c>
      <c r="Q68" s="16">
        <f>FC_TRA_RAIL_CPT_E!Q$2</f>
        <v>2920.7571792674166</v>
      </c>
      <c r="R68" s="16">
        <f>FC_TRA_RAIL_CPT_E!R$2</f>
        <v>2827.2125497326756</v>
      </c>
      <c r="S68" s="16">
        <f>FC_TRA_RAIL_CPT_E!S$2</f>
        <v>2748.4558217870403</v>
      </c>
      <c r="T68" s="16">
        <f>FC_TRA_RAIL_CPT_E!T$2</f>
        <v>2651.7277920167935</v>
      </c>
      <c r="U68" s="16">
        <f>FC_TRA_RAIL_CPT_E!U$2</f>
        <v>2451.9543984326092</v>
      </c>
      <c r="V68" s="16">
        <f>FC_TRA_RAIL_CPT_E!V$2</f>
        <v>2419.5901775312045</v>
      </c>
      <c r="W68" s="16">
        <f>FC_TRA_RAIL_CPT_E!W$2</f>
        <v>2020.4150679243269</v>
      </c>
      <c r="X68" s="16">
        <f>FC_TRA_RAIL_CPT_E!X$2</f>
        <v>2342.8942385948963</v>
      </c>
      <c r="Y68" s="16">
        <f>FC_TRA_RAIL_CPT_E!Y$2</f>
        <v>1970.2449045207338</v>
      </c>
      <c r="Z68" s="16">
        <f>FC_TRA_RAIL_CPT_E!Z$2</f>
        <v>2014.7132895719733</v>
      </c>
    </row>
    <row r="69" spans="1:26" ht="11.25" customHeight="1" x14ac:dyDescent="0.2">
      <c r="A69" s="41" t="s">
        <v>247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250</v>
      </c>
      <c r="B70" s="15" t="str">
        <f ca="1">HYPERLINK("#"&amp;CELL("address",FC_TRA_RAIL_FRT_E!$Z$2),"FC_TRA_RAIL_FRT_E")</f>
        <v>FC_TRA_RAIL_FRT_E</v>
      </c>
      <c r="C70" s="16">
        <f>FC_TRA_RAIL_FRT_E!C$2</f>
        <v>2962.2245592630275</v>
      </c>
      <c r="D70" s="16">
        <f>FC_TRA_RAIL_FRT_E!D$2</f>
        <v>2701.6263975419611</v>
      </c>
      <c r="E70" s="16">
        <f>FC_TRA_RAIL_FRT_E!E$2</f>
        <v>2659.0540256162212</v>
      </c>
      <c r="F70" s="16">
        <f>FC_TRA_RAIL_FRT_E!F$2</f>
        <v>2475.4824026041465</v>
      </c>
      <c r="G70" s="16">
        <f>FC_TRA_RAIL_FRT_E!G$2</f>
        <v>2499.2382174511918</v>
      </c>
      <c r="H70" s="16">
        <f>FC_TRA_RAIL_FRT_E!H$2</f>
        <v>2323.9106773800941</v>
      </c>
      <c r="I70" s="16">
        <f>FC_TRA_RAIL_FRT_E!I$2</f>
        <v>2509.1611758516769</v>
      </c>
      <c r="J70" s="16">
        <f>FC_TRA_RAIL_FRT_E!J$2</f>
        <v>2710.8778309087165</v>
      </c>
      <c r="K70" s="16">
        <f>FC_TRA_RAIL_FRT_E!K$2</f>
        <v>2593.6563399600432</v>
      </c>
      <c r="L70" s="16">
        <f>FC_TRA_RAIL_FRT_E!L$2</f>
        <v>2207.9726030677011</v>
      </c>
      <c r="M70" s="16">
        <f>FC_TRA_RAIL_FRT_E!M$2</f>
        <v>2427.2328485449793</v>
      </c>
      <c r="N70" s="16">
        <f>FC_TRA_RAIL_FRT_E!N$2</f>
        <v>2094.4407613814701</v>
      </c>
      <c r="O70" s="16">
        <f>FC_TRA_RAIL_FRT_E!O$2</f>
        <v>1986.7758912164973</v>
      </c>
      <c r="P70" s="16">
        <f>FC_TRA_RAIL_FRT_E!P$2</f>
        <v>1559.8994892184305</v>
      </c>
      <c r="Q70" s="16">
        <f>FC_TRA_RAIL_FRT_E!Q$2</f>
        <v>1466.6784846205194</v>
      </c>
      <c r="R70" s="16">
        <f>FC_TRA_RAIL_FRT_E!R$2</f>
        <v>1454.296643769499</v>
      </c>
      <c r="S70" s="16">
        <f>FC_TRA_RAIL_FRT_E!S$2</f>
        <v>1363.1943272110561</v>
      </c>
      <c r="T70" s="16">
        <f>FC_TRA_RAIL_FRT_E!T$2</f>
        <v>1388.9699104899444</v>
      </c>
      <c r="U70" s="16">
        <f>FC_TRA_RAIL_FRT_E!U$2</f>
        <v>1412.9479537666857</v>
      </c>
      <c r="V70" s="16">
        <f>FC_TRA_RAIL_FRT_E!V$2</f>
        <v>1411.1595767351844</v>
      </c>
      <c r="W70" s="16">
        <f>FC_TRA_RAIL_FRT_E!W$2</f>
        <v>1321.1611944358369</v>
      </c>
      <c r="X70" s="16">
        <f>FC_TRA_RAIL_FRT_E!X$2</f>
        <v>1547.4752731744536</v>
      </c>
      <c r="Y70" s="16">
        <f>FC_TRA_RAIL_FRT_E!Y$2</f>
        <v>1266.1685904532055</v>
      </c>
      <c r="Z70" s="16">
        <f>FC_TRA_RAIL_FRT_E!Z$2</f>
        <v>1086.7188883674146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728419.55252794281</v>
      </c>
      <c r="D71" s="14">
        <f>FC_TRA_ROAD_E!D$2</f>
        <v>741897.68896425061</v>
      </c>
      <c r="E71" s="14">
        <f>FC_TRA_ROAD_E!E$2</f>
        <v>751759.26744000765</v>
      </c>
      <c r="F71" s="14">
        <f>FC_TRA_ROAD_E!F$2</f>
        <v>760016.73414599558</v>
      </c>
      <c r="G71" s="14">
        <f>FC_TRA_ROAD_E!G$2</f>
        <v>778119.03696492058</v>
      </c>
      <c r="H71" s="14">
        <f>FC_TRA_ROAD_E!H$2</f>
        <v>776085.49912965961</v>
      </c>
      <c r="I71" s="14">
        <f>FC_TRA_ROAD_E!I$2</f>
        <v>788489.5010231944</v>
      </c>
      <c r="J71" s="14">
        <f>FC_TRA_ROAD_E!J$2</f>
        <v>796226.09665383177</v>
      </c>
      <c r="K71" s="14">
        <f>FC_TRA_ROAD_E!K$2</f>
        <v>780599.95702553284</v>
      </c>
      <c r="L71" s="14">
        <f>FC_TRA_ROAD_E!L$2</f>
        <v>758496.61010256654</v>
      </c>
      <c r="M71" s="14">
        <f>FC_TRA_ROAD_E!M$2</f>
        <v>752996.71141265775</v>
      </c>
      <c r="N71" s="14">
        <f>FC_TRA_ROAD_E!N$2</f>
        <v>750943.23740346089</v>
      </c>
      <c r="O71" s="14">
        <f>FC_TRA_ROAD_E!O$2</f>
        <v>720602.89589938114</v>
      </c>
      <c r="P71" s="14">
        <f>FC_TRA_ROAD_E!P$2</f>
        <v>717922.19581799337</v>
      </c>
      <c r="Q71" s="14">
        <f>FC_TRA_ROAD_E!Q$2</f>
        <v>726629.87165563554</v>
      </c>
      <c r="R71" s="14">
        <f>FC_TRA_ROAD_E!R$2</f>
        <v>736818.61300049943</v>
      </c>
      <c r="S71" s="14">
        <f>FC_TRA_ROAD_E!S$2</f>
        <v>755381.0798485477</v>
      </c>
      <c r="T71" s="14">
        <f>FC_TRA_ROAD_E!T$2</f>
        <v>767459.03655000404</v>
      </c>
      <c r="U71" s="14">
        <f>FC_TRA_ROAD_E!U$2</f>
        <v>767007.02706381306</v>
      </c>
      <c r="V71" s="14">
        <f>FC_TRA_ROAD_E!V$2</f>
        <v>771763.63069681055</v>
      </c>
      <c r="W71" s="14">
        <f>FC_TRA_ROAD_E!W$2</f>
        <v>673396.44532067294</v>
      </c>
      <c r="X71" s="14">
        <f>FC_TRA_ROAD_E!X$2</f>
        <v>728589.54057958606</v>
      </c>
      <c r="Y71" s="14">
        <f>FC_TRA_ROAD_E!Y$2</f>
        <v>745059.0549468681</v>
      </c>
      <c r="Z71" s="14">
        <f>FC_TRA_ROAD_E!Z$2</f>
        <v>737164.46247299761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9870.5582457546334</v>
      </c>
      <c r="D72" s="16">
        <f>FC_TRA_ROAD_P2W_E!D$2</f>
        <v>10084.422519672533</v>
      </c>
      <c r="E72" s="16">
        <f>FC_TRA_ROAD_P2W_E!E$2</f>
        <v>10137.214337121517</v>
      </c>
      <c r="F72" s="16">
        <f>FC_TRA_ROAD_P2W_E!F$2</f>
        <v>10280.780457791469</v>
      </c>
      <c r="G72" s="16">
        <f>FC_TRA_ROAD_P2W_E!G$2</f>
        <v>10473.694656987098</v>
      </c>
      <c r="H72" s="16">
        <f>FC_TRA_ROAD_P2W_E!H$2</f>
        <v>10675.859253298753</v>
      </c>
      <c r="I72" s="16">
        <f>FC_TRA_ROAD_P2W_E!I$2</f>
        <v>10424.552859696303</v>
      </c>
      <c r="J72" s="16">
        <f>FC_TRA_ROAD_P2W_E!J$2</f>
        <v>9972.1621300963561</v>
      </c>
      <c r="K72" s="16">
        <f>FC_TRA_ROAD_P2W_E!K$2</f>
        <v>10210.227003800555</v>
      </c>
      <c r="L72" s="16">
        <f>FC_TRA_ROAD_P2W_E!L$2</f>
        <v>9977.9143706846844</v>
      </c>
      <c r="M72" s="16">
        <f>FC_TRA_ROAD_P2W_E!M$2</f>
        <v>10090.555134327007</v>
      </c>
      <c r="N72" s="16">
        <f>FC_TRA_ROAD_P2W_E!N$2</f>
        <v>10071.41622589488</v>
      </c>
      <c r="O72" s="16">
        <f>FC_TRA_ROAD_P2W_E!O$2</f>
        <v>9814.195252528174</v>
      </c>
      <c r="P72" s="16">
        <f>FC_TRA_ROAD_P2W_E!P$2</f>
        <v>9719.4202150278325</v>
      </c>
      <c r="Q72" s="16">
        <f>FC_TRA_ROAD_P2W_E!Q$2</f>
        <v>9923.5014520280019</v>
      </c>
      <c r="R72" s="16">
        <f>FC_TRA_ROAD_P2W_E!R$2</f>
        <v>10030.885406635069</v>
      </c>
      <c r="S72" s="16">
        <f>FC_TRA_ROAD_P2W_E!S$2</f>
        <v>10103.131855360192</v>
      </c>
      <c r="T72" s="16">
        <f>FC_TRA_ROAD_P2W_E!T$2</f>
        <v>9476.7922198167507</v>
      </c>
      <c r="U72" s="16">
        <f>FC_TRA_ROAD_P2W_E!U$2</f>
        <v>8999.4025994776675</v>
      </c>
      <c r="V72" s="16">
        <f>FC_TRA_ROAD_P2W_E!V$2</f>
        <v>9560.385131368892</v>
      </c>
      <c r="W72" s="16">
        <f>FC_TRA_ROAD_P2W_E!W$2</f>
        <v>8247.7551807145664</v>
      </c>
      <c r="X72" s="16">
        <f>FC_TRA_ROAD_P2W_E!X$2</f>
        <v>8739.5101902142142</v>
      </c>
      <c r="Y72" s="16">
        <f>FC_TRA_ROAD_P2W_E!Y$2</f>
        <v>8829.2108856783107</v>
      </c>
      <c r="Z72" s="16">
        <f>FC_TRA_ROAD_P2W_E!Z$2</f>
        <v>9413.7676005113699</v>
      </c>
    </row>
    <row r="73" spans="1:26" ht="11.25" customHeight="1" x14ac:dyDescent="0.2">
      <c r="A73" s="41" t="s">
        <v>252</v>
      </c>
      <c r="B73" s="15" t="str">
        <f ca="1">HYPERLINK("#"&amp;CELL("address",FC_TRA_ROAD_CAR_E!$Z$2),"FC_TRA_ROAD_CAR_E")</f>
        <v>FC_TRA_ROAD_CAR_E</v>
      </c>
      <c r="C73" s="16">
        <f>FC_TRA_ROAD_CAR_E!C$2</f>
        <v>442223.86208703934</v>
      </c>
      <c r="D73" s="16">
        <f>FC_TRA_ROAD_CAR_E!D$2</f>
        <v>449024.52531013009</v>
      </c>
      <c r="E73" s="16">
        <f>FC_TRA_ROAD_CAR_E!E$2</f>
        <v>458200.1872451065</v>
      </c>
      <c r="F73" s="16">
        <f>FC_TRA_ROAD_CAR_E!F$2</f>
        <v>461973.5256427633</v>
      </c>
      <c r="G73" s="16">
        <f>FC_TRA_ROAD_CAR_E!G$2</f>
        <v>468968.20590031991</v>
      </c>
      <c r="H73" s="16">
        <f>FC_TRA_ROAD_CAR_E!H$2</f>
        <v>463058.9510526408</v>
      </c>
      <c r="I73" s="16">
        <f>FC_TRA_ROAD_CAR_E!I$2</f>
        <v>468942.92279928731</v>
      </c>
      <c r="J73" s="16">
        <f>FC_TRA_ROAD_CAR_E!J$2</f>
        <v>472840.026387522</v>
      </c>
      <c r="K73" s="16">
        <f>FC_TRA_ROAD_CAR_E!K$2</f>
        <v>466942.32129102817</v>
      </c>
      <c r="L73" s="16">
        <f>FC_TRA_ROAD_CAR_E!L$2</f>
        <v>466642.57374507113</v>
      </c>
      <c r="M73" s="16">
        <f>FC_TRA_ROAD_CAR_E!M$2</f>
        <v>455636.59617602656</v>
      </c>
      <c r="N73" s="16">
        <f>FC_TRA_ROAD_CAR_E!N$2</f>
        <v>455976.30942471826</v>
      </c>
      <c r="O73" s="16">
        <f>FC_TRA_ROAD_CAR_E!O$2</f>
        <v>438742.81455013418</v>
      </c>
      <c r="P73" s="16">
        <f>FC_TRA_ROAD_CAR_E!P$2</f>
        <v>441364.58105183707</v>
      </c>
      <c r="Q73" s="16">
        <f>FC_TRA_ROAD_CAR_E!Q$2</f>
        <v>448893.14251031441</v>
      </c>
      <c r="R73" s="16">
        <f>FC_TRA_ROAD_CAR_E!R$2</f>
        <v>459143.06102163054</v>
      </c>
      <c r="S73" s="16">
        <f>FC_TRA_ROAD_CAR_E!S$2</f>
        <v>467706.11181078356</v>
      </c>
      <c r="T73" s="16">
        <f>FC_TRA_ROAD_CAR_E!T$2</f>
        <v>472364.98627810524</v>
      </c>
      <c r="U73" s="16">
        <f>FC_TRA_ROAD_CAR_E!U$2</f>
        <v>466534.07847176597</v>
      </c>
      <c r="V73" s="16">
        <f>FC_TRA_ROAD_CAR_E!V$2</f>
        <v>470577.18547815399</v>
      </c>
      <c r="W73" s="16">
        <f>FC_TRA_ROAD_CAR_E!W$2</f>
        <v>395482.23263406759</v>
      </c>
      <c r="X73" s="16">
        <f>FC_TRA_ROAD_CAR_E!X$2</f>
        <v>426432.78355690808</v>
      </c>
      <c r="Y73" s="16">
        <f>FC_TRA_ROAD_CAR_E!Y$2</f>
        <v>440560.35684558243</v>
      </c>
      <c r="Z73" s="16">
        <f>FC_TRA_ROAD_CAR_E!Z$2</f>
        <v>443021.05456876999</v>
      </c>
    </row>
    <row r="74" spans="1:26" ht="11.25" customHeight="1" x14ac:dyDescent="0.2">
      <c r="A74" s="41" t="s">
        <v>253</v>
      </c>
      <c r="B74" s="15" t="str">
        <f ca="1">HYPERLINK("#"&amp;CELL("address",FC_TRA_ROAD_BUS_E!$Z$2),"FC_TRA_ROAD_BUS_E")</f>
        <v>FC_TRA_ROAD_BUS_E</v>
      </c>
      <c r="C74" s="16">
        <f>FC_TRA_ROAD_BUS_E!C$2</f>
        <v>42216.129195375579</v>
      </c>
      <c r="D74" s="16">
        <f>FC_TRA_ROAD_BUS_E!D$2</f>
        <v>41873.529488394728</v>
      </c>
      <c r="E74" s="16">
        <f>FC_TRA_ROAD_BUS_E!E$2</f>
        <v>41478.673977952298</v>
      </c>
      <c r="F74" s="16">
        <f>FC_TRA_ROAD_BUS_E!F$2</f>
        <v>41784.284127023959</v>
      </c>
      <c r="G74" s="16">
        <f>FC_TRA_ROAD_BUS_E!G$2</f>
        <v>41359.925137381091</v>
      </c>
      <c r="H74" s="16">
        <f>FC_TRA_ROAD_BUS_E!H$2</f>
        <v>40437.322847899668</v>
      </c>
      <c r="I74" s="16">
        <f>FC_TRA_ROAD_BUS_E!I$2</f>
        <v>40419.356700803794</v>
      </c>
      <c r="J74" s="16">
        <f>FC_TRA_ROAD_BUS_E!J$2</f>
        <v>40268.227140100214</v>
      </c>
      <c r="K74" s="16">
        <f>FC_TRA_ROAD_BUS_E!K$2</f>
        <v>40075.713693566948</v>
      </c>
      <c r="L74" s="16">
        <f>FC_TRA_ROAD_BUS_E!L$2</f>
        <v>39787.059085089561</v>
      </c>
      <c r="M74" s="16">
        <f>FC_TRA_ROAD_BUS_E!M$2</f>
        <v>39791.918950102256</v>
      </c>
      <c r="N74" s="16">
        <f>FC_TRA_ROAD_BUS_E!N$2</f>
        <v>40015.320230988582</v>
      </c>
      <c r="O74" s="16">
        <f>FC_TRA_ROAD_BUS_E!O$2</f>
        <v>39132.318137712828</v>
      </c>
      <c r="P74" s="16">
        <f>FC_TRA_ROAD_BUS_E!P$2</f>
        <v>38827.046810724991</v>
      </c>
      <c r="Q74" s="16">
        <f>FC_TRA_ROAD_BUS_E!Q$2</f>
        <v>39322.294032347207</v>
      </c>
      <c r="R74" s="16">
        <f>FC_TRA_ROAD_BUS_E!R$2</f>
        <v>40617.063734228475</v>
      </c>
      <c r="S74" s="16">
        <f>FC_TRA_ROAD_BUS_E!S$2</f>
        <v>41373.827035666611</v>
      </c>
      <c r="T74" s="16">
        <f>FC_TRA_ROAD_BUS_E!T$2</f>
        <v>40333.466166316226</v>
      </c>
      <c r="U74" s="16">
        <f>FC_TRA_ROAD_BUS_E!U$2</f>
        <v>39991.134186879208</v>
      </c>
      <c r="V74" s="16">
        <f>FC_TRA_ROAD_BUS_E!V$2</f>
        <v>40307.942601065632</v>
      </c>
      <c r="W74" s="16">
        <f>FC_TRA_ROAD_BUS_E!W$2</f>
        <v>35797.107828893189</v>
      </c>
      <c r="X74" s="16">
        <f>FC_TRA_ROAD_BUS_E!X$2</f>
        <v>36905.731573521502</v>
      </c>
      <c r="Y74" s="16">
        <f>FC_TRA_ROAD_BUS_E!Y$2</f>
        <v>38265.156735138764</v>
      </c>
      <c r="Z74" s="16">
        <f>FC_TRA_ROAD_BUS_E!Z$2</f>
        <v>38316.568813506165</v>
      </c>
    </row>
    <row r="75" spans="1:26" ht="11.25" customHeight="1" x14ac:dyDescent="0.2">
      <c r="A75" s="41" t="s">
        <v>254</v>
      </c>
      <c r="B75" s="15" t="str">
        <f ca="1">HYPERLINK("#"&amp;CELL("address",FC_TRA_ROAD_LCV_E!$Z$2),"FC_TRA_ROAD_LCV_E")</f>
        <v>FC_TRA_ROAD_LCV_E</v>
      </c>
      <c r="C75" s="16">
        <f>FC_TRA_ROAD_LCV_E!C$2</f>
        <v>97148.278205413168</v>
      </c>
      <c r="D75" s="16">
        <f>FC_TRA_ROAD_LCV_E!D$2</f>
        <v>96919.444010208041</v>
      </c>
      <c r="E75" s="16">
        <f>FC_TRA_ROAD_LCV_E!E$2</f>
        <v>96371.920361342069</v>
      </c>
      <c r="F75" s="16">
        <f>FC_TRA_ROAD_LCV_E!F$2</f>
        <v>98213.804862585414</v>
      </c>
      <c r="G75" s="16">
        <f>FC_TRA_ROAD_LCV_E!G$2</f>
        <v>98862.923422836349</v>
      </c>
      <c r="H75" s="16">
        <f>FC_TRA_ROAD_LCV_E!H$2</f>
        <v>99172.708429801729</v>
      </c>
      <c r="I75" s="16">
        <f>FC_TRA_ROAD_LCV_E!I$2</f>
        <v>96262.834538608862</v>
      </c>
      <c r="J75" s="16">
        <f>FC_TRA_ROAD_LCV_E!J$2</f>
        <v>98294.189769539938</v>
      </c>
      <c r="K75" s="16">
        <f>FC_TRA_ROAD_LCV_E!K$2</f>
        <v>95881.507661074691</v>
      </c>
      <c r="L75" s="16">
        <f>FC_TRA_ROAD_LCV_E!L$2</f>
        <v>92929.735243005955</v>
      </c>
      <c r="M75" s="16">
        <f>FC_TRA_ROAD_LCV_E!M$2</f>
        <v>94036.74667649412</v>
      </c>
      <c r="N75" s="16">
        <f>FC_TRA_ROAD_LCV_E!N$2</f>
        <v>95067.237054320605</v>
      </c>
      <c r="O75" s="16">
        <f>FC_TRA_ROAD_LCV_E!O$2</f>
        <v>90037.853702420209</v>
      </c>
      <c r="P75" s="16">
        <f>FC_TRA_ROAD_LCV_E!P$2</f>
        <v>88428.917728920889</v>
      </c>
      <c r="Q75" s="16">
        <f>FC_TRA_ROAD_LCV_E!Q$2</f>
        <v>88656.230193833646</v>
      </c>
      <c r="R75" s="16">
        <f>FC_TRA_ROAD_LCV_E!R$2</f>
        <v>89004.215795546712</v>
      </c>
      <c r="S75" s="16">
        <f>FC_TRA_ROAD_LCV_E!S$2</f>
        <v>88993.285459859835</v>
      </c>
      <c r="T75" s="16">
        <f>FC_TRA_ROAD_LCV_E!T$2</f>
        <v>89914.385143656153</v>
      </c>
      <c r="U75" s="16">
        <f>FC_TRA_ROAD_LCV_E!U$2</f>
        <v>90007.088775640936</v>
      </c>
      <c r="V75" s="16">
        <f>FC_TRA_ROAD_LCV_E!V$2</f>
        <v>90976.339059260703</v>
      </c>
      <c r="W75" s="16">
        <f>FC_TRA_ROAD_LCV_E!W$2</f>
        <v>83014.476466950931</v>
      </c>
      <c r="X75" s="16">
        <f>FC_TRA_ROAD_LCV_E!X$2</f>
        <v>93610.244986869613</v>
      </c>
      <c r="Y75" s="16">
        <f>FC_TRA_ROAD_LCV_E!Y$2</f>
        <v>93249.952709759615</v>
      </c>
      <c r="Z75" s="16">
        <f>FC_TRA_ROAD_LCV_E!Z$2</f>
        <v>92329.422347141532</v>
      </c>
    </row>
    <row r="76" spans="1:26" ht="11.25" customHeight="1" x14ac:dyDescent="0.2">
      <c r="A76" s="41" t="s">
        <v>255</v>
      </c>
      <c r="B76" s="15" t="str">
        <f ca="1">HYPERLINK("#"&amp;CELL("address",FC_TRA_ROAD_HGV_E!$Z$2),"FC_TRA_ROAD_HGV_E")</f>
        <v>FC_TRA_ROAD_HGV_E</v>
      </c>
      <c r="C76" s="16">
        <f>FC_TRA_ROAD_HGV_E!C$2</f>
        <v>136960.72479436011</v>
      </c>
      <c r="D76" s="16">
        <f>FC_TRA_ROAD_HGV_E!D$2</f>
        <v>143995.76763584526</v>
      </c>
      <c r="E76" s="16">
        <f>FC_TRA_ROAD_HGV_E!E$2</f>
        <v>145571.27151848524</v>
      </c>
      <c r="F76" s="16">
        <f>FC_TRA_ROAD_HGV_E!F$2</f>
        <v>147764.33905583149</v>
      </c>
      <c r="G76" s="16">
        <f>FC_TRA_ROAD_HGV_E!G$2</f>
        <v>158454.28784739604</v>
      </c>
      <c r="H76" s="16">
        <f>FC_TRA_ROAD_HGV_E!H$2</f>
        <v>162740.65754601875</v>
      </c>
      <c r="I76" s="16">
        <f>FC_TRA_ROAD_HGV_E!I$2</f>
        <v>172439.83412479798</v>
      </c>
      <c r="J76" s="16">
        <f>FC_TRA_ROAD_HGV_E!J$2</f>
        <v>174851.49122657327</v>
      </c>
      <c r="K76" s="16">
        <f>FC_TRA_ROAD_HGV_E!K$2</f>
        <v>167490.1873760625</v>
      </c>
      <c r="L76" s="16">
        <f>FC_TRA_ROAD_HGV_E!L$2</f>
        <v>149159.32765871522</v>
      </c>
      <c r="M76" s="16">
        <f>FC_TRA_ROAD_HGV_E!M$2</f>
        <v>153440.89447570784</v>
      </c>
      <c r="N76" s="16">
        <f>FC_TRA_ROAD_HGV_E!N$2</f>
        <v>149812.95446753857</v>
      </c>
      <c r="O76" s="16">
        <f>FC_TRA_ROAD_HGV_E!O$2</f>
        <v>142875.71425658572</v>
      </c>
      <c r="P76" s="16">
        <f>FC_TRA_ROAD_HGV_E!P$2</f>
        <v>139582.23001148261</v>
      </c>
      <c r="Q76" s="16">
        <f>FC_TRA_ROAD_HGV_E!Q$2</f>
        <v>139834.70346711227</v>
      </c>
      <c r="R76" s="16">
        <f>FC_TRA_ROAD_HGV_E!R$2</f>
        <v>138023.38704245872</v>
      </c>
      <c r="S76" s="16">
        <f>FC_TRA_ROAD_HGV_E!S$2</f>
        <v>147204.72368687749</v>
      </c>
      <c r="T76" s="16">
        <f>FC_TRA_ROAD_HGV_E!T$2</f>
        <v>155369.40674210968</v>
      </c>
      <c r="U76" s="16">
        <f>FC_TRA_ROAD_HGV_E!U$2</f>
        <v>161475.32303004921</v>
      </c>
      <c r="V76" s="16">
        <f>FC_TRA_ROAD_HGV_E!V$2</f>
        <v>160341.77842696136</v>
      </c>
      <c r="W76" s="16">
        <f>FC_TRA_ROAD_HGV_E!W$2</f>
        <v>150854.87321004682</v>
      </c>
      <c r="X76" s="16">
        <f>FC_TRA_ROAD_HGV_E!X$2</f>
        <v>162901.27027207267</v>
      </c>
      <c r="Y76" s="16">
        <f>FC_TRA_ROAD_HGV_E!Y$2</f>
        <v>164154.37777070896</v>
      </c>
      <c r="Z76" s="16">
        <f>FC_TRA_ROAD_HGV_E!Z$2</f>
        <v>154083.64914306853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17109.945984240007</v>
      </c>
      <c r="D77" s="14">
        <f>FC_TRA_DAVI_E!D$2</f>
        <v>16684.522686000004</v>
      </c>
      <c r="E77" s="14">
        <f>FC_TRA_DAVI_E!E$2</f>
        <v>15647.967612</v>
      </c>
      <c r="F77" s="14">
        <f>FC_TRA_DAVI_E!F$2</f>
        <v>15768.623736720003</v>
      </c>
      <c r="G77" s="14">
        <f>FC_TRA_DAVI_E!G$2</f>
        <v>16338.291802199999</v>
      </c>
      <c r="H77" s="14">
        <f>FC_TRA_DAVI_E!H$2</f>
        <v>17463.73356108</v>
      </c>
      <c r="I77" s="14">
        <f>FC_TRA_DAVI_E!I$2</f>
        <v>17873.02604484</v>
      </c>
      <c r="J77" s="14">
        <f>FC_TRA_DAVI_E!J$2</f>
        <v>18730.694519280001</v>
      </c>
      <c r="K77" s="14">
        <f>FC_TRA_DAVI_E!K$2</f>
        <v>18136.421278560003</v>
      </c>
      <c r="L77" s="14">
        <f>FC_TRA_DAVI_E!L$2</f>
        <v>16445.395678320001</v>
      </c>
      <c r="M77" s="14">
        <f>FC_TRA_DAVI_E!M$2</f>
        <v>16921.332355319999</v>
      </c>
      <c r="N77" s="14">
        <f>FC_TRA_DAVI_E!N$2</f>
        <v>17989.52943708</v>
      </c>
      <c r="O77" s="14">
        <f>FC_TRA_DAVI_E!O$2</f>
        <v>16677.838302840002</v>
      </c>
      <c r="P77" s="14">
        <f>FC_TRA_DAVI_E!P$2</f>
        <v>15571.248366599999</v>
      </c>
      <c r="Q77" s="14">
        <f>FC_TRA_DAVI_E!Q$2</f>
        <v>15641.903858400003</v>
      </c>
      <c r="R77" s="14">
        <f>FC_TRA_DAVI_E!R$2</f>
        <v>16254.303440040003</v>
      </c>
      <c r="S77" s="14">
        <f>FC_TRA_DAVI_E!S$2</f>
        <v>17224.939024920001</v>
      </c>
      <c r="T77" s="14">
        <f>FC_TRA_DAVI_E!T$2</f>
        <v>17997.512676840004</v>
      </c>
      <c r="U77" s="14">
        <f>FC_TRA_DAVI_E!U$2</f>
        <v>18792.333505440001</v>
      </c>
      <c r="V77" s="14">
        <f>FC_TRA_DAVI_E!V$2</f>
        <v>19512.87750396</v>
      </c>
      <c r="W77" s="14">
        <f>FC_TRA_DAVI_E!W$2</f>
        <v>9016.4443165200009</v>
      </c>
      <c r="X77" s="14">
        <f>FC_TRA_DAVI_E!X$2</f>
        <v>12316.332804120002</v>
      </c>
      <c r="Y77" s="14">
        <f>FC_TRA_DAVI_E!Y$2</f>
        <v>17868.665706479998</v>
      </c>
      <c r="Z77" s="14">
        <f>FC_TRA_DAVI_E!Z$2</f>
        <v>18592.455937679999</v>
      </c>
    </row>
    <row r="78" spans="1:26" ht="11.25" customHeight="1" x14ac:dyDescent="0.2">
      <c r="A78" s="41" t="s">
        <v>231</v>
      </c>
      <c r="B78" s="15" t="str">
        <f ca="1">HYPERLINK("#"&amp;CELL("address",FC_TRA_DAVI_PA_E!$Z$2),"FC_TRA_DAVI_PA_E")</f>
        <v>FC_TRA_DAVI_PA_E</v>
      </c>
      <c r="C78" s="16">
        <f>FC_TRA_DAVI_PA_E!C$2</f>
        <v>16490.853025184642</v>
      </c>
      <c r="D78" s="16">
        <f>FC_TRA_DAVI_PA_E!D$2</f>
        <v>16018.140932197954</v>
      </c>
      <c r="E78" s="16">
        <f>FC_TRA_DAVI_PA_E!E$2</f>
        <v>15069.905921400235</v>
      </c>
      <c r="F78" s="16">
        <f>FC_TRA_DAVI_PA_E!F$2</f>
        <v>15282.832104084087</v>
      </c>
      <c r="G78" s="16">
        <f>FC_TRA_DAVI_PA_E!G$2</f>
        <v>15818.660487891422</v>
      </c>
      <c r="H78" s="16">
        <f>FC_TRA_DAVI_PA_E!H$2</f>
        <v>16944.090516962882</v>
      </c>
      <c r="I78" s="16">
        <f>FC_TRA_DAVI_PA_E!I$2</f>
        <v>17357.769849906424</v>
      </c>
      <c r="J78" s="16">
        <f>FC_TRA_DAVI_PA_E!J$2</f>
        <v>18245.293493246998</v>
      </c>
      <c r="K78" s="16">
        <f>FC_TRA_DAVI_PA_E!K$2</f>
        <v>17660.438673657201</v>
      </c>
      <c r="L78" s="16">
        <f>FC_TRA_DAVI_PA_E!L$2</f>
        <v>16050.154706000265</v>
      </c>
      <c r="M78" s="16">
        <f>FC_TRA_DAVI_PA_E!M$2</f>
        <v>16554.303635282518</v>
      </c>
      <c r="N78" s="16">
        <f>FC_TRA_DAVI_PA_E!N$2</f>
        <v>17644.84223181316</v>
      </c>
      <c r="O78" s="16">
        <f>FC_TRA_DAVI_PA_E!O$2</f>
        <v>16354.793688484677</v>
      </c>
      <c r="P78" s="16">
        <f>FC_TRA_DAVI_PA_E!P$2</f>
        <v>15268.455904429049</v>
      </c>
      <c r="Q78" s="16">
        <f>FC_TRA_DAVI_PA_E!Q$2</f>
        <v>15325.243065561141</v>
      </c>
      <c r="R78" s="16">
        <f>FC_TRA_DAVI_PA_E!R$2</f>
        <v>15944.045650459424</v>
      </c>
      <c r="S78" s="16">
        <f>FC_TRA_DAVI_PA_E!S$2</f>
        <v>16943.532902120496</v>
      </c>
      <c r="T78" s="16">
        <f>FC_TRA_DAVI_PA_E!T$2</f>
        <v>17692.763198658118</v>
      </c>
      <c r="U78" s="16">
        <f>FC_TRA_DAVI_PA_E!U$2</f>
        <v>18490.499954156036</v>
      </c>
      <c r="V78" s="16">
        <f>FC_TRA_DAVI_PA_E!V$2</f>
        <v>19206.133779042284</v>
      </c>
      <c r="W78" s="16">
        <f>FC_TRA_DAVI_PA_E!W$2</f>
        <v>8717.1387911948932</v>
      </c>
      <c r="X78" s="16">
        <f>FC_TRA_DAVI_PA_E!X$2</f>
        <v>11982.479081805968</v>
      </c>
      <c r="Y78" s="16">
        <f>FC_TRA_DAVI_PA_E!Y$2</f>
        <v>17617.236315966482</v>
      </c>
      <c r="Z78" s="16">
        <f>FC_TRA_DAVI_PA_E!Z$2</f>
        <v>18344.983850930799</v>
      </c>
    </row>
    <row r="79" spans="1:26" ht="11.25" customHeight="1" x14ac:dyDescent="0.2">
      <c r="A79" s="41" t="s">
        <v>232</v>
      </c>
      <c r="B79" s="15" t="str">
        <f ca="1">HYPERLINK("#"&amp;CELL("address",FC_TRA_DAVI_FR_E!$Z$2),"FC_TRA_DAVI_FR_E")</f>
        <v>FC_TRA_DAVI_FR_E</v>
      </c>
      <c r="C79" s="16">
        <f>FC_TRA_DAVI_FR_E!C$2</f>
        <v>619.09295905535976</v>
      </c>
      <c r="D79" s="16">
        <f>FC_TRA_DAVI_FR_E!D$2</f>
        <v>666.38175380204711</v>
      </c>
      <c r="E79" s="16">
        <f>FC_TRA_DAVI_FR_E!E$2</f>
        <v>578.06169059976514</v>
      </c>
      <c r="F79" s="16">
        <f>FC_TRA_DAVI_FR_E!F$2</f>
        <v>485.7916326359167</v>
      </c>
      <c r="G79" s="16">
        <f>FC_TRA_DAVI_FR_E!G$2</f>
        <v>519.63131430857652</v>
      </c>
      <c r="H79" s="16">
        <f>FC_TRA_DAVI_FR_E!H$2</f>
        <v>519.6430441171151</v>
      </c>
      <c r="I79" s="16">
        <f>FC_TRA_DAVI_FR_E!I$2</f>
        <v>515.25619493357442</v>
      </c>
      <c r="J79" s="16">
        <f>FC_TRA_DAVI_FR_E!J$2</f>
        <v>485.40102603300306</v>
      </c>
      <c r="K79" s="16">
        <f>FC_TRA_DAVI_FR_E!K$2</f>
        <v>475.98260490280182</v>
      </c>
      <c r="L79" s="16">
        <f>FC_TRA_DAVI_FR_E!L$2</f>
        <v>395.24097231973667</v>
      </c>
      <c r="M79" s="16">
        <f>FC_TRA_DAVI_FR_E!M$2</f>
        <v>367.02872003748428</v>
      </c>
      <c r="N79" s="16">
        <f>FC_TRA_DAVI_FR_E!N$2</f>
        <v>344.68720526684041</v>
      </c>
      <c r="O79" s="16">
        <f>FC_TRA_DAVI_FR_E!O$2</f>
        <v>323.04461435532744</v>
      </c>
      <c r="P79" s="16">
        <f>FC_TRA_DAVI_FR_E!P$2</f>
        <v>302.79246217094942</v>
      </c>
      <c r="Q79" s="16">
        <f>FC_TRA_DAVI_FR_E!Q$2</f>
        <v>316.66079283886228</v>
      </c>
      <c r="R79" s="16">
        <f>FC_TRA_DAVI_FR_E!R$2</f>
        <v>310.25778958058027</v>
      </c>
      <c r="S79" s="16">
        <f>FC_TRA_DAVI_FR_E!S$2</f>
        <v>281.4061227995029</v>
      </c>
      <c r="T79" s="16">
        <f>FC_TRA_DAVI_FR_E!T$2</f>
        <v>304.74947818188576</v>
      </c>
      <c r="U79" s="16">
        <f>FC_TRA_DAVI_FR_E!U$2</f>
        <v>301.83355128396499</v>
      </c>
      <c r="V79" s="16">
        <f>FC_TRA_DAVI_FR_E!V$2</f>
        <v>306.74372491771629</v>
      </c>
      <c r="W79" s="16">
        <f>FC_TRA_DAVI_FR_E!W$2</f>
        <v>299.30552532510882</v>
      </c>
      <c r="X79" s="16">
        <f>FC_TRA_DAVI_FR_E!X$2</f>
        <v>333.85372231403306</v>
      </c>
      <c r="Y79" s="16">
        <f>FC_TRA_DAVI_FR_E!Y$2</f>
        <v>251.4293905135174</v>
      </c>
      <c r="Z79" s="16">
        <f>FC_TRA_DAVI_FR_E!Z$2</f>
        <v>247.47208674919924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16453.5649101864</v>
      </c>
      <c r="D80" s="14">
        <f>FC_TRA_DNAVI_E!D$2</f>
        <v>16976.722517755203</v>
      </c>
      <c r="E80" s="14">
        <f>FC_TRA_DNAVI_E!E$2</f>
        <v>16818.825758563762</v>
      </c>
      <c r="F80" s="14">
        <f>FC_TRA_DNAVI_E!F$2</f>
        <v>17683.915366756799</v>
      </c>
      <c r="G80" s="14">
        <f>FC_TRA_DNAVI_E!G$2</f>
        <v>17966.543014404</v>
      </c>
      <c r="H80" s="14">
        <f>FC_TRA_DNAVI_E!H$2</f>
        <v>17638.694104226404</v>
      </c>
      <c r="I80" s="14">
        <f>FC_TRA_DNAVI_E!I$2</f>
        <v>18034.283206717198</v>
      </c>
      <c r="J80" s="14">
        <f>FC_TRA_DNAVI_E!J$2</f>
        <v>17597.501828384404</v>
      </c>
      <c r="K80" s="14">
        <f>FC_TRA_DNAVI_E!K$2</f>
        <v>17340.243959793599</v>
      </c>
      <c r="L80" s="14">
        <f>FC_TRA_DNAVI_E!L$2</f>
        <v>16896.228841357202</v>
      </c>
      <c r="M80" s="14">
        <f>FC_TRA_DNAVI_E!M$2</f>
        <v>16015.234676554803</v>
      </c>
      <c r="N80" s="14">
        <f>FC_TRA_DNAVI_E!N$2</f>
        <v>14332.094739014399</v>
      </c>
      <c r="O80" s="14">
        <f>FC_TRA_DNAVI_E!O$2</f>
        <v>13914.745492017599</v>
      </c>
      <c r="P80" s="14">
        <f>FC_TRA_DNAVI_E!P$2</f>
        <v>12651.116721692399</v>
      </c>
      <c r="Q80" s="14">
        <f>FC_TRA_DNAVI_E!Q$2</f>
        <v>11742.530355349203</v>
      </c>
      <c r="R80" s="14">
        <f>FC_TRA_DNAVI_E!R$2</f>
        <v>12570.538153957199</v>
      </c>
      <c r="S80" s="14">
        <f>FC_TRA_DNAVI_E!S$2</f>
        <v>13052.070133552799</v>
      </c>
      <c r="T80" s="14">
        <f>FC_TRA_DNAVI_E!T$2</f>
        <v>13729.980129141601</v>
      </c>
      <c r="U80" s="14">
        <f>FC_TRA_DNAVI_E!U$2</f>
        <v>13328.491633815598</v>
      </c>
      <c r="V80" s="14">
        <f>FC_TRA_DNAVI_E!V$2</f>
        <v>13566.954569252404</v>
      </c>
      <c r="W80" s="14">
        <f>FC_TRA_DNAVI_E!W$2</f>
        <v>11614.917484634401</v>
      </c>
      <c r="X80" s="14">
        <f>FC_TRA_DNAVI_E!X$2</f>
        <v>12542.1640767792</v>
      </c>
      <c r="Y80" s="14">
        <f>FC_TRA_DNAVI_E!Y$2</f>
        <v>12998.202708006</v>
      </c>
      <c r="Z80" s="14">
        <f>FC_TRA_DNAVI_E!Z$2</f>
        <v>12277.427744843999</v>
      </c>
    </row>
    <row r="81" spans="1:26" ht="11.25" customHeight="1" x14ac:dyDescent="0.2">
      <c r="A81" s="41" t="s">
        <v>238</v>
      </c>
      <c r="B81" s="15" t="str">
        <f ca="1">HYPERLINK("#"&amp;CELL("address",FC_TRA_DNAVI_DCS_E!$Z$2),"FC_TRA_DNAVI_DCS_E")</f>
        <v>FC_TRA_DNAVI_DCS_E</v>
      </c>
      <c r="C81" s="16">
        <f>FC_TRA_DNAVI_DCS_E!C$2</f>
        <v>13033.345033032783</v>
      </c>
      <c r="D81" s="16">
        <f>FC_TRA_DNAVI_DCS_E!D$2</f>
        <v>13555.448306706719</v>
      </c>
      <c r="E81" s="16">
        <f>FC_TRA_DNAVI_DCS_E!E$2</f>
        <v>13579.786408939441</v>
      </c>
      <c r="F81" s="16">
        <f>FC_TRA_DNAVI_DCS_E!F$2</f>
        <v>14389.555145282937</v>
      </c>
      <c r="G81" s="16">
        <f>FC_TRA_DNAVI_DCS_E!G$2</f>
        <v>14606.701719931581</v>
      </c>
      <c r="H81" s="16">
        <f>FC_TRA_DNAVI_DCS_E!H$2</f>
        <v>14278.720078508328</v>
      </c>
      <c r="I81" s="16">
        <f>FC_TRA_DNAVI_DCS_E!I$2</f>
        <v>15171.943905211721</v>
      </c>
      <c r="J81" s="16">
        <f>FC_TRA_DNAVI_DCS_E!J$2</f>
        <v>14293.214268856949</v>
      </c>
      <c r="K81" s="16">
        <f>FC_TRA_DNAVI_DCS_E!K$2</f>
        <v>14070.247620418748</v>
      </c>
      <c r="L81" s="16">
        <f>FC_TRA_DNAVI_DCS_E!L$2</f>
        <v>13639.507519679717</v>
      </c>
      <c r="M81" s="16">
        <f>FC_TRA_DNAVI_DCS_E!M$2</f>
        <v>12622.024121602964</v>
      </c>
      <c r="N81" s="16">
        <f>FC_TRA_DNAVI_DCS_E!N$2</f>
        <v>10943.245018245898</v>
      </c>
      <c r="O81" s="16">
        <f>FC_TRA_DNAVI_DCS_E!O$2</f>
        <v>10604.819850451828</v>
      </c>
      <c r="P81" s="16">
        <f>FC_TRA_DNAVI_DCS_E!P$2</f>
        <v>9049.5998763250136</v>
      </c>
      <c r="Q81" s="16">
        <f>FC_TRA_DNAVI_DCS_E!Q$2</f>
        <v>8443.4525993137213</v>
      </c>
      <c r="R81" s="16">
        <f>FC_TRA_DNAVI_DCS_E!R$2</f>
        <v>9042.5882216285991</v>
      </c>
      <c r="S81" s="16">
        <f>FC_TRA_DNAVI_DCS_E!S$2</f>
        <v>9712.4076612080753</v>
      </c>
      <c r="T81" s="16">
        <f>FC_TRA_DNAVI_DCS_E!T$2</f>
        <v>10541.933257065135</v>
      </c>
      <c r="U81" s="16">
        <f>FC_TRA_DNAVI_DCS_E!U$2</f>
        <v>10152.47775014839</v>
      </c>
      <c r="V81" s="16">
        <f>FC_TRA_DNAVI_DCS_E!V$2</f>
        <v>10305.409058896694</v>
      </c>
      <c r="W81" s="16">
        <f>FC_TRA_DNAVI_DCS_E!W$2</f>
        <v>8663.5444467801863</v>
      </c>
      <c r="X81" s="16">
        <f>FC_TRA_DNAVI_DCS_E!X$2</f>
        <v>9353.5245731753585</v>
      </c>
      <c r="Y81" s="16">
        <f>FC_TRA_DNAVI_DCS_E!Y$2</f>
        <v>10167.279151249462</v>
      </c>
      <c r="Z81" s="16">
        <f>FC_TRA_DNAVI_DCS_E!Z$2</f>
        <v>9489.7993222344958</v>
      </c>
    </row>
    <row r="82" spans="1:26" ht="11.25" customHeight="1" x14ac:dyDescent="0.2">
      <c r="A82" s="41" t="s">
        <v>237</v>
      </c>
      <c r="B82" s="15" t="str">
        <f ca="1">HYPERLINK("#"&amp;CELL("address",FC_TRA_DNAVI_IWW_E!$Z$2),"FC_TRA_DNAVI_IWW_E")</f>
        <v>FC_TRA_DNAVI_IWW_E</v>
      </c>
      <c r="C82" s="16">
        <f>FC_TRA_DNAVI_IWW_E!C$2</f>
        <v>3420.2198771536168</v>
      </c>
      <c r="D82" s="16">
        <f>FC_TRA_DNAVI_IWW_E!D$2</f>
        <v>3421.2742110484824</v>
      </c>
      <c r="E82" s="16">
        <f>FC_TRA_DNAVI_IWW_E!E$2</f>
        <v>3239.0393496243205</v>
      </c>
      <c r="F82" s="16">
        <f>FC_TRA_DNAVI_IWW_E!F$2</f>
        <v>3294.3602214738617</v>
      </c>
      <c r="G82" s="16">
        <f>FC_TRA_DNAVI_IWW_E!G$2</f>
        <v>3359.8412944724168</v>
      </c>
      <c r="H82" s="16">
        <f>FC_TRA_DNAVI_IWW_E!H$2</f>
        <v>3359.9740257180738</v>
      </c>
      <c r="I82" s="16">
        <f>FC_TRA_DNAVI_IWW_E!I$2</f>
        <v>2862.339301505478</v>
      </c>
      <c r="J82" s="16">
        <f>FC_TRA_DNAVI_IWW_E!J$2</f>
        <v>3304.2875595274545</v>
      </c>
      <c r="K82" s="16">
        <f>FC_TRA_DNAVI_IWW_E!K$2</f>
        <v>3269.9963393748535</v>
      </c>
      <c r="L82" s="16">
        <f>FC_TRA_DNAVI_IWW_E!L$2</f>
        <v>3256.7213216774853</v>
      </c>
      <c r="M82" s="16">
        <f>FC_TRA_DNAVI_IWW_E!M$2</f>
        <v>3393.2105549518374</v>
      </c>
      <c r="N82" s="16">
        <f>FC_TRA_DNAVI_IWW_E!N$2</f>
        <v>3388.8497207685027</v>
      </c>
      <c r="O82" s="16">
        <f>FC_TRA_DNAVI_IWW_E!O$2</f>
        <v>3309.9256415657715</v>
      </c>
      <c r="P82" s="16">
        <f>FC_TRA_DNAVI_IWW_E!P$2</f>
        <v>3601.516845367385</v>
      </c>
      <c r="Q82" s="16">
        <f>FC_TRA_DNAVI_IWW_E!Q$2</f>
        <v>3299.0777560354809</v>
      </c>
      <c r="R82" s="16">
        <f>FC_TRA_DNAVI_IWW_E!R$2</f>
        <v>3527.9499323286009</v>
      </c>
      <c r="S82" s="16">
        <f>FC_TRA_DNAVI_IWW_E!S$2</f>
        <v>3339.6624723447253</v>
      </c>
      <c r="T82" s="16">
        <f>FC_TRA_DNAVI_IWW_E!T$2</f>
        <v>3188.0468720764679</v>
      </c>
      <c r="U82" s="16">
        <f>FC_TRA_DNAVI_IWW_E!U$2</f>
        <v>3176.0138836672086</v>
      </c>
      <c r="V82" s="16">
        <f>FC_TRA_DNAVI_IWW_E!V$2</f>
        <v>3261.5455103557092</v>
      </c>
      <c r="W82" s="16">
        <f>FC_TRA_DNAVI_IWW_E!W$2</f>
        <v>2951.3730378542159</v>
      </c>
      <c r="X82" s="16">
        <f>FC_TRA_DNAVI_IWW_E!X$2</f>
        <v>3188.6395036038407</v>
      </c>
      <c r="Y82" s="16">
        <f>FC_TRA_DNAVI_IWW_E!Y$2</f>
        <v>2830.9235567565383</v>
      </c>
      <c r="Z82" s="16">
        <f>FC_TRA_DNAVI_IWW_E!Z$2</f>
        <v>2787.628422609504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1152.2284646400001</v>
      </c>
      <c r="D83" s="14">
        <f>FC_TRA_PIPE_E!D$2</f>
        <v>2878.7908075200003</v>
      </c>
      <c r="E83" s="14">
        <f>FC_TRA_PIPE_E!E$2</f>
        <v>2395.0264831200002</v>
      </c>
      <c r="F83" s="14">
        <f>FC_TRA_PIPE_E!F$2</f>
        <v>4546.3454452799997</v>
      </c>
      <c r="G83" s="14">
        <f>FC_TRA_PIPE_E!G$2</f>
        <v>5233.0474742400002</v>
      </c>
      <c r="H83" s="14">
        <f>FC_TRA_PIPE_E!H$2</f>
        <v>5204.5553656800002</v>
      </c>
      <c r="I83" s="14">
        <f>FC_TRA_PIPE_E!I$2</f>
        <v>4681.2113103600004</v>
      </c>
      <c r="J83" s="14">
        <f>FC_TRA_PIPE_E!J$2</f>
        <v>4694.2545999599997</v>
      </c>
      <c r="K83" s="14">
        <f>FC_TRA_PIPE_E!K$2</f>
        <v>4856.65638588</v>
      </c>
      <c r="L83" s="14">
        <f>FC_TRA_PIPE_E!L$2</f>
        <v>3711.52968048</v>
      </c>
      <c r="M83" s="14">
        <f>FC_TRA_PIPE_E!M$2</f>
        <v>3668.6690877600004</v>
      </c>
      <c r="N83" s="14">
        <f>FC_TRA_PIPE_E!N$2</f>
        <v>4269.8647570940284</v>
      </c>
      <c r="O83" s="14">
        <f>FC_TRA_PIPE_E!O$2</f>
        <v>3626.9465598921033</v>
      </c>
      <c r="P83" s="14">
        <f>FC_TRA_PIPE_E!P$2</f>
        <v>4095.8688807081348</v>
      </c>
      <c r="Q83" s="14">
        <f>FC_TRA_PIPE_E!Q$2</f>
        <v>3577.0441648906117</v>
      </c>
      <c r="R83" s="14">
        <f>FC_TRA_PIPE_E!R$2</f>
        <v>3404.6356539880585</v>
      </c>
      <c r="S83" s="14">
        <f>FC_TRA_PIPE_E!S$2</f>
        <v>3710.460650633142</v>
      </c>
      <c r="T83" s="14">
        <f>FC_TRA_PIPE_E!T$2</f>
        <v>4019.6588371455659</v>
      </c>
      <c r="U83" s="14">
        <f>FC_TRA_PIPE_E!U$2</f>
        <v>4307.6988890063421</v>
      </c>
      <c r="V83" s="14">
        <f>FC_TRA_PIPE_E!V$2</f>
        <v>4341.2810778822486</v>
      </c>
      <c r="W83" s="14">
        <f>FC_TRA_PIPE_E!W$2</f>
        <v>3100.3519641634462</v>
      </c>
      <c r="X83" s="14">
        <f>FC_TRA_PIPE_E!X$2</f>
        <v>3415.218904017413</v>
      </c>
      <c r="Y83" s="14">
        <f>FC_TRA_PIPE_E!Y$2</f>
        <v>3064.2479246085982</v>
      </c>
      <c r="Z83" s="14">
        <f>FC_TRA_PIPE_E!Z$2</f>
        <v>2455.5959918559483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614911.37064550468</v>
      </c>
      <c r="D84" s="12">
        <f>FC_OTH_E!D$2</f>
        <v>649489.73580162134</v>
      </c>
      <c r="E84" s="12">
        <f>FC_OTH_E!E$2</f>
        <v>625210.7453493058</v>
      </c>
      <c r="F84" s="12">
        <f>FC_OTH_E!F$2</f>
        <v>645037.29095795099</v>
      </c>
      <c r="G84" s="12">
        <f>FC_OTH_E!G$2</f>
        <v>642552.88225396269</v>
      </c>
      <c r="H84" s="12">
        <f>FC_OTH_E!H$2</f>
        <v>642178.61338575184</v>
      </c>
      <c r="I84" s="12">
        <f>FC_OTH_E!I$2</f>
        <v>636660.18221763568</v>
      </c>
      <c r="J84" s="12">
        <f>FC_OTH_E!J$2</f>
        <v>556436.6804838496</v>
      </c>
      <c r="K84" s="12">
        <f>FC_OTH_E!K$2</f>
        <v>597610.34877037001</v>
      </c>
      <c r="L84" s="12">
        <f>FC_OTH_E!L$2</f>
        <v>582988.01148226694</v>
      </c>
      <c r="M84" s="12">
        <f>FC_OTH_E!M$2</f>
        <v>611501.63153163833</v>
      </c>
      <c r="N84" s="12">
        <f>FC_OTH_E!N$2</f>
        <v>540814.40475385473</v>
      </c>
      <c r="O84" s="12">
        <f>FC_OTH_E!O$2</f>
        <v>552189.63075374451</v>
      </c>
      <c r="P84" s="12">
        <f>FC_OTH_E!P$2</f>
        <v>561631.61484172253</v>
      </c>
      <c r="Q84" s="12">
        <f>FC_OTH_E!Q$2</f>
        <v>486467.94696714293</v>
      </c>
      <c r="R84" s="12">
        <f>FC_OTH_E!R$2</f>
        <v>508133.33341041149</v>
      </c>
      <c r="S84" s="12">
        <f>FC_OTH_E!S$2</f>
        <v>516997.81970411399</v>
      </c>
      <c r="T84" s="12">
        <f>FC_OTH_E!T$2</f>
        <v>515077.62839925016</v>
      </c>
      <c r="U84" s="12">
        <f>FC_OTH_E!U$2</f>
        <v>503591.55301959033</v>
      </c>
      <c r="V84" s="12">
        <f>FC_OTH_E!V$2</f>
        <v>490291.25530799688</v>
      </c>
      <c r="W84" s="12">
        <f>FC_OTH_E!W$2</f>
        <v>488265.51777994877</v>
      </c>
      <c r="X84" s="12">
        <f>FC_OTH_E!X$2</f>
        <v>500220.20757914678</v>
      </c>
      <c r="Y84" s="12">
        <f>FC_OTH_E!Y$2</f>
        <v>444512.0399248263</v>
      </c>
      <c r="Z84" s="12">
        <f>FC_OTH_E!Z$2</f>
        <v>413044.49147441325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145702.66044492443</v>
      </c>
      <c r="D85" s="14">
        <f>FC_OTH_CP_E!D$2</f>
        <v>153745.17349190463</v>
      </c>
      <c r="E85" s="14">
        <f>FC_OTH_CP_E!E$2</f>
        <v>147557.51473853528</v>
      </c>
      <c r="F85" s="14">
        <f>FC_OTH_CP_E!F$2</f>
        <v>154900.03919818299</v>
      </c>
      <c r="G85" s="14">
        <f>FC_OTH_CP_E!G$2</f>
        <v>156569.65911852324</v>
      </c>
      <c r="H85" s="14">
        <f>FC_OTH_CP_E!H$2</f>
        <v>154451.75420478365</v>
      </c>
      <c r="I85" s="14">
        <f>FC_OTH_CP_E!I$2</f>
        <v>161668.04400217431</v>
      </c>
      <c r="J85" s="14">
        <f>FC_OTH_CP_E!J$2</f>
        <v>140799.12739700777</v>
      </c>
      <c r="K85" s="14">
        <f>FC_OTH_CP_E!K$2</f>
        <v>151638.24102146598</v>
      </c>
      <c r="L85" s="14">
        <f>FC_OTH_CP_E!L$2</f>
        <v>149483.67024325381</v>
      </c>
      <c r="M85" s="14">
        <f>FC_OTH_CP_E!M$2</f>
        <v>154750.74218322453</v>
      </c>
      <c r="N85" s="14">
        <f>FC_OTH_CP_E!N$2</f>
        <v>134019.31434634421</v>
      </c>
      <c r="O85" s="14">
        <f>FC_OTH_CP_E!O$2</f>
        <v>135400.12349866846</v>
      </c>
      <c r="P85" s="14">
        <f>FC_OTH_CP_E!P$2</f>
        <v>141298.06622922237</v>
      </c>
      <c r="Q85" s="14">
        <f>FC_OTH_CP_E!Q$2</f>
        <v>125680.47242795688</v>
      </c>
      <c r="R85" s="14">
        <f>FC_OTH_CP_E!R$2</f>
        <v>131417.98187249916</v>
      </c>
      <c r="S85" s="14">
        <f>FC_OTH_CP_E!S$2</f>
        <v>129637.29900452743</v>
      </c>
      <c r="T85" s="14">
        <f>FC_OTH_CP_E!T$2</f>
        <v>130505.69629257651</v>
      </c>
      <c r="U85" s="14">
        <f>FC_OTH_CP_E!U$2</f>
        <v>127402.17559781586</v>
      </c>
      <c r="V85" s="14">
        <f>FC_OTH_CP_E!V$2</f>
        <v>122421.06766782442</v>
      </c>
      <c r="W85" s="14">
        <f>FC_OTH_CP_E!W$2</f>
        <v>116260.87925846079</v>
      </c>
      <c r="X85" s="14">
        <f>FC_OTH_CP_E!X$2</f>
        <v>125678.60068133526</v>
      </c>
      <c r="Y85" s="14">
        <f>FC_OTH_CP_E!Y$2</f>
        <v>105937.4179447276</v>
      </c>
      <c r="Z85" s="14">
        <f>FC_OTH_CP_E!Z$2</f>
        <v>99720.830508872212</v>
      </c>
    </row>
    <row r="86" spans="1:26" ht="11.25" customHeight="1" x14ac:dyDescent="0.2">
      <c r="A86" s="41" t="s">
        <v>308</v>
      </c>
      <c r="B86" s="15" t="str">
        <f ca="1">HYPERLINK("#"&amp;CELL("address",FC_OTH_CP_SH_E!$Z$2),"FC_OTH_CP_SH_E")</f>
        <v>FC_OTH_CP_SH_E</v>
      </c>
      <c r="C86" s="16">
        <f>FC_OTH_CP_SH_E!C$2</f>
        <v>116344.22062166462</v>
      </c>
      <c r="D86" s="16">
        <f>FC_OTH_CP_SH_E!D$2</f>
        <v>124353.97890239727</v>
      </c>
      <c r="E86" s="16">
        <f>FC_OTH_CP_SH_E!E$2</f>
        <v>117202.84409257013</v>
      </c>
      <c r="F86" s="16">
        <f>FC_OTH_CP_SH_E!F$2</f>
        <v>124419.23767673108</v>
      </c>
      <c r="G86" s="16">
        <f>FC_OTH_CP_SH_E!G$2</f>
        <v>125338.92137346693</v>
      </c>
      <c r="H86" s="16">
        <f>FC_OTH_CP_SH_E!H$2</f>
        <v>123970.05327900477</v>
      </c>
      <c r="I86" s="16">
        <f>FC_OTH_CP_SH_E!I$2</f>
        <v>131005.77890469568</v>
      </c>
      <c r="J86" s="16">
        <f>FC_OTH_CP_SH_E!J$2</f>
        <v>109835.9735469337</v>
      </c>
      <c r="K86" s="16">
        <f>FC_OTH_CP_SH_E!K$2</f>
        <v>120843.00614966529</v>
      </c>
      <c r="L86" s="16">
        <f>FC_OTH_CP_SH_E!L$2</f>
        <v>118346.70747312062</v>
      </c>
      <c r="M86" s="16">
        <f>FC_OTH_CP_SH_E!M$2</f>
        <v>123818.5418526849</v>
      </c>
      <c r="N86" s="16">
        <f>FC_OTH_CP_SH_E!N$2</f>
        <v>103897.92235486704</v>
      </c>
      <c r="O86" s="16">
        <f>FC_OTH_CP_SH_E!O$2</f>
        <v>105017.58972792953</v>
      </c>
      <c r="P86" s="16">
        <f>FC_OTH_CP_SH_E!P$2</f>
        <v>110155.38411655823</v>
      </c>
      <c r="Q86" s="16">
        <f>FC_OTH_CP_SH_E!Q$2</f>
        <v>91492.373152623753</v>
      </c>
      <c r="R86" s="16">
        <f>FC_OTH_CP_SH_E!R$2</f>
        <v>96907.390474999775</v>
      </c>
      <c r="S86" s="16">
        <f>FC_OTH_CP_SH_E!S$2</f>
        <v>95412.864881639223</v>
      </c>
      <c r="T86" s="16">
        <f>FC_OTH_CP_SH_E!T$2</f>
        <v>95691.928876539721</v>
      </c>
      <c r="U86" s="16">
        <f>FC_OTH_CP_SH_E!U$2</f>
        <v>92126.620049390229</v>
      </c>
      <c r="V86" s="16">
        <f>FC_OTH_CP_SH_E!V$2</f>
        <v>87045.948689108875</v>
      </c>
      <c r="W86" s="16">
        <f>FC_OTH_CP_SH_E!W$2</f>
        <v>84302.916837292811</v>
      </c>
      <c r="X86" s="16">
        <f>FC_OTH_CP_SH_E!X$2</f>
        <v>92864.39679157389</v>
      </c>
      <c r="Y86" s="16">
        <f>FC_OTH_CP_SH_E!Y$2</f>
        <v>73384.003961279785</v>
      </c>
      <c r="Z86" s="16">
        <f>FC_OTH_CP_SH_E!Z$2</f>
        <v>67661.476756821503</v>
      </c>
    </row>
    <row r="87" spans="1:26" ht="11.25" customHeight="1" x14ac:dyDescent="0.2">
      <c r="A87" s="41" t="s">
        <v>307</v>
      </c>
      <c r="B87" s="15" t="str">
        <f ca="1">HYPERLINK("#"&amp;CELL("address",FC_OTH_CP_SC_E!$Z$2),"FC_OTH_CP_SC_E")</f>
        <v>FC_OTH_CP_SC_E</v>
      </c>
      <c r="C87" s="16">
        <f>FC_OTH_CP_SC_E!C$2</f>
        <v>6.9402718808541373</v>
      </c>
      <c r="D87" s="16">
        <f>FC_OTH_CP_SC_E!D$2</f>
        <v>8.9167105076654973</v>
      </c>
      <c r="E87" s="16">
        <f>FC_OTH_CP_SC_E!E$2</f>
        <v>9.3726958959915425</v>
      </c>
      <c r="F87" s="16">
        <f>FC_OTH_CP_SC_E!F$2</f>
        <v>21.372032375092505</v>
      </c>
      <c r="G87" s="16">
        <f>FC_OTH_CP_SC_E!G$2</f>
        <v>14.671730745245112</v>
      </c>
      <c r="H87" s="16">
        <f>FC_OTH_CP_SC_E!H$2</f>
        <v>16.983081714249263</v>
      </c>
      <c r="I87" s="16">
        <f>FC_OTH_CP_SC_E!I$2</f>
        <v>26.249387016697099</v>
      </c>
      <c r="J87" s="16">
        <f>FC_OTH_CP_SC_E!J$2</f>
        <v>27.185162753057405</v>
      </c>
      <c r="K87" s="16">
        <f>FC_OTH_CP_SC_E!K$2</f>
        <v>34.718597041625266</v>
      </c>
      <c r="L87" s="16">
        <f>FC_OTH_CP_SC_E!L$2</f>
        <v>42.987713447161909</v>
      </c>
      <c r="M87" s="16">
        <f>FC_OTH_CP_SC_E!M$2</f>
        <v>48.507073653387614</v>
      </c>
      <c r="N87" s="16">
        <f>FC_OTH_CP_SC_E!N$2</f>
        <v>58.343454144526923</v>
      </c>
      <c r="O87" s="16">
        <f>FC_OTH_CP_SC_E!O$2</f>
        <v>86.287910178214631</v>
      </c>
      <c r="P87" s="16">
        <f>FC_OTH_CP_SC_E!P$2</f>
        <v>91.806653543181127</v>
      </c>
      <c r="Q87" s="16">
        <f>FC_OTH_CP_SC_E!Q$2</f>
        <v>97.052525532920754</v>
      </c>
      <c r="R87" s="16">
        <f>FC_OTH_CP_SC_E!R$2</f>
        <v>156.14870064772816</v>
      </c>
      <c r="S87" s="16">
        <f>FC_OTH_CP_SC_E!S$2</f>
        <v>157.44291759678865</v>
      </c>
      <c r="T87" s="16">
        <f>FC_OTH_CP_SC_E!T$2</f>
        <v>198.05721685648962</v>
      </c>
      <c r="U87" s="16">
        <f>FC_OTH_CP_SC_E!U$2</f>
        <v>206.98130714756238</v>
      </c>
      <c r="V87" s="16">
        <f>FC_OTH_CP_SC_E!V$2</f>
        <v>233.92852155639235</v>
      </c>
      <c r="W87" s="16">
        <f>FC_OTH_CP_SC_E!W$2</f>
        <v>226.4054647417895</v>
      </c>
      <c r="X87" s="16">
        <f>FC_OTH_CP_SC_E!X$2</f>
        <v>211.04193765987165</v>
      </c>
      <c r="Y87" s="16">
        <f>FC_OTH_CP_SC_E!Y$2</f>
        <v>292.83349954746814</v>
      </c>
      <c r="Z87" s="16">
        <f>FC_OTH_CP_SC_E!Z$2</f>
        <v>276.24501227506238</v>
      </c>
    </row>
    <row r="88" spans="1:26" ht="11.25" customHeight="1" x14ac:dyDescent="0.2">
      <c r="A88" s="41" t="s">
        <v>306</v>
      </c>
      <c r="B88" s="15" t="str">
        <f ca="1">HYPERLINK("#"&amp;CELL("address",FC_OTH_CP_HW_E!$Z$2),"FC_OTH_CP_HW_E")</f>
        <v>FC_OTH_CP_HW_E</v>
      </c>
      <c r="C88" s="16">
        <f>FC_OTH_CP_HW_E!C$2</f>
        <v>14958.797150322036</v>
      </c>
      <c r="D88" s="16">
        <f>FC_OTH_CP_HW_E!D$2</f>
        <v>15133.870021327559</v>
      </c>
      <c r="E88" s="16">
        <f>FC_OTH_CP_HW_E!E$2</f>
        <v>15306.546782873736</v>
      </c>
      <c r="F88" s="16">
        <f>FC_OTH_CP_HW_E!F$2</f>
        <v>15320.997118255042</v>
      </c>
      <c r="G88" s="16">
        <f>FC_OTH_CP_HW_E!G$2</f>
        <v>15352.865030091896</v>
      </c>
      <c r="H88" s="16">
        <f>FC_OTH_CP_HW_E!H$2</f>
        <v>15228.668030674678</v>
      </c>
      <c r="I88" s="16">
        <f>FC_OTH_CP_HW_E!I$2</f>
        <v>15674.127289951446</v>
      </c>
      <c r="J88" s="16">
        <f>FC_OTH_CP_HW_E!J$2</f>
        <v>15511.601650565819</v>
      </c>
      <c r="K88" s="16">
        <f>FC_OTH_CP_HW_E!K$2</f>
        <v>15475.708058250044</v>
      </c>
      <c r="L88" s="16">
        <f>FC_OTH_CP_HW_E!L$2</f>
        <v>15510.758711548473</v>
      </c>
      <c r="M88" s="16">
        <f>FC_OTH_CP_HW_E!M$2</f>
        <v>15293.344945116378</v>
      </c>
      <c r="N88" s="16">
        <f>FC_OTH_CP_HW_E!N$2</f>
        <v>15161.959776464217</v>
      </c>
      <c r="O88" s="16">
        <f>FC_OTH_CP_HW_E!O$2</f>
        <v>15221.598263856995</v>
      </c>
      <c r="P88" s="16">
        <f>FC_OTH_CP_HW_E!P$2</f>
        <v>15542.989230656551</v>
      </c>
      <c r="Q88" s="16">
        <f>FC_OTH_CP_HW_E!Q$2</f>
        <v>16102.866996250723</v>
      </c>
      <c r="R88" s="16">
        <f>FC_OTH_CP_HW_E!R$2</f>
        <v>16031.1981346633</v>
      </c>
      <c r="S88" s="16">
        <f>FC_OTH_CP_HW_E!S$2</f>
        <v>15696.728862358914</v>
      </c>
      <c r="T88" s="16">
        <f>FC_OTH_CP_HW_E!T$2</f>
        <v>15881.122599364651</v>
      </c>
      <c r="U88" s="16">
        <f>FC_OTH_CP_HW_E!U$2</f>
        <v>15955.792960253917</v>
      </c>
      <c r="V88" s="16">
        <f>FC_OTH_CP_HW_E!V$2</f>
        <v>15234.005089101944</v>
      </c>
      <c r="W88" s="16">
        <f>FC_OTH_CP_HW_E!W$2</f>
        <v>13995.170385787009</v>
      </c>
      <c r="X88" s="16">
        <f>FC_OTH_CP_HW_E!X$2</f>
        <v>14369.997289583418</v>
      </c>
      <c r="Y88" s="16">
        <f>FC_OTH_CP_HW_E!Y$2</f>
        <v>14163.456561700059</v>
      </c>
      <c r="Z88" s="16">
        <f>FC_OTH_CP_HW_E!Z$2</f>
        <v>13712.027132878364</v>
      </c>
    </row>
    <row r="89" spans="1:26" ht="11.25" customHeight="1" x14ac:dyDescent="0.2">
      <c r="A89" s="41" t="s">
        <v>305</v>
      </c>
      <c r="B89" s="15" t="str">
        <f ca="1">HYPERLINK("#"&amp;CELL("address",FC_OTH_CP_CA_E!$Z$2),"FC_OTH_CP_CA_E")</f>
        <v>FC_OTH_CP_CA_E</v>
      </c>
      <c r="C89" s="16">
        <f>FC_OTH_CP_CA_E!C$2</f>
        <v>14392.702401056913</v>
      </c>
      <c r="D89" s="16">
        <f>FC_OTH_CP_CA_E!D$2</f>
        <v>14248.407857672108</v>
      </c>
      <c r="E89" s="16">
        <f>FC_OTH_CP_CA_E!E$2</f>
        <v>15038.751167195407</v>
      </c>
      <c r="F89" s="16">
        <f>FC_OTH_CP_CA_E!F$2</f>
        <v>15138.432370821747</v>
      </c>
      <c r="G89" s="16">
        <f>FC_OTH_CP_CA_E!G$2</f>
        <v>15863.200984219169</v>
      </c>
      <c r="H89" s="16">
        <f>FC_OTH_CP_CA_E!H$2</f>
        <v>15236.049813389944</v>
      </c>
      <c r="I89" s="16">
        <f>FC_OTH_CP_CA_E!I$2</f>
        <v>14961.888420510502</v>
      </c>
      <c r="J89" s="16">
        <f>FC_OTH_CP_CA_E!J$2</f>
        <v>15424.367036755226</v>
      </c>
      <c r="K89" s="16">
        <f>FC_OTH_CP_CA_E!K$2</f>
        <v>15284.808216509013</v>
      </c>
      <c r="L89" s="16">
        <f>FC_OTH_CP_CA_E!L$2</f>
        <v>15583.216345137542</v>
      </c>
      <c r="M89" s="16">
        <f>FC_OTH_CP_CA_E!M$2</f>
        <v>15590.348311769871</v>
      </c>
      <c r="N89" s="16">
        <f>FC_OTH_CP_CA_E!N$2</f>
        <v>14901.088760868441</v>
      </c>
      <c r="O89" s="16">
        <f>FC_OTH_CP_CA_E!O$2</f>
        <v>15074.647596703684</v>
      </c>
      <c r="P89" s="16">
        <f>FC_OTH_CP_CA_E!P$2</f>
        <v>15507.886228464435</v>
      </c>
      <c r="Q89" s="16">
        <f>FC_OTH_CP_CA_E!Q$2</f>
        <v>17988.17975354947</v>
      </c>
      <c r="R89" s="16">
        <f>FC_OTH_CP_CA_E!R$2</f>
        <v>18323.244562188349</v>
      </c>
      <c r="S89" s="16">
        <f>FC_OTH_CP_CA_E!S$2</f>
        <v>18370.262342932503</v>
      </c>
      <c r="T89" s="16">
        <f>FC_OTH_CP_CA_E!T$2</f>
        <v>18734.587599815652</v>
      </c>
      <c r="U89" s="16">
        <f>FC_OTH_CP_CA_E!U$2</f>
        <v>19112.781281024152</v>
      </c>
      <c r="V89" s="16">
        <f>FC_OTH_CP_CA_E!V$2</f>
        <v>19907.185368057206</v>
      </c>
      <c r="W89" s="16">
        <f>FC_OTH_CP_CA_E!W$2</f>
        <v>17736.386570639181</v>
      </c>
      <c r="X89" s="16">
        <f>FC_OTH_CP_CA_E!X$2</f>
        <v>18233.164662518062</v>
      </c>
      <c r="Y89" s="16">
        <f>FC_OTH_CP_CA_E!Y$2</f>
        <v>18097.123922200288</v>
      </c>
      <c r="Z89" s="16">
        <f>FC_OTH_CP_CA_E!Z$2</f>
        <v>18071.081606897289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389247.96459912433</v>
      </c>
      <c r="D90" s="14">
        <f>FC_OTH_HH_E!D$2</f>
        <v>415160.62357120507</v>
      </c>
      <c r="E90" s="14">
        <f>FC_OTH_HH_E!E$2</f>
        <v>399680.42341393081</v>
      </c>
      <c r="F90" s="14">
        <f>FC_OTH_HH_E!F$2</f>
        <v>410040.35166731389</v>
      </c>
      <c r="G90" s="14">
        <f>FC_OTH_HH_E!G$2</f>
        <v>405670.97303845047</v>
      </c>
      <c r="H90" s="14">
        <f>FC_OTH_HH_E!H$2</f>
        <v>406528.49535645323</v>
      </c>
      <c r="I90" s="14">
        <f>FC_OTH_HH_E!I$2</f>
        <v>399746.44233862427</v>
      </c>
      <c r="J90" s="14">
        <f>FC_OTH_HH_E!J$2</f>
        <v>345703.87562735309</v>
      </c>
      <c r="K90" s="14">
        <f>FC_OTH_HH_E!K$2</f>
        <v>374973.03152607195</v>
      </c>
      <c r="L90" s="14">
        <f>FC_OTH_HH_E!L$2</f>
        <v>365359.85473254637</v>
      </c>
      <c r="M90" s="14">
        <f>FC_OTH_HH_E!M$2</f>
        <v>387097.30610589008</v>
      </c>
      <c r="N90" s="14">
        <f>FC_OTH_HH_E!N$2</f>
        <v>339660.43024075078</v>
      </c>
      <c r="O90" s="14">
        <f>FC_OTH_HH_E!O$2</f>
        <v>349941.72981030052</v>
      </c>
      <c r="P90" s="14">
        <f>FC_OTH_HH_E!P$2</f>
        <v>352423.30403064418</v>
      </c>
      <c r="Q90" s="14">
        <f>FC_OTH_HH_E!Q$2</f>
        <v>295741.32844838058</v>
      </c>
      <c r="R90" s="14">
        <f>FC_OTH_HH_E!R$2</f>
        <v>312400.84464563429</v>
      </c>
      <c r="S90" s="14">
        <f>FC_OTH_HH_E!S$2</f>
        <v>322857.89192025282</v>
      </c>
      <c r="T90" s="14">
        <f>FC_OTH_HH_E!T$2</f>
        <v>319816.71986074728</v>
      </c>
      <c r="U90" s="14">
        <f>FC_OTH_HH_E!U$2</f>
        <v>309937.84421347931</v>
      </c>
      <c r="V90" s="14">
        <f>FC_OTH_HH_E!V$2</f>
        <v>302186.28613465937</v>
      </c>
      <c r="W90" s="14">
        <f>FC_OTH_HH_E!W$2</f>
        <v>304787.44700560451</v>
      </c>
      <c r="X90" s="14">
        <f>FC_OTH_HH_E!X$2</f>
        <v>307898.17816104722</v>
      </c>
      <c r="Y90" s="14">
        <f>FC_OTH_HH_E!Y$2</f>
        <v>275324.977026665</v>
      </c>
      <c r="Z90" s="14">
        <f>FC_OTH_HH_E!Z$2</f>
        <v>250230.68131310691</v>
      </c>
    </row>
    <row r="91" spans="1:26" ht="11.25" customHeight="1" x14ac:dyDescent="0.2">
      <c r="A91" s="41" t="s">
        <v>301</v>
      </c>
      <c r="B91" s="15" t="str">
        <f ca="1">HYPERLINK("#"&amp;CELL("address",FC_OTH_HH_SH_E!$Z$2),"FC_OTH_HH_SH_E")</f>
        <v>FC_OTH_HH_SH_E</v>
      </c>
      <c r="C91" s="16">
        <f>FC_OTH_HH_SH_E!C$2</f>
        <v>333109.93515837286</v>
      </c>
      <c r="D91" s="16">
        <f>FC_OTH_HH_SH_E!D$2</f>
        <v>357707.28460305394</v>
      </c>
      <c r="E91" s="16">
        <f>FC_OTH_HH_SH_E!E$2</f>
        <v>341139.10692003043</v>
      </c>
      <c r="F91" s="16">
        <f>FC_OTH_HH_SH_E!F$2</f>
        <v>350162.35670324531</v>
      </c>
      <c r="G91" s="16">
        <f>FC_OTH_HH_SH_E!G$2</f>
        <v>346747.91765230987</v>
      </c>
      <c r="H91" s="16">
        <f>FC_OTH_HH_SH_E!H$2</f>
        <v>346414.72201858973</v>
      </c>
      <c r="I91" s="16">
        <f>FC_OTH_HH_SH_E!I$2</f>
        <v>340326.93609349459</v>
      </c>
      <c r="J91" s="16">
        <f>FC_OTH_HH_SH_E!J$2</f>
        <v>289480.36494188313</v>
      </c>
      <c r="K91" s="16">
        <f>FC_OTH_HH_SH_E!K$2</f>
        <v>319034.73061102844</v>
      </c>
      <c r="L91" s="16">
        <f>FC_OTH_HH_SH_E!L$2</f>
        <v>309741.334180712</v>
      </c>
      <c r="M91" s="16">
        <f>FC_OTH_HH_SH_E!M$2</f>
        <v>330201.90804676129</v>
      </c>
      <c r="N91" s="16">
        <f>FC_OTH_HH_SH_E!N$2</f>
        <v>284187.32118571177</v>
      </c>
      <c r="O91" s="16">
        <f>FC_OTH_HH_SH_E!O$2</f>
        <v>295676.65170557954</v>
      </c>
      <c r="P91" s="16">
        <f>FC_OTH_HH_SH_E!P$2</f>
        <v>300919.99521024164</v>
      </c>
      <c r="Q91" s="16">
        <f>FC_OTH_HH_SH_E!Q$2</f>
        <v>245165.38300801508</v>
      </c>
      <c r="R91" s="16">
        <f>FC_OTH_HH_SH_E!R$2</f>
        <v>261866.48419415596</v>
      </c>
      <c r="S91" s="16">
        <f>FC_OTH_HH_SH_E!S$2</f>
        <v>271070.08163263189</v>
      </c>
      <c r="T91" s="16">
        <f>FC_OTH_HH_SH_E!T$2</f>
        <v>266797.64030905906</v>
      </c>
      <c r="U91" s="16">
        <f>FC_OTH_HH_SH_E!U$2</f>
        <v>256763.41739309809</v>
      </c>
      <c r="V91" s="16">
        <f>FC_OTH_HH_SH_E!V$2</f>
        <v>249586.87018966174</v>
      </c>
      <c r="W91" s="16">
        <f>FC_OTH_HH_SH_E!W$2</f>
        <v>251798.17479590865</v>
      </c>
      <c r="X91" s="16">
        <f>FC_OTH_HH_SH_E!X$2</f>
        <v>257317.56785740965</v>
      </c>
      <c r="Y91" s="16">
        <f>FC_OTH_HH_SH_E!Y$2</f>
        <v>229954.6222948067</v>
      </c>
      <c r="Z91" s="16">
        <f>FC_OTH_HH_SH_E!Z$2</f>
        <v>209270.73528787267</v>
      </c>
    </row>
    <row r="92" spans="1:26" ht="11.25" customHeight="1" x14ac:dyDescent="0.2">
      <c r="A92" s="41" t="s">
        <v>302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303</v>
      </c>
      <c r="B93" s="15" t="str">
        <f ca="1">HYPERLINK("#"&amp;CELL("address",FC_OTH_HH_WH_E!$Z$2),"FC_OTH_HH_WH_E")</f>
        <v>FC_OTH_HH_WH_E</v>
      </c>
      <c r="C93" s="16">
        <f>FC_OTH_HH_WH_E!C$2</f>
        <v>42859.812037831929</v>
      </c>
      <c r="D93" s="16">
        <f>FC_OTH_HH_WH_E!D$2</f>
        <v>44172.808639336217</v>
      </c>
      <c r="E93" s="16">
        <f>FC_OTH_HH_WH_E!E$2</f>
        <v>44729.44401496619</v>
      </c>
      <c r="F93" s="16">
        <f>FC_OTH_HH_WH_E!F$2</f>
        <v>45345.453509656931</v>
      </c>
      <c r="G93" s="16">
        <f>FC_OTH_HH_WH_E!G$2</f>
        <v>44891.403422854761</v>
      </c>
      <c r="H93" s="16">
        <f>FC_OTH_HH_WH_E!H$2</f>
        <v>45299.967380492373</v>
      </c>
      <c r="I93" s="16">
        <f>FC_OTH_HH_WH_E!I$2</f>
        <v>45297.49627356125</v>
      </c>
      <c r="J93" s="16">
        <f>FC_OTH_HH_WH_E!J$2</f>
        <v>42236.394347089808</v>
      </c>
      <c r="K93" s="16">
        <f>FC_OTH_HH_WH_E!K$2</f>
        <v>43041.532074133007</v>
      </c>
      <c r="L93" s="16">
        <f>FC_OTH_HH_WH_E!L$2</f>
        <v>42624.086916696993</v>
      </c>
      <c r="M93" s="16">
        <f>FC_OTH_HH_WH_E!M$2</f>
        <v>43529.94616149574</v>
      </c>
      <c r="N93" s="16">
        <f>FC_OTH_HH_WH_E!N$2</f>
        <v>42181.811489238535</v>
      </c>
      <c r="O93" s="16">
        <f>FC_OTH_HH_WH_E!O$2</f>
        <v>41771.21275838872</v>
      </c>
      <c r="P93" s="16">
        <f>FC_OTH_HH_WH_E!P$2</f>
        <v>39144.896273719307</v>
      </c>
      <c r="Q93" s="16">
        <f>FC_OTH_HH_WH_E!Q$2</f>
        <v>38564.044222217781</v>
      </c>
      <c r="R93" s="16">
        <f>FC_OTH_HH_WH_E!R$2</f>
        <v>38318.206162882299</v>
      </c>
      <c r="S93" s="16">
        <f>FC_OTH_HH_WH_E!S$2</f>
        <v>39511.894946784159</v>
      </c>
      <c r="T93" s="16">
        <f>FC_OTH_HH_WH_E!T$2</f>
        <v>40086.677306368998</v>
      </c>
      <c r="U93" s="16">
        <f>FC_OTH_HH_WH_E!U$2</f>
        <v>40248.148547530938</v>
      </c>
      <c r="V93" s="16">
        <f>FC_OTH_HH_WH_E!V$2</f>
        <v>39641.365182532732</v>
      </c>
      <c r="W93" s="16">
        <f>FC_OTH_HH_WH_E!W$2</f>
        <v>39672.162018543444</v>
      </c>
      <c r="X93" s="16">
        <f>FC_OTH_HH_WH_E!X$2</f>
        <v>37571.628292557478</v>
      </c>
      <c r="Y93" s="16">
        <f>FC_OTH_HH_WH_E!Y$2</f>
        <v>33592.59352588762</v>
      </c>
      <c r="Z93" s="16">
        <f>FC_OTH_HH_WH_E!Z$2</f>
        <v>30101.633178995005</v>
      </c>
    </row>
    <row r="94" spans="1:26" ht="11.25" customHeight="1" x14ac:dyDescent="0.2">
      <c r="A94" s="41" t="s">
        <v>304</v>
      </c>
      <c r="B94" s="15" t="str">
        <f ca="1">HYPERLINK("#"&amp;CELL("address",FC_OTH_HH_CO_E!$Z$2),"FC_OTH_HH_CO_E")</f>
        <v>FC_OTH_HH_CO_E</v>
      </c>
      <c r="C94" s="16">
        <f>FC_OTH_HH_CO_E!C$2</f>
        <v>13278.217402919545</v>
      </c>
      <c r="D94" s="16">
        <f>FC_OTH_HH_CO_E!D$2</f>
        <v>13280.530328814893</v>
      </c>
      <c r="E94" s="16">
        <f>FC_OTH_HH_CO_E!E$2</f>
        <v>13811.872478934127</v>
      </c>
      <c r="F94" s="16">
        <f>FC_OTH_HH_CO_E!F$2</f>
        <v>14532.541454411681</v>
      </c>
      <c r="G94" s="16">
        <f>FC_OTH_HH_CO_E!G$2</f>
        <v>14031.65196328576</v>
      </c>
      <c r="H94" s="16">
        <f>FC_OTH_HH_CO_E!H$2</f>
        <v>14813.805957371111</v>
      </c>
      <c r="I94" s="16">
        <f>FC_OTH_HH_CO_E!I$2</f>
        <v>14122.009971568434</v>
      </c>
      <c r="J94" s="16">
        <f>FC_OTH_HH_CO_E!J$2</f>
        <v>13987.116338380147</v>
      </c>
      <c r="K94" s="16">
        <f>FC_OTH_HH_CO_E!K$2</f>
        <v>12896.768840910494</v>
      </c>
      <c r="L94" s="16">
        <f>FC_OTH_HH_CO_E!L$2</f>
        <v>12994.433635137397</v>
      </c>
      <c r="M94" s="16">
        <f>FC_OTH_HH_CO_E!M$2</f>
        <v>13365.451897633006</v>
      </c>
      <c r="N94" s="16">
        <f>FC_OTH_HH_CO_E!N$2</f>
        <v>13291.297565800485</v>
      </c>
      <c r="O94" s="16">
        <f>FC_OTH_HH_CO_E!O$2</f>
        <v>12493.865346332299</v>
      </c>
      <c r="P94" s="16">
        <f>FC_OTH_HH_CO_E!P$2</f>
        <v>12358.412546683248</v>
      </c>
      <c r="Q94" s="16">
        <f>FC_OTH_HH_CO_E!Q$2</f>
        <v>12011.901218147703</v>
      </c>
      <c r="R94" s="16">
        <f>FC_OTH_HH_CO_E!R$2</f>
        <v>12216.15428859603</v>
      </c>
      <c r="S94" s="16">
        <f>FC_OTH_HH_CO_E!S$2</f>
        <v>12275.915340836833</v>
      </c>
      <c r="T94" s="16">
        <f>FC_OTH_HH_CO_E!T$2</f>
        <v>12932.402245319236</v>
      </c>
      <c r="U94" s="16">
        <f>FC_OTH_HH_CO_E!U$2</f>
        <v>12926.27827285029</v>
      </c>
      <c r="V94" s="16">
        <f>FC_OTH_HH_CO_E!V$2</f>
        <v>12958.050762464878</v>
      </c>
      <c r="W94" s="16">
        <f>FC_OTH_HH_CO_E!W$2</f>
        <v>13317.110191152475</v>
      </c>
      <c r="X94" s="16">
        <f>FC_OTH_HH_CO_E!X$2</f>
        <v>13008.982011080097</v>
      </c>
      <c r="Y94" s="16">
        <f>FC_OTH_HH_CO_E!Y$2</f>
        <v>11777.761205970637</v>
      </c>
      <c r="Z94" s="16">
        <f>FC_OTH_HH_CO_E!Z$2</f>
        <v>10858.312846239221</v>
      </c>
    </row>
    <row r="95" spans="1:26" ht="11.25" customHeight="1" x14ac:dyDescent="0.2">
      <c r="A95" s="42" t="s">
        <v>265</v>
      </c>
      <c r="B95" s="32" t="str">
        <f ca="1">HYPERLINK("#"&amp;CELL("address",FC_OTH_AFF_E!$Z$2),"FC_OTH_AFF_E")</f>
        <v>FC_OTH_AFF_E</v>
      </c>
      <c r="C95" s="33">
        <f>FC_OTH_AFF_E!C$2</f>
        <v>79960.745601455972</v>
      </c>
      <c r="D95" s="33">
        <f>FC_OTH_AFF_E!D$2</f>
        <v>80583.938738511613</v>
      </c>
      <c r="E95" s="33">
        <f>FC_OTH_AFF_E!E$2</f>
        <v>77972.807196839814</v>
      </c>
      <c r="F95" s="33">
        <f>FC_OTH_AFF_E!F$2</f>
        <v>80096.900092454074</v>
      </c>
      <c r="G95" s="33">
        <f>FC_OTH_AFF_E!G$2</f>
        <v>80312.250096988981</v>
      </c>
      <c r="H95" s="33">
        <f>FC_OTH_AFF_E!H$2</f>
        <v>81198.363824514992</v>
      </c>
      <c r="I95" s="33">
        <f>FC_OTH_AFF_E!I$2</f>
        <v>75245.695876836995</v>
      </c>
      <c r="J95" s="33">
        <f>FC_OTH_AFF_E!J$2</f>
        <v>69933.67745948871</v>
      </c>
      <c r="K95" s="33">
        <f>FC_OTH_AFF_E!K$2</f>
        <v>70999.076222832111</v>
      </c>
      <c r="L95" s="33">
        <f>FC_OTH_AFF_E!L$2</f>
        <v>68144.486506466696</v>
      </c>
      <c r="M95" s="33">
        <f>FC_OTH_AFF_E!M$2</f>
        <v>69653.583242523688</v>
      </c>
      <c r="N95" s="33">
        <f>FC_OTH_AFF_E!N$2</f>
        <v>67134.66016675967</v>
      </c>
      <c r="O95" s="33">
        <f>FC_OTH_AFF_E!O$2</f>
        <v>66847.777444775522</v>
      </c>
      <c r="P95" s="33">
        <f>FC_OTH_AFF_E!P$2</f>
        <v>67910.244581855877</v>
      </c>
      <c r="Q95" s="33">
        <f>FC_OTH_AFF_E!Q$2</f>
        <v>65046.146090805443</v>
      </c>
      <c r="R95" s="33">
        <f>FC_OTH_AFF_E!R$2</f>
        <v>64314.506892278019</v>
      </c>
      <c r="S95" s="33">
        <f>FC_OTH_AFF_E!S$2</f>
        <v>64502.62877933366</v>
      </c>
      <c r="T95" s="33">
        <f>FC_OTH_AFF_E!T$2</f>
        <v>64755.212245926348</v>
      </c>
      <c r="U95" s="33">
        <f>FC_OTH_AFF_E!U$2</f>
        <v>66251.533208295179</v>
      </c>
      <c r="V95" s="33">
        <f>FC_OTH_AFF_E!V$2</f>
        <v>65683.901505513044</v>
      </c>
      <c r="W95" s="33">
        <f>FC_OTH_AFF_E!W$2</f>
        <v>67217.19151588346</v>
      </c>
      <c r="X95" s="33">
        <f>FC_OTH_AFF_E!X$2</f>
        <v>66643.428736764283</v>
      </c>
      <c r="Y95" s="33">
        <f>FC_OTH_AFF_E!Y$2</f>
        <v>63249.644953433628</v>
      </c>
      <c r="Z95" s="33">
        <f>FC_OTH_AFF_E!Z$2</f>
        <v>63092.979652434144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321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4.1227813005639362</v>
      </c>
      <c r="D5" s="8">
        <v>4.1148196980582368</v>
      </c>
      <c r="E5" s="8">
        <v>4.113643413668151</v>
      </c>
      <c r="F5" s="8">
        <v>3.9919080273712799</v>
      </c>
      <c r="G5" s="8">
        <v>4.1069596177100411</v>
      </c>
      <c r="H5" s="8">
        <v>4.1106688251740087</v>
      </c>
      <c r="I5" s="8">
        <v>4.1188253772899852</v>
      </c>
      <c r="J5" s="8">
        <v>4.0986136925651708</v>
      </c>
      <c r="K5" s="8">
        <v>4.1542438812754092</v>
      </c>
      <c r="L5" s="8">
        <v>4.1219115789946592</v>
      </c>
      <c r="M5" s="8">
        <v>4.1241861373145285</v>
      </c>
      <c r="N5" s="8">
        <v>4.1044719710649913</v>
      </c>
      <c r="O5" s="8">
        <v>4.0766348742323926</v>
      </c>
      <c r="P5" s="8">
        <v>4.0841121811886341</v>
      </c>
      <c r="Q5" s="8">
        <v>4.0911505040917264</v>
      </c>
      <c r="R5" s="8">
        <v>4.0878833730098325</v>
      </c>
      <c r="S5" s="8">
        <v>4.1065320557909084</v>
      </c>
      <c r="T5" s="8">
        <v>4.1208935871059085</v>
      </c>
      <c r="U5" s="8">
        <v>4.1144500442681293</v>
      </c>
      <c r="V5" s="8">
        <v>4.1532708732717349</v>
      </c>
      <c r="W5" s="8">
        <v>4.1622582671706354</v>
      </c>
      <c r="X5" s="8">
        <v>4.140254533361337</v>
      </c>
      <c r="Y5" s="8">
        <v>4.1247805749720579</v>
      </c>
      <c r="Z5" s="8">
        <v>4.1332555824703707</v>
      </c>
    </row>
    <row r="6" spans="1:26" ht="11.25" customHeight="1" x14ac:dyDescent="0.2">
      <c r="A6" s="28" t="s">
        <v>6</v>
      </c>
      <c r="B6" s="7" t="s">
        <v>7</v>
      </c>
      <c r="C6" s="8">
        <v>3.9944180262679945</v>
      </c>
      <c r="D6" s="8">
        <v>3.9660680410627256</v>
      </c>
      <c r="E6" s="8">
        <v>3.9910516284405131</v>
      </c>
      <c r="F6" s="8">
        <v>3.9738991310961471</v>
      </c>
      <c r="G6" s="8">
        <v>4.008221842669319</v>
      </c>
      <c r="H6" s="8">
        <v>4.0026016091136807</v>
      </c>
      <c r="I6" s="8">
        <v>4.010642902757116</v>
      </c>
      <c r="J6" s="8">
        <v>4.0108228077936356</v>
      </c>
      <c r="K6" s="8">
        <v>4.0375817765110229</v>
      </c>
      <c r="L6" s="8">
        <v>4.0205712859323208</v>
      </c>
      <c r="M6" s="8">
        <v>4.0474046740490026</v>
      </c>
      <c r="N6" s="8">
        <v>4.0465334343919768</v>
      </c>
      <c r="O6" s="8">
        <v>4.027779555817391</v>
      </c>
      <c r="P6" s="8">
        <v>4.0595862501125559</v>
      </c>
      <c r="Q6" s="8">
        <v>4.047558689169013</v>
      </c>
      <c r="R6" s="8">
        <v>4.022883109161568</v>
      </c>
      <c r="S6" s="8">
        <v>4.0550938536745136</v>
      </c>
      <c r="T6" s="8">
        <v>4.0757461761860112</v>
      </c>
      <c r="U6" s="8">
        <v>4.0671462102608533</v>
      </c>
      <c r="V6" s="8">
        <v>3.9553368315435389</v>
      </c>
      <c r="W6" s="8">
        <v>3.9557515742884077</v>
      </c>
      <c r="X6" s="8">
        <v>3.9554612241173359</v>
      </c>
      <c r="Y6" s="8">
        <v>4.0773149759425147</v>
      </c>
      <c r="Z6" s="8">
        <v>4.1118253322517289</v>
      </c>
    </row>
    <row r="7" spans="1:26" ht="11.25" customHeight="1" x14ac:dyDescent="0.2">
      <c r="A7" s="28" t="s">
        <v>8</v>
      </c>
      <c r="B7" s="7" t="s">
        <v>9</v>
      </c>
      <c r="C7" s="8">
        <v>3.9778491355151164</v>
      </c>
      <c r="D7" s="8">
        <v>3.9741632595621579</v>
      </c>
      <c r="E7" s="8">
        <v>3.9806025293332468</v>
      </c>
      <c r="F7" s="8">
        <v>3.974729059439075</v>
      </c>
      <c r="G7" s="8">
        <v>3.9828574810865827</v>
      </c>
      <c r="H7" s="8">
        <v>3.982520550628823</v>
      </c>
      <c r="I7" s="8">
        <v>3.9783461790414614</v>
      </c>
      <c r="J7" s="8">
        <v>3.9801482524802498</v>
      </c>
      <c r="K7" s="8">
        <v>3.9800027949926351</v>
      </c>
      <c r="L7" s="8">
        <v>3.9757761456924188</v>
      </c>
      <c r="M7" s="8">
        <v>3.9788902562904398</v>
      </c>
      <c r="N7" s="8">
        <v>3.9828206042482064</v>
      </c>
      <c r="O7" s="8">
        <v>3.9772055399015911</v>
      </c>
      <c r="P7" s="8">
        <v>3.9880559267151967</v>
      </c>
      <c r="Q7" s="8">
        <v>3.9883969465035514</v>
      </c>
      <c r="R7" s="8">
        <v>3.9917510721829115</v>
      </c>
      <c r="S7" s="8">
        <v>3.9863308575727125</v>
      </c>
      <c r="T7" s="8">
        <v>3.9803700559844115</v>
      </c>
      <c r="U7" s="8">
        <v>3.9942492172952879</v>
      </c>
      <c r="V7" s="8">
        <v>4.0096234589012383</v>
      </c>
      <c r="W7" s="8">
        <v>4.0010576147808337</v>
      </c>
      <c r="X7" s="8">
        <v>3.9863168511041867</v>
      </c>
      <c r="Y7" s="8">
        <v>3.9978760476902351</v>
      </c>
      <c r="Z7" s="8">
        <v>3.9923852794944739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4.0811555833593953</v>
      </c>
      <c r="D9" s="8">
        <v>4.0711834302551679</v>
      </c>
      <c r="E9" s="8">
        <v>4.081535333554962</v>
      </c>
      <c r="F9" s="8">
        <v>4.0893121335583267</v>
      </c>
      <c r="G9" s="8">
        <v>4.0477967440548879</v>
      </c>
      <c r="H9" s="8">
        <v>4.0439127220118971</v>
      </c>
      <c r="I9" s="8">
        <v>4.0506737140075781</v>
      </c>
      <c r="J9" s="8">
        <v>3.9907684678530773</v>
      </c>
      <c r="K9" s="8">
        <v>3.9615804536717629</v>
      </c>
      <c r="L9" s="8">
        <v>4.0079387208537289</v>
      </c>
      <c r="M9" s="8">
        <v>3.9907092398953625</v>
      </c>
      <c r="N9" s="8">
        <v>4.0098143491869065</v>
      </c>
      <c r="O9" s="8">
        <v>4.0287211645257113</v>
      </c>
      <c r="P9" s="8">
        <v>4.041880397282231</v>
      </c>
      <c r="Q9" s="8">
        <v>4.0258705449454357</v>
      </c>
      <c r="R9" s="8">
        <v>3.9960758633937288</v>
      </c>
      <c r="S9" s="8">
        <v>3.926165381463981</v>
      </c>
      <c r="T9" s="8">
        <v>3.9808013754715361</v>
      </c>
      <c r="U9" s="8">
        <v>3.9730198888632366</v>
      </c>
      <c r="V9" s="8">
        <v>4.0068483303231783</v>
      </c>
      <c r="W9" s="8">
        <v>3.9930383015848454</v>
      </c>
      <c r="X9" s="8">
        <v>3.9550052616830826</v>
      </c>
      <c r="Y9" s="8">
        <v>3.9396168076118623</v>
      </c>
      <c r="Z9" s="8">
        <v>3.958955658808295</v>
      </c>
    </row>
    <row r="10" spans="1:26" ht="11.25" customHeight="1" x14ac:dyDescent="0.2">
      <c r="A10" s="28" t="s">
        <v>12</v>
      </c>
      <c r="B10" s="7" t="s">
        <v>13</v>
      </c>
      <c r="C10" s="8">
        <v>4.5095154379245868</v>
      </c>
      <c r="D10" s="8">
        <v>4.5145639377048266</v>
      </c>
      <c r="E10" s="8">
        <v>4.5226417071503162</v>
      </c>
      <c r="F10" s="8">
        <v>4.5093144037496051</v>
      </c>
      <c r="G10" s="8">
        <v>4.5184628932349069</v>
      </c>
      <c r="H10" s="8">
        <v>4.5210060638211882</v>
      </c>
      <c r="I10" s="8">
        <v>4.5095894032372845</v>
      </c>
      <c r="J10" s="8">
        <v>4.5301419768310298</v>
      </c>
      <c r="K10" s="8">
        <v>4.5219558673158682</v>
      </c>
      <c r="L10" s="8">
        <v>4.5224107155240283</v>
      </c>
      <c r="M10" s="8">
        <v>4.5184205554641581</v>
      </c>
      <c r="N10" s="8">
        <v>4.5154136087734145</v>
      </c>
      <c r="O10" s="8">
        <v>4.5486173008663027</v>
      </c>
      <c r="P10" s="8">
        <v>4.5354845000501962</v>
      </c>
      <c r="Q10" s="8">
        <v>4.5520550786104073</v>
      </c>
      <c r="R10" s="8">
        <v>4.5346159867879141</v>
      </c>
      <c r="S10" s="8">
        <v>4.5307269162711945</v>
      </c>
      <c r="T10" s="8">
        <v>4.5326321180321223</v>
      </c>
      <c r="U10" s="8">
        <v>4.5107725274181236</v>
      </c>
      <c r="V10" s="8">
        <v>4.4912860640089329</v>
      </c>
      <c r="W10" s="8">
        <v>4.4948128574259565</v>
      </c>
      <c r="X10" s="8">
        <v>4.4913462504292694</v>
      </c>
      <c r="Y10" s="8">
        <v>4.4916135046379262</v>
      </c>
      <c r="Z10" s="8">
        <v>4.4611480410445186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4.2975557536471989</v>
      </c>
      <c r="D12" s="8">
        <v>4.296054971173568</v>
      </c>
      <c r="E12" s="8">
        <v>4.2888500205948681</v>
      </c>
      <c r="F12" s="8">
        <v>4.2714740517297924</v>
      </c>
      <c r="G12" s="8">
        <v>4.2969541059548906</v>
      </c>
      <c r="H12" s="8">
        <v>4.3306898948046397</v>
      </c>
      <c r="I12" s="8">
        <v>4.3347739098142393</v>
      </c>
      <c r="J12" s="8">
        <v>4.3310834222852197</v>
      </c>
      <c r="K12" s="8">
        <v>4.3253148609265777</v>
      </c>
      <c r="L12" s="8">
        <v>4.2998200901444932</v>
      </c>
      <c r="M12" s="8">
        <v>4.1803845956161823</v>
      </c>
      <c r="N12" s="8">
        <v>4.1535153789321022</v>
      </c>
      <c r="O12" s="8">
        <v>4.2374148848538002</v>
      </c>
      <c r="P12" s="8">
        <v>4.1938384703325395</v>
      </c>
      <c r="Q12" s="8">
        <v>4.1798355381882546</v>
      </c>
      <c r="R12" s="8">
        <v>4.170253400470636</v>
      </c>
      <c r="S12" s="8">
        <v>4.1758359066671886</v>
      </c>
      <c r="T12" s="8">
        <v>4.176816131030022</v>
      </c>
      <c r="U12" s="8">
        <v>4.099833512735823</v>
      </c>
      <c r="V12" s="8">
        <v>4.1428601065564301</v>
      </c>
      <c r="W12" s="8">
        <v>4.1522741532833445</v>
      </c>
      <c r="X12" s="8">
        <v>4.1721060897771087</v>
      </c>
      <c r="Y12" s="8">
        <v>4.1207841539351238</v>
      </c>
      <c r="Z12" s="8">
        <v>4.149722825761093</v>
      </c>
    </row>
    <row r="13" spans="1:26" ht="11.25" customHeight="1" x14ac:dyDescent="0.2">
      <c r="A13" s="28" t="s">
        <v>16</v>
      </c>
      <c r="B13" s="7" t="s">
        <v>17</v>
      </c>
      <c r="C13" s="8">
        <v>4.4798450685360631</v>
      </c>
      <c r="D13" s="8">
        <v>4.4863089073008187</v>
      </c>
      <c r="E13" s="8">
        <v>4.4830964121837731</v>
      </c>
      <c r="F13" s="8">
        <v>4.4734120053923618</v>
      </c>
      <c r="G13" s="8">
        <v>4.4716025864562559</v>
      </c>
      <c r="H13" s="8">
        <v>4.5153958230202305</v>
      </c>
      <c r="I13" s="8">
        <v>4.5126798518838926</v>
      </c>
      <c r="J13" s="8">
        <v>4.5259727198278084</v>
      </c>
      <c r="K13" s="8">
        <v>4.4941312782771927</v>
      </c>
      <c r="L13" s="8">
        <v>4.5283533706323862</v>
      </c>
      <c r="M13" s="8">
        <v>4.5243747425564829</v>
      </c>
      <c r="N13" s="8">
        <v>4.4790853624022686</v>
      </c>
      <c r="O13" s="8">
        <v>4.501079374919323</v>
      </c>
      <c r="P13" s="8">
        <v>4.4465419138527107</v>
      </c>
      <c r="Q13" s="8">
        <v>4.4993934423325621</v>
      </c>
      <c r="R13" s="8">
        <v>4.500950359700381</v>
      </c>
      <c r="S13" s="8">
        <v>4.4868588481591596</v>
      </c>
      <c r="T13" s="8">
        <v>4.453570065859676</v>
      </c>
      <c r="U13" s="8">
        <v>4.4532635572577766</v>
      </c>
      <c r="V13" s="8">
        <v>4.4446134382389948</v>
      </c>
      <c r="W13" s="8">
        <v>4.4393147214762454</v>
      </c>
      <c r="X13" s="8">
        <v>4.400181513744216</v>
      </c>
      <c r="Y13" s="8">
        <v>4.4007001397468519</v>
      </c>
      <c r="Z13" s="8">
        <v>4.4529360597474108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3.3592366705251289</v>
      </c>
      <c r="E15" s="8">
        <v>3.3703840993345899</v>
      </c>
      <c r="F15" s="8">
        <v>3.3769721172236475</v>
      </c>
      <c r="G15" s="8">
        <v>3.3689862644415109</v>
      </c>
      <c r="H15" s="8">
        <v>3.364133960978327</v>
      </c>
      <c r="I15" s="8">
        <v>3.3708516645520863</v>
      </c>
      <c r="J15" s="8">
        <v>3.3611187343222344</v>
      </c>
      <c r="K15" s="8">
        <v>3.3571357609036658</v>
      </c>
      <c r="L15" s="8">
        <v>3.3674000327092619</v>
      </c>
      <c r="M15" s="8">
        <v>3.3527016985225937</v>
      </c>
      <c r="N15" s="8">
        <v>3.3537357368242349</v>
      </c>
      <c r="O15" s="8">
        <v>3.3517411895908999</v>
      </c>
      <c r="P15" s="8">
        <v>3.3467453698265919</v>
      </c>
      <c r="Q15" s="8">
        <v>3.347048615996461</v>
      </c>
      <c r="R15" s="8">
        <v>3.3773245990727494</v>
      </c>
      <c r="S15" s="8">
        <v>3.3766163578280839</v>
      </c>
      <c r="T15" s="8">
        <v>3.3763589494456885</v>
      </c>
      <c r="U15" s="8">
        <v>3.3767533400537721</v>
      </c>
      <c r="V15" s="8">
        <v>3.3717890299663478</v>
      </c>
      <c r="W15" s="8">
        <v>3.361905114337421</v>
      </c>
      <c r="X15" s="8">
        <v>3.3746848914026164</v>
      </c>
      <c r="Y15" s="8">
        <v>3.3742800271172539</v>
      </c>
      <c r="Z15" s="8">
        <v>3.3621980684467037</v>
      </c>
    </row>
    <row r="16" spans="1:26" ht="11.25" customHeight="1" x14ac:dyDescent="0.2">
      <c r="A16" s="28" t="s">
        <v>22</v>
      </c>
      <c r="B16" s="7" t="s">
        <v>23</v>
      </c>
      <c r="C16" s="8">
        <v>4.0843770913841366</v>
      </c>
      <c r="D16" s="8">
        <v>4.0829357530818866</v>
      </c>
      <c r="E16" s="8">
        <v>4.0964982739309415</v>
      </c>
      <c r="F16" s="8">
        <v>4.0828652673962678</v>
      </c>
      <c r="G16" s="8">
        <v>4.0654542981128712</v>
      </c>
      <c r="H16" s="8">
        <v>4.0909388899725654</v>
      </c>
      <c r="I16" s="8">
        <v>4.1008205843385683</v>
      </c>
      <c r="J16" s="8">
        <v>4.1283876134623183</v>
      </c>
      <c r="K16" s="8">
        <v>4.1441860978414171</v>
      </c>
      <c r="L16" s="8">
        <v>4.1288903128663401</v>
      </c>
      <c r="M16" s="8">
        <v>4.1000498277490758</v>
      </c>
      <c r="N16" s="8">
        <v>4.1154940699537379</v>
      </c>
      <c r="O16" s="8">
        <v>4.1287342801093869</v>
      </c>
      <c r="P16" s="8">
        <v>4.1196028906269095</v>
      </c>
      <c r="Q16" s="8">
        <v>4.133933241156071</v>
      </c>
      <c r="R16" s="8">
        <v>4.1236582180819124</v>
      </c>
      <c r="S16" s="8">
        <v>4.1268054639650265</v>
      </c>
      <c r="T16" s="8">
        <v>4.1237634568442392</v>
      </c>
      <c r="U16" s="8">
        <v>4.1162885642464229</v>
      </c>
      <c r="V16" s="8">
        <v>4.1181687467680979</v>
      </c>
      <c r="W16" s="8">
        <v>4.1242217966490253</v>
      </c>
      <c r="X16" s="8">
        <v>4.1203018241326586</v>
      </c>
      <c r="Y16" s="8">
        <v>4.0873375432096255</v>
      </c>
      <c r="Z16" s="8">
        <v>4.1192305588891731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1.8589391999999996</v>
      </c>
      <c r="D18" s="8">
        <v>1.8589392</v>
      </c>
      <c r="E18" s="8">
        <v>1.8589392000000002</v>
      </c>
      <c r="F18" s="8">
        <v>1.8589392000000002</v>
      </c>
      <c r="G18" s="8">
        <v>1.8589391999999998</v>
      </c>
      <c r="H18" s="8">
        <v>1.8589392</v>
      </c>
      <c r="I18" s="8">
        <v>1.8589392</v>
      </c>
      <c r="J18" s="8">
        <v>1.8589392000000002</v>
      </c>
      <c r="K18" s="8">
        <v>1.8589392000000005</v>
      </c>
      <c r="L18" s="8">
        <v>1.8589391999999998</v>
      </c>
      <c r="M18" s="8">
        <v>1.8589391999999998</v>
      </c>
      <c r="N18" s="8">
        <v>1.8589392</v>
      </c>
      <c r="O18" s="8">
        <v>1.8589392000000002</v>
      </c>
      <c r="P18" s="8">
        <v>1.8589391999999998</v>
      </c>
      <c r="Q18" s="8">
        <v>1.8589392000000002</v>
      </c>
      <c r="R18" s="8">
        <v>1.8589392</v>
      </c>
      <c r="S18" s="8">
        <v>1.8589392000000005</v>
      </c>
      <c r="T18" s="8">
        <v>1.8589392</v>
      </c>
      <c r="U18" s="8">
        <v>1.8589392000000002</v>
      </c>
      <c r="V18" s="8">
        <v>1.8589391999999998</v>
      </c>
      <c r="W18" s="8">
        <v>1.8589392</v>
      </c>
      <c r="X18" s="8">
        <v>1.8589392</v>
      </c>
      <c r="Y18" s="8">
        <v>1.8589392000000002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1.8589392000000002</v>
      </c>
      <c r="G19" s="8">
        <v>1.8589392000000005</v>
      </c>
      <c r="H19" s="8">
        <v>1.8589392000000007</v>
      </c>
      <c r="I19" s="8">
        <v>1.8589391999999996</v>
      </c>
      <c r="J19" s="8">
        <v>1.8589391999999998</v>
      </c>
      <c r="K19" s="8">
        <v>1.8589392000000002</v>
      </c>
      <c r="L19" s="8">
        <v>1.8589392</v>
      </c>
      <c r="M19" s="8">
        <v>1.8589391999999993</v>
      </c>
      <c r="N19" s="8">
        <v>1.8589392000000005</v>
      </c>
      <c r="O19" s="8">
        <v>1.8589392</v>
      </c>
      <c r="P19" s="8">
        <v>1.8589391999999998</v>
      </c>
      <c r="Q19" s="8">
        <v>1.8589392000000002</v>
      </c>
      <c r="R19" s="8">
        <v>1.8589392000000007</v>
      </c>
      <c r="S19" s="8">
        <v>1.8589391999999998</v>
      </c>
      <c r="T19" s="8">
        <v>1.8589392000000002</v>
      </c>
      <c r="U19" s="8">
        <v>1.8589392000000002</v>
      </c>
      <c r="V19" s="8">
        <v>1.8589391999999998</v>
      </c>
      <c r="W19" s="8">
        <v>1.8589391999999998</v>
      </c>
      <c r="X19" s="8">
        <v>1.8589392000000002</v>
      </c>
      <c r="Y19" s="8">
        <v>1.8589391999999998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10.885679999999999</v>
      </c>
      <c r="D20" s="8">
        <v>10.885680000000002</v>
      </c>
      <c r="E20" s="8">
        <v>10.885680000000001</v>
      </c>
      <c r="F20" s="8">
        <v>10.885680000000001</v>
      </c>
      <c r="G20" s="8">
        <v>10.885680000000002</v>
      </c>
      <c r="H20" s="8">
        <v>10.885679999999999</v>
      </c>
      <c r="I20" s="8">
        <v>10.885679999999999</v>
      </c>
      <c r="J20" s="8">
        <v>10.885680000000002</v>
      </c>
      <c r="K20" s="8">
        <v>10.885680000000001</v>
      </c>
      <c r="L20" s="8">
        <v>10.885679999999999</v>
      </c>
      <c r="M20" s="8">
        <v>10.885680000000001</v>
      </c>
      <c r="N20" s="8">
        <v>10.885680000000002</v>
      </c>
      <c r="O20" s="8">
        <v>10.885680000000001</v>
      </c>
      <c r="P20" s="8">
        <v>10.885680000000001</v>
      </c>
      <c r="Q20" s="8">
        <v>10.885680000000002</v>
      </c>
      <c r="R20" s="8">
        <v>10.885680000000002</v>
      </c>
      <c r="S20" s="8">
        <v>10.885679999999999</v>
      </c>
      <c r="T20" s="8">
        <v>10.885680000000002</v>
      </c>
      <c r="U20" s="8">
        <v>10.885680000000002</v>
      </c>
      <c r="V20" s="8">
        <v>10.885680000000001</v>
      </c>
      <c r="W20" s="8">
        <v>10.885679999999999</v>
      </c>
      <c r="X20" s="8">
        <v>10.885679999999999</v>
      </c>
      <c r="Y20" s="8">
        <v>10.885680000000001</v>
      </c>
      <c r="Z20" s="8">
        <v>10.885680000000002</v>
      </c>
    </row>
    <row r="21" spans="1:26" ht="11.25" customHeight="1" x14ac:dyDescent="0.2">
      <c r="A21" s="29" t="s">
        <v>32</v>
      </c>
      <c r="B21" s="7" t="s">
        <v>33</v>
      </c>
      <c r="C21" s="8">
        <v>7.6199760000000012</v>
      </c>
      <c r="D21" s="8">
        <v>7.6199760000000012</v>
      </c>
      <c r="E21" s="8">
        <v>7.6199760000000012</v>
      </c>
      <c r="F21" s="8">
        <v>7.6199760000000021</v>
      </c>
      <c r="G21" s="8">
        <v>7.6199759999999994</v>
      </c>
      <c r="H21" s="8">
        <v>7.6199759999999994</v>
      </c>
      <c r="I21" s="8">
        <v>7.6199760000000012</v>
      </c>
      <c r="J21" s="8">
        <v>7.6199760000000021</v>
      </c>
      <c r="K21" s="8">
        <v>7.6199759999999994</v>
      </c>
      <c r="L21" s="8">
        <v>7.619976000000003</v>
      </c>
      <c r="M21" s="8">
        <v>7.6199760000000003</v>
      </c>
      <c r="N21" s="8">
        <v>7.6199759999999994</v>
      </c>
      <c r="O21" s="8">
        <v>7.6199760000000003</v>
      </c>
      <c r="P21" s="8">
        <v>7.6199760000000003</v>
      </c>
      <c r="Q21" s="8">
        <v>7.6199760000000012</v>
      </c>
      <c r="R21" s="8">
        <v>7.6199760000000003</v>
      </c>
      <c r="S21" s="8">
        <v>7.6199760000000003</v>
      </c>
      <c r="T21" s="8">
        <v>7.6199759999999994</v>
      </c>
      <c r="U21" s="8">
        <v>7.6199759999999985</v>
      </c>
      <c r="V21" s="8">
        <v>7.6199759999999994</v>
      </c>
      <c r="W21" s="8">
        <v>7.6199760000000012</v>
      </c>
      <c r="X21" s="8">
        <v>7.6199760000000012</v>
      </c>
      <c r="Y21" s="8">
        <v>7.6199759999999985</v>
      </c>
      <c r="Z21" s="8">
        <v>7.6199760000000012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4.4138047232935165</v>
      </c>
      <c r="D23" s="8">
        <v>4.4102395775468644</v>
      </c>
      <c r="E23" s="8">
        <v>4.4093040659314884</v>
      </c>
      <c r="F23" s="8">
        <v>4.4081251043137328</v>
      </c>
      <c r="G23" s="8">
        <v>4.4686387742845017</v>
      </c>
      <c r="H23" s="8">
        <v>4.4787750043619701</v>
      </c>
      <c r="I23" s="8">
        <v>4.4460466329840216</v>
      </c>
      <c r="J23" s="8">
        <v>4.4307489477534592</v>
      </c>
      <c r="K23" s="8">
        <v>4.4689193136290717</v>
      </c>
      <c r="L23" s="8">
        <v>4.4883961807633019</v>
      </c>
      <c r="M23" s="8">
        <v>4.4505419088930624</v>
      </c>
      <c r="N23" s="8">
        <v>4.4881682688525144</v>
      </c>
      <c r="O23" s="8">
        <v>4.5402338589098479</v>
      </c>
      <c r="P23" s="8">
        <v>4.5579979168988736</v>
      </c>
      <c r="Q23" s="8">
        <v>4.5430648577063373</v>
      </c>
      <c r="R23" s="8">
        <v>4.5186313493540577</v>
      </c>
      <c r="S23" s="8">
        <v>4.5482661001308049</v>
      </c>
      <c r="T23" s="8">
        <v>4.5497814921247528</v>
      </c>
      <c r="U23" s="8">
        <v>4.4827364890153554</v>
      </c>
      <c r="V23" s="8">
        <v>4.468818350158192</v>
      </c>
      <c r="W23" s="8">
        <v>4.4694446964934507</v>
      </c>
      <c r="X23" s="8">
        <v>4.4605168107420958</v>
      </c>
      <c r="Y23" s="8">
        <v>4.4734969319337834</v>
      </c>
      <c r="Z23" s="8">
        <v>4.4549357214194352</v>
      </c>
    </row>
    <row r="24" spans="1:26" ht="11.25" customHeight="1" x14ac:dyDescent="0.2">
      <c r="A24" s="29" t="s">
        <v>38</v>
      </c>
      <c r="B24" s="7" t="s">
        <v>39</v>
      </c>
      <c r="C24" s="8">
        <v>4.4853697930008467</v>
      </c>
      <c r="D24" s="8">
        <v>4.4959372958074093</v>
      </c>
      <c r="E24" s="8">
        <v>4.4959897159518514</v>
      </c>
      <c r="F24" s="8">
        <v>4.4982030978895367</v>
      </c>
      <c r="G24" s="8">
        <v>4.8244253396720094</v>
      </c>
      <c r="H24" s="8">
        <v>4.7178275725506333</v>
      </c>
      <c r="I24" s="8">
        <v>4.6532444741313554</v>
      </c>
      <c r="J24" s="8">
        <v>4.6008457800855656</v>
      </c>
      <c r="K24" s="8">
        <v>4.6480937235411242</v>
      </c>
      <c r="L24" s="8">
        <v>4.6888968129123354</v>
      </c>
      <c r="M24" s="8">
        <v>4.6320737853442688</v>
      </c>
      <c r="N24" s="8">
        <v>4.6107495628344966</v>
      </c>
      <c r="O24" s="8">
        <v>4.6611371673940232</v>
      </c>
      <c r="P24" s="8">
        <v>4.7263926718721612</v>
      </c>
      <c r="Q24" s="8">
        <v>4.702055050245562</v>
      </c>
      <c r="R24" s="8">
        <v>4.6504863512781727</v>
      </c>
      <c r="S24" s="8">
        <v>4.699232404138983</v>
      </c>
      <c r="T24" s="8">
        <v>4.6967020195546274</v>
      </c>
      <c r="U24" s="8">
        <v>4.5779354269548644</v>
      </c>
      <c r="V24" s="8">
        <v>4.5844374372999308</v>
      </c>
      <c r="W24" s="8">
        <v>4.6401857181559336</v>
      </c>
      <c r="X24" s="8">
        <v>4.6197902819534971</v>
      </c>
      <c r="Y24" s="8">
        <v>4.6672363362712419</v>
      </c>
      <c r="Z24" s="8">
        <v>4.5492024383992922</v>
      </c>
    </row>
    <row r="25" spans="1:26" ht="11.25" customHeight="1" x14ac:dyDescent="0.2">
      <c r="A25" s="25" t="s">
        <v>40</v>
      </c>
      <c r="B25" s="26" t="s">
        <v>41</v>
      </c>
      <c r="C25" s="27">
        <v>4.2754206000000003</v>
      </c>
      <c r="D25" s="27">
        <v>4.2754206000000003</v>
      </c>
      <c r="E25" s="27">
        <v>4.2754206000000003</v>
      </c>
      <c r="F25" s="27">
        <v>4.2754206000000003</v>
      </c>
      <c r="G25" s="27">
        <v>4.2471284278528794</v>
      </c>
      <c r="H25" s="27">
        <v>4.2643028984081068</v>
      </c>
      <c r="I25" s="27">
        <v>4.2529742706504017</v>
      </c>
      <c r="J25" s="27">
        <v>4.2298973158902884</v>
      </c>
      <c r="K25" s="27">
        <v>4.2214619218333844</v>
      </c>
      <c r="L25" s="27">
        <v>4.2261149521503985</v>
      </c>
      <c r="M25" s="27">
        <v>4.232042981826539</v>
      </c>
      <c r="N25" s="27">
        <v>4.2301304752108866</v>
      </c>
      <c r="O25" s="27">
        <v>4.2380707622475109</v>
      </c>
      <c r="P25" s="27">
        <v>4.2990536608835672</v>
      </c>
      <c r="Q25" s="27">
        <v>4.4007581446371296</v>
      </c>
      <c r="R25" s="27">
        <v>4.3408401563600076</v>
      </c>
      <c r="S25" s="27">
        <v>4.3785295223584493</v>
      </c>
      <c r="T25" s="27">
        <v>4.3851237861276262</v>
      </c>
      <c r="U25" s="27">
        <v>4.4536429233054955</v>
      </c>
      <c r="V25" s="27">
        <v>4.397227322114948</v>
      </c>
      <c r="W25" s="27">
        <v>4.2733178606895725</v>
      </c>
      <c r="X25" s="27">
        <v>4.1860682831741993</v>
      </c>
      <c r="Y25" s="27">
        <v>4.1355612354806555</v>
      </c>
      <c r="Z25" s="27">
        <v>3.9752950187441916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3.0689244000000007</v>
      </c>
      <c r="E28" s="8">
        <v>3.0689244000000002</v>
      </c>
      <c r="F28" s="8">
        <v>3.0689244000000007</v>
      </c>
      <c r="G28" s="8">
        <v>3.0689243999999998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2.6879256000000007</v>
      </c>
      <c r="D29" s="8">
        <v>2.6879256000000007</v>
      </c>
      <c r="E29" s="8">
        <v>2.6879256000000007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2.6879256000000007</v>
      </c>
      <c r="Z29" s="8">
        <v>2.6879256000000007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2.4115967999999999</v>
      </c>
      <c r="E34" s="8">
        <v>2.4115968000000003</v>
      </c>
      <c r="F34" s="8">
        <v>2.4115967999999999</v>
      </c>
      <c r="G34" s="8">
        <v>2.4115968000000003</v>
      </c>
      <c r="H34" s="8">
        <v>2.4115967999999994</v>
      </c>
      <c r="I34" s="8">
        <v>2.4115968000000003</v>
      </c>
      <c r="J34" s="8">
        <v>2.4115967999999999</v>
      </c>
      <c r="K34" s="8">
        <v>2.4115968000000003</v>
      </c>
      <c r="L34" s="8">
        <v>2.4115967999999994</v>
      </c>
      <c r="M34" s="8">
        <v>2.4115967999999994</v>
      </c>
      <c r="N34" s="8">
        <v>2.4115968000000008</v>
      </c>
      <c r="O34" s="8">
        <v>2.4115968000000003</v>
      </c>
      <c r="P34" s="8">
        <v>2.4115968000000008</v>
      </c>
      <c r="Q34" s="8">
        <v>2.4115968000000003</v>
      </c>
      <c r="R34" s="8">
        <v>2.4115967999999999</v>
      </c>
      <c r="S34" s="8">
        <v>2.4115968000000008</v>
      </c>
      <c r="T34" s="8">
        <v>2.4115968000000012</v>
      </c>
      <c r="U34" s="8">
        <v>2.4115968000000003</v>
      </c>
      <c r="V34" s="8">
        <v>2.4115968000000008</v>
      </c>
      <c r="W34" s="8">
        <v>2.4115968000000012</v>
      </c>
      <c r="X34" s="8">
        <v>2.4115968000000003</v>
      </c>
      <c r="Y34" s="8">
        <v>2.4115968000000003</v>
      </c>
      <c r="Z34" s="8">
        <v>2.4115967999999999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2.6418708000000009</v>
      </c>
      <c r="K36" s="8">
        <v>2.6418708000000013</v>
      </c>
      <c r="L36" s="8">
        <v>2.6418708000000009</v>
      </c>
      <c r="M36" s="8">
        <v>2.6418708000000004</v>
      </c>
      <c r="N36" s="8">
        <v>2.6418708</v>
      </c>
      <c r="O36" s="8">
        <v>2.6418708</v>
      </c>
      <c r="P36" s="8">
        <v>2.6418708</v>
      </c>
      <c r="Q36" s="8">
        <v>2.6418708000000004</v>
      </c>
      <c r="R36" s="8">
        <v>2.6418708000000004</v>
      </c>
      <c r="S36" s="8">
        <v>2.6418708</v>
      </c>
      <c r="T36" s="8">
        <v>2.6418707999999995</v>
      </c>
      <c r="U36" s="8">
        <v>2.6418707999999995</v>
      </c>
      <c r="V36" s="8">
        <v>2.6418707999999995</v>
      </c>
      <c r="W36" s="8">
        <v>2.6418708000000013</v>
      </c>
      <c r="X36" s="8">
        <v>2.6418708000000004</v>
      </c>
      <c r="Y36" s="8">
        <v>2.6418708000000004</v>
      </c>
      <c r="Z36" s="8">
        <v>2.6418708</v>
      </c>
    </row>
    <row r="37" spans="1:26" ht="11.25" customHeight="1" x14ac:dyDescent="0.2">
      <c r="A37" s="28" t="s">
        <v>60</v>
      </c>
      <c r="B37" s="7" t="s">
        <v>61</v>
      </c>
      <c r="C37" s="8">
        <v>2.9014523999999997</v>
      </c>
      <c r="D37" s="8">
        <v>2.9014524000000002</v>
      </c>
      <c r="E37" s="8">
        <v>2.9014523999999997</v>
      </c>
      <c r="F37" s="8">
        <v>2.9014524000000006</v>
      </c>
      <c r="G37" s="8">
        <v>2.9014524000000006</v>
      </c>
      <c r="H37" s="8">
        <v>2.9014524000000006</v>
      </c>
      <c r="I37" s="8">
        <v>2.9014523999999997</v>
      </c>
      <c r="J37" s="8">
        <v>2.9014524000000002</v>
      </c>
      <c r="K37" s="8">
        <v>2.9014523999999997</v>
      </c>
      <c r="L37" s="8">
        <v>2.9014523999999993</v>
      </c>
      <c r="M37" s="8">
        <v>2.9014524000000002</v>
      </c>
      <c r="N37" s="8">
        <v>2.9014524000000002</v>
      </c>
      <c r="O37" s="8">
        <v>2.9014524000000019</v>
      </c>
      <c r="P37" s="8">
        <v>2.901452400000001</v>
      </c>
      <c r="Q37" s="8">
        <v>2.901452400000001</v>
      </c>
      <c r="R37" s="8">
        <v>2.9014523999999984</v>
      </c>
      <c r="S37" s="8">
        <v>2.9014523999999997</v>
      </c>
      <c r="T37" s="8">
        <v>2.9014524000000006</v>
      </c>
      <c r="U37" s="8">
        <v>2.901452400000001</v>
      </c>
      <c r="V37" s="8">
        <v>2.9014523999999997</v>
      </c>
      <c r="W37" s="8">
        <v>2.9014524000000006</v>
      </c>
      <c r="X37" s="8">
        <v>2.9014523999999984</v>
      </c>
      <c r="Y37" s="8">
        <v>2.9014523999999993</v>
      </c>
      <c r="Z37" s="8">
        <v>2.9014524000000006</v>
      </c>
    </row>
    <row r="38" spans="1:26" ht="11.25" customHeight="1" x14ac:dyDescent="0.2">
      <c r="A38" s="28" t="s">
        <v>62</v>
      </c>
      <c r="B38" s="7" t="s">
        <v>63</v>
      </c>
      <c r="C38" s="8">
        <v>2.9307600000000011</v>
      </c>
      <c r="D38" s="8">
        <v>2.9307600000000016</v>
      </c>
      <c r="E38" s="8">
        <v>2.9307600000000011</v>
      </c>
      <c r="F38" s="8">
        <v>2.9307600000000011</v>
      </c>
      <c r="G38" s="8">
        <v>2.9307600000000003</v>
      </c>
      <c r="H38" s="8">
        <v>2.9307600000000003</v>
      </c>
      <c r="I38" s="8">
        <v>2.9307600000000007</v>
      </c>
      <c r="J38" s="8">
        <v>2.9307599999999998</v>
      </c>
      <c r="K38" s="8">
        <v>2.9307600000000007</v>
      </c>
      <c r="L38" s="8">
        <v>2.9307600000000003</v>
      </c>
      <c r="M38" s="8">
        <v>2.9307600000000011</v>
      </c>
      <c r="N38" s="8">
        <v>2.9307599999999998</v>
      </c>
      <c r="O38" s="8">
        <v>2.9307600000000007</v>
      </c>
      <c r="P38" s="8">
        <v>2.9307600000000003</v>
      </c>
      <c r="Q38" s="8">
        <v>2.9307600000000003</v>
      </c>
      <c r="R38" s="8">
        <v>2.9307600000000003</v>
      </c>
      <c r="S38" s="8">
        <v>2.9307599999999998</v>
      </c>
      <c r="T38" s="8">
        <v>2.9307599999999994</v>
      </c>
      <c r="U38" s="8">
        <v>2.9307599999999994</v>
      </c>
      <c r="V38" s="8">
        <v>2.9307600000000003</v>
      </c>
      <c r="W38" s="8">
        <v>2.9307600000000003</v>
      </c>
      <c r="X38" s="8">
        <v>2.9307599999999994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</v>
      </c>
      <c r="D39" s="8">
        <v>3.0103092000000005</v>
      </c>
      <c r="E39" s="8">
        <v>3.0103092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3.0103092000000009</v>
      </c>
      <c r="D40" s="8">
        <v>3.0103092000000009</v>
      </c>
      <c r="E40" s="8">
        <v>3.0103092000000005</v>
      </c>
      <c r="F40" s="8">
        <v>3.0103092000000009</v>
      </c>
      <c r="G40" s="8">
        <v>3.0103092000000009</v>
      </c>
      <c r="H40" s="8">
        <v>3.0103092</v>
      </c>
      <c r="I40" s="8">
        <v>3.0103092000000009</v>
      </c>
      <c r="J40" s="8">
        <v>3.0103091999999996</v>
      </c>
      <c r="K40" s="8">
        <v>3.0103092</v>
      </c>
      <c r="L40" s="8">
        <v>3.0103092000000014</v>
      </c>
      <c r="M40" s="8">
        <v>3.0103091999999996</v>
      </c>
      <c r="N40" s="8">
        <v>3.0103092000000014</v>
      </c>
      <c r="O40" s="8">
        <v>3.0103092000000009</v>
      </c>
      <c r="P40" s="8">
        <v>3.0103092</v>
      </c>
      <c r="Q40" s="8">
        <v>3.0103092000000009</v>
      </c>
      <c r="R40" s="8">
        <v>3.0103092000000014</v>
      </c>
      <c r="S40" s="8">
        <v>3.0103091999999996</v>
      </c>
      <c r="T40" s="8">
        <v>3.0103092000000009</v>
      </c>
      <c r="U40" s="8">
        <v>3.0103092000000005</v>
      </c>
      <c r="V40" s="8">
        <v>3.0103092000000009</v>
      </c>
      <c r="W40" s="8">
        <v>3.0103091999999996</v>
      </c>
      <c r="X40" s="8">
        <v>3.0103092</v>
      </c>
      <c r="Y40" s="8">
        <v>3.0103092000000014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3.0103092000000014</v>
      </c>
      <c r="D41" s="8">
        <v>3.0103092</v>
      </c>
      <c r="E41" s="8">
        <v>3.0103092</v>
      </c>
      <c r="F41" s="8">
        <v>3.0103092000000014</v>
      </c>
      <c r="G41" s="8">
        <v>3.0103092000000005</v>
      </c>
      <c r="H41" s="8">
        <v>3.0103092000000009</v>
      </c>
      <c r="I41" s="8">
        <v>3.0103092</v>
      </c>
      <c r="J41" s="8">
        <v>3.0103091999999996</v>
      </c>
      <c r="K41" s="8">
        <v>3.0103092000000014</v>
      </c>
      <c r="L41" s="8">
        <v>3.0103092000000005</v>
      </c>
      <c r="M41" s="8">
        <v>3.0103092000000009</v>
      </c>
      <c r="N41" s="8">
        <v>3.0103092000000005</v>
      </c>
      <c r="O41" s="8">
        <v>3.0103092</v>
      </c>
      <c r="P41" s="8">
        <v>3.0103092000000009</v>
      </c>
      <c r="Q41" s="8">
        <v>3.0103092</v>
      </c>
      <c r="R41" s="8">
        <v>3.0103092000000005</v>
      </c>
      <c r="S41" s="8">
        <v>3.0103092000000009</v>
      </c>
      <c r="T41" s="8">
        <v>3.0103092000000009</v>
      </c>
      <c r="U41" s="8">
        <v>3.0103092000000005</v>
      </c>
      <c r="V41" s="8">
        <v>3.0103092000000018</v>
      </c>
      <c r="W41" s="8">
        <v>3.0103092000000014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3.0689243999999998</v>
      </c>
      <c r="D42" s="8">
        <v>3.0689243999999998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3.0689244000000007</v>
      </c>
      <c r="J42" s="8">
        <v>3.0689244000000002</v>
      </c>
      <c r="K42" s="8">
        <v>3.0689244000000002</v>
      </c>
      <c r="L42" s="8">
        <v>3.0689244000000007</v>
      </c>
      <c r="M42" s="8">
        <v>3.0689243999999998</v>
      </c>
      <c r="N42" s="8">
        <v>3.0689244000000007</v>
      </c>
      <c r="O42" s="8">
        <v>3.0689244000000002</v>
      </c>
      <c r="P42" s="8">
        <v>3.0689244000000007</v>
      </c>
      <c r="Q42" s="8">
        <v>3.0689243999999998</v>
      </c>
      <c r="R42" s="8">
        <v>3.0689244000000007</v>
      </c>
      <c r="S42" s="8">
        <v>3.0689244000000002</v>
      </c>
      <c r="T42" s="8">
        <v>3.0689244000000007</v>
      </c>
      <c r="U42" s="8">
        <v>3.0689244000000002</v>
      </c>
      <c r="V42" s="8">
        <v>3.0689243999999998</v>
      </c>
      <c r="W42" s="8">
        <v>3.0689244000000007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3.1024188000000006</v>
      </c>
      <c r="D43" s="8">
        <v>3.1024188000000015</v>
      </c>
      <c r="E43" s="8">
        <v>3.1024187999999997</v>
      </c>
      <c r="F43" s="8">
        <v>3.102418800000001</v>
      </c>
      <c r="G43" s="8">
        <v>3.1024188000000006</v>
      </c>
      <c r="H43" s="8">
        <v>3.1024187999999997</v>
      </c>
      <c r="I43" s="8">
        <v>3.102418800000001</v>
      </c>
      <c r="J43" s="8">
        <v>3.1024187999999993</v>
      </c>
      <c r="K43" s="8">
        <v>3.1024188000000015</v>
      </c>
      <c r="L43" s="8">
        <v>3.1024187999999993</v>
      </c>
      <c r="M43" s="8">
        <v>3.102418800000001</v>
      </c>
      <c r="N43" s="8">
        <v>3.1024188000000006</v>
      </c>
      <c r="O43" s="8">
        <v>3.1024188000000001</v>
      </c>
      <c r="P43" s="8">
        <v>3.102418800000001</v>
      </c>
      <c r="Q43" s="8">
        <v>3.102418800000001</v>
      </c>
      <c r="R43" s="8">
        <v>3.1024187999999997</v>
      </c>
      <c r="S43" s="8">
        <v>3.1024187999999997</v>
      </c>
      <c r="T43" s="8">
        <v>3.1024188000000019</v>
      </c>
      <c r="U43" s="8">
        <v>3.1024187999999997</v>
      </c>
      <c r="V43" s="8">
        <v>3.1024188000000001</v>
      </c>
      <c r="W43" s="8">
        <v>3.102418800000001</v>
      </c>
      <c r="X43" s="8">
        <v>3.1024187999999997</v>
      </c>
      <c r="Y43" s="8">
        <v>3.1024188000000001</v>
      </c>
      <c r="Z43" s="8">
        <v>3.1024188000000015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3.2405831999999997</v>
      </c>
      <c r="F44" s="8">
        <v>3.2405832000000014</v>
      </c>
      <c r="G44" s="8">
        <v>3.2405832000000001</v>
      </c>
      <c r="H44" s="8">
        <v>3.2405832000000001</v>
      </c>
      <c r="I44" s="8">
        <v>3.2405832000000001</v>
      </c>
      <c r="J44" s="8">
        <v>3.2405832000000006</v>
      </c>
      <c r="K44" s="8">
        <v>3.2405832000000006</v>
      </c>
      <c r="L44" s="8">
        <v>3.2405832000000001</v>
      </c>
      <c r="M44" s="8">
        <v>3.2405832000000014</v>
      </c>
      <c r="N44" s="8">
        <v>3.2405832000000006</v>
      </c>
      <c r="O44" s="8">
        <v>3.2405832000000014</v>
      </c>
      <c r="P44" s="8">
        <v>3.2405831999999997</v>
      </c>
      <c r="Q44" s="8">
        <v>3.240583200000001</v>
      </c>
      <c r="R44" s="8">
        <v>3.240583200000001</v>
      </c>
      <c r="S44" s="8">
        <v>3.2405832000000006</v>
      </c>
      <c r="T44" s="8">
        <v>3.2405831999999997</v>
      </c>
      <c r="U44" s="8">
        <v>3.2405832000000006</v>
      </c>
      <c r="V44" s="8">
        <v>3.2405832000000014</v>
      </c>
      <c r="W44" s="8">
        <v>3.2405832000000001</v>
      </c>
      <c r="X44" s="8">
        <v>3.2405831999999997</v>
      </c>
      <c r="Y44" s="8">
        <v>3.2405832000000014</v>
      </c>
      <c r="Z44" s="8">
        <v>3.2405832000000001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3.0689243999999998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3.0689243999999998</v>
      </c>
      <c r="T45" s="8">
        <v>3.0689243999999998</v>
      </c>
      <c r="U45" s="8">
        <v>3.0689244000000002</v>
      </c>
      <c r="V45" s="8">
        <v>3.0689244000000007</v>
      </c>
      <c r="W45" s="8">
        <v>3.0689244000000002</v>
      </c>
      <c r="X45" s="8">
        <v>3.0689244000000002</v>
      </c>
      <c r="Y45" s="8">
        <v>3.0689244000000007</v>
      </c>
      <c r="Z45" s="8">
        <v>3.0689244000000007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3.0689244000000007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3.0689244000000007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3.3787476000000001</v>
      </c>
      <c r="D47" s="8">
        <v>3.3787476000000005</v>
      </c>
      <c r="E47" s="8">
        <v>3.3787476000000001</v>
      </c>
      <c r="F47" s="8">
        <v>3.3787476000000001</v>
      </c>
      <c r="G47" s="8">
        <v>3.3787476000000005</v>
      </c>
      <c r="H47" s="8">
        <v>3.378747600000001</v>
      </c>
      <c r="I47" s="8">
        <v>3.3787476000000005</v>
      </c>
      <c r="J47" s="8">
        <v>3.3787476000000005</v>
      </c>
      <c r="K47" s="8">
        <v>3.3787476000000001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3.3787476000000001</v>
      </c>
      <c r="S47" s="8">
        <v>3.3787476000000005</v>
      </c>
      <c r="T47" s="8">
        <v>3.378747600000001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4.0821300000000011</v>
      </c>
      <c r="G48" s="8">
        <v>4.082130000000002</v>
      </c>
      <c r="H48" s="8">
        <v>4.082130000000002</v>
      </c>
      <c r="I48" s="8">
        <v>4.0821299999999994</v>
      </c>
      <c r="J48" s="8">
        <v>4.0821299999999994</v>
      </c>
      <c r="K48" s="8">
        <v>4.082130000000002</v>
      </c>
      <c r="L48" s="8">
        <v>4.0821299999999994</v>
      </c>
      <c r="M48" s="8">
        <v>4.0821299999999994</v>
      </c>
      <c r="N48" s="8">
        <v>4.0821300000000003</v>
      </c>
      <c r="O48" s="8">
        <v>4.0821300000000003</v>
      </c>
      <c r="P48" s="8">
        <v>4.0821300000000003</v>
      </c>
      <c r="Q48" s="8">
        <v>4.0821300000000011</v>
      </c>
      <c r="R48" s="8">
        <v>4.0821300000000011</v>
      </c>
      <c r="S48" s="8">
        <v>4.0821299999999994</v>
      </c>
      <c r="T48" s="8">
        <v>4.0821299999999994</v>
      </c>
      <c r="U48" s="8">
        <v>4.0821299999999994</v>
      </c>
      <c r="V48" s="8">
        <v>4.0821300000000003</v>
      </c>
      <c r="W48" s="8">
        <v>4.0821299999999994</v>
      </c>
      <c r="X48" s="8">
        <v>4.0821300000000011</v>
      </c>
      <c r="Y48" s="8">
        <v>4.0821299999999994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3.0689244000000007</v>
      </c>
      <c r="M49" s="8">
        <v>3.0689244000000007</v>
      </c>
      <c r="N49" s="8">
        <v>3.0689244000000007</v>
      </c>
      <c r="O49" s="8">
        <v>3.0689244000000007</v>
      </c>
      <c r="P49" s="8">
        <v>3.0689244000000007</v>
      </c>
      <c r="Q49" s="8">
        <v>3.0689244000000007</v>
      </c>
      <c r="R49" s="8">
        <v>3.0689244000000007</v>
      </c>
      <c r="S49" s="8">
        <v>3.0689244000000007</v>
      </c>
      <c r="T49" s="8">
        <v>3.0689244000000007</v>
      </c>
      <c r="U49" s="8">
        <v>3.0689244000000007</v>
      </c>
      <c r="V49" s="8">
        <v>3.0689244000000007</v>
      </c>
      <c r="W49" s="8">
        <v>3.0689244000000007</v>
      </c>
      <c r="X49" s="8">
        <v>3.0689244000000007</v>
      </c>
      <c r="Y49" s="8">
        <v>3.0689244000000007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3.0689243999999993</v>
      </c>
      <c r="E50" s="8">
        <v>3.0689243999999998</v>
      </c>
      <c r="F50" s="8">
        <v>3.0689243999999998</v>
      </c>
      <c r="G50" s="8">
        <v>3.0689244000000002</v>
      </c>
      <c r="H50" s="8">
        <v>3.0689244000000011</v>
      </c>
      <c r="I50" s="8">
        <v>3.0689243999999993</v>
      </c>
      <c r="J50" s="8">
        <v>3.0689243999999998</v>
      </c>
      <c r="K50" s="8">
        <v>3.0689243999999998</v>
      </c>
      <c r="L50" s="8">
        <v>3.0689243999999998</v>
      </c>
      <c r="M50" s="8">
        <v>3.0689243999999998</v>
      </c>
      <c r="N50" s="8">
        <v>3.0689244000000002</v>
      </c>
      <c r="O50" s="8">
        <v>3.0689244000000011</v>
      </c>
      <c r="P50" s="8">
        <v>3.0689243999999993</v>
      </c>
      <c r="Q50" s="8">
        <v>3.0689244000000002</v>
      </c>
      <c r="R50" s="8">
        <v>3.0689244000000002</v>
      </c>
      <c r="S50" s="8">
        <v>3.0689244000000007</v>
      </c>
      <c r="T50" s="8">
        <v>3.0689244000000007</v>
      </c>
      <c r="U50" s="8">
        <v>3.0689244000000007</v>
      </c>
      <c r="V50" s="8">
        <v>3.0689244000000007</v>
      </c>
      <c r="W50" s="8">
        <v>3.0689244000000002</v>
      </c>
      <c r="X50" s="8">
        <v>3.0689243999999998</v>
      </c>
      <c r="Y50" s="8">
        <v>3.0689243999999993</v>
      </c>
      <c r="Z50" s="8">
        <v>3.0689243999999998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2.3487948000000016</v>
      </c>
      <c r="E51" s="27">
        <v>2.3487948000000003</v>
      </c>
      <c r="F51" s="27">
        <v>2.3487948000000003</v>
      </c>
      <c r="G51" s="27">
        <v>2.3487948000000007</v>
      </c>
      <c r="H51" s="27">
        <v>2.3487948000000007</v>
      </c>
      <c r="I51" s="27">
        <v>2.3487948000000007</v>
      </c>
      <c r="J51" s="27">
        <v>2.3487947999999994</v>
      </c>
      <c r="K51" s="27">
        <v>2.3487948000000012</v>
      </c>
      <c r="L51" s="27">
        <v>2.3487948000000007</v>
      </c>
      <c r="M51" s="27">
        <v>2.3487948000000007</v>
      </c>
      <c r="N51" s="27">
        <v>2.3487948000000003</v>
      </c>
      <c r="O51" s="27">
        <v>2.3487948000000007</v>
      </c>
      <c r="P51" s="27">
        <v>2.3487948000000003</v>
      </c>
      <c r="Q51" s="27">
        <v>2.3487947999999998</v>
      </c>
      <c r="R51" s="27">
        <v>2.3487948000000007</v>
      </c>
      <c r="S51" s="27">
        <v>2.3487948000000007</v>
      </c>
      <c r="T51" s="27">
        <v>2.3487948000000007</v>
      </c>
      <c r="U51" s="27">
        <v>2.3487948000000003</v>
      </c>
      <c r="V51" s="27">
        <v>2.3487948000000003</v>
      </c>
      <c r="W51" s="27">
        <v>2.3487948000000003</v>
      </c>
      <c r="X51" s="27">
        <v>2.3487947999999998</v>
      </c>
      <c r="Y51" s="27">
        <v>2.3487947999999998</v>
      </c>
      <c r="Z51" s="27">
        <v>2.3487948000000007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5.9871239999999997</v>
      </c>
      <c r="F53" s="8">
        <v>5.9871239999999988</v>
      </c>
      <c r="G53" s="8">
        <v>5.9871240000000006</v>
      </c>
      <c r="H53" s="8">
        <v>5.9871240000000006</v>
      </c>
      <c r="I53" s="8">
        <v>5.9871239999999997</v>
      </c>
      <c r="J53" s="8">
        <v>5.9871239999999997</v>
      </c>
      <c r="K53" s="8">
        <v>5.9871239999999997</v>
      </c>
      <c r="L53" s="8">
        <v>5.9871239999999997</v>
      </c>
      <c r="M53" s="8">
        <v>5.9871240000000006</v>
      </c>
      <c r="N53" s="8">
        <v>5.9871240000000014</v>
      </c>
      <c r="O53" s="8">
        <v>5.9871240000000014</v>
      </c>
      <c r="P53" s="8">
        <v>5.9871240000000023</v>
      </c>
      <c r="Q53" s="8">
        <v>5.9871239999999997</v>
      </c>
      <c r="R53" s="8">
        <v>5.9871240000000014</v>
      </c>
      <c r="S53" s="8">
        <v>5.9871239999999997</v>
      </c>
      <c r="T53" s="8">
        <v>5.9871240000000014</v>
      </c>
      <c r="U53" s="8">
        <v>5.9871239999999997</v>
      </c>
      <c r="V53" s="8">
        <v>5.9871240000000006</v>
      </c>
      <c r="W53" s="8">
        <v>5.9871240000000023</v>
      </c>
      <c r="X53" s="8">
        <v>5.9871240000000014</v>
      </c>
      <c r="Y53" s="8">
        <v>5.9871240000000023</v>
      </c>
      <c r="Z53" s="8">
        <v>5.9871239999999988</v>
      </c>
    </row>
    <row r="54" spans="1:26" ht="11.25" customHeight="1" x14ac:dyDescent="0.2">
      <c r="A54" s="43" t="s">
        <v>118</v>
      </c>
      <c r="B54" s="44" t="s">
        <v>119</v>
      </c>
      <c r="C54" s="45">
        <v>3.8811965769408276</v>
      </c>
      <c r="D54" s="45">
        <v>3.885375039648137</v>
      </c>
      <c r="E54" s="45">
        <v>3.8724463803574962</v>
      </c>
      <c r="F54" s="45">
        <v>3.8410543720474348</v>
      </c>
      <c r="G54" s="45">
        <v>3.8577710166033872</v>
      </c>
      <c r="H54" s="45">
        <v>3.8530266884101838</v>
      </c>
      <c r="I54" s="45">
        <v>3.848766603112574</v>
      </c>
      <c r="J54" s="45">
        <v>3.8324377293196874</v>
      </c>
      <c r="K54" s="45">
        <v>3.8166443842715219</v>
      </c>
      <c r="L54" s="45">
        <v>3.9146357498918261</v>
      </c>
      <c r="M54" s="45">
        <v>3.9192517258643051</v>
      </c>
      <c r="N54" s="45">
        <v>3.9010081899860642</v>
      </c>
      <c r="O54" s="45">
        <v>3.9114452780831259</v>
      </c>
      <c r="P54" s="45">
        <v>3.9081424520998498</v>
      </c>
      <c r="Q54" s="45">
        <v>3.8955577446821654</v>
      </c>
      <c r="R54" s="45">
        <v>3.8929235490806691</v>
      </c>
      <c r="S54" s="45">
        <v>3.8964872324675928</v>
      </c>
      <c r="T54" s="45">
        <v>3.8839082661633597</v>
      </c>
      <c r="U54" s="45">
        <v>3.89142064652376</v>
      </c>
      <c r="V54" s="45">
        <v>3.8997661910261501</v>
      </c>
      <c r="W54" s="45">
        <v>3.8852615651582747</v>
      </c>
      <c r="X54" s="45">
        <v>3.8886787570167365</v>
      </c>
      <c r="Y54" s="45">
        <v>3.9046904742884831</v>
      </c>
      <c r="Z54" s="45">
        <v>3.9103865596046683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4.6892159999999983</v>
      </c>
      <c r="D62" s="52">
        <v>4.6892160000000009</v>
      </c>
      <c r="E62" s="52">
        <v>4.6892159999999974</v>
      </c>
      <c r="F62" s="52">
        <v>4.6892159999999992</v>
      </c>
      <c r="G62" s="52">
        <v>4.6892160000000009</v>
      </c>
      <c r="H62" s="52">
        <v>4.6892159999999992</v>
      </c>
      <c r="I62" s="52">
        <v>4.6892159999999992</v>
      </c>
      <c r="J62" s="52">
        <v>4.6892159999999992</v>
      </c>
      <c r="K62" s="52">
        <v>4.6892160000000009</v>
      </c>
      <c r="L62" s="52">
        <v>4.6892159999999992</v>
      </c>
      <c r="M62" s="52">
        <v>4.6892159999999983</v>
      </c>
      <c r="N62" s="52">
        <v>4.6892160000000009</v>
      </c>
      <c r="O62" s="52">
        <v>4.6892159999999992</v>
      </c>
      <c r="P62" s="52">
        <v>4.6892160000000009</v>
      </c>
      <c r="Q62" s="52">
        <v>4.6892159999999992</v>
      </c>
      <c r="R62" s="52">
        <v>4.6892160000000001</v>
      </c>
      <c r="S62" s="52">
        <v>4.6892160000000009</v>
      </c>
      <c r="T62" s="52">
        <v>4.6892159999999983</v>
      </c>
      <c r="U62" s="52">
        <v>4.6892160000000009</v>
      </c>
      <c r="V62" s="52">
        <v>4.6892159999999983</v>
      </c>
      <c r="W62" s="52">
        <v>4.6892159999999983</v>
      </c>
      <c r="X62" s="52">
        <v>4.6892160000000009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4.6892160000000009</v>
      </c>
      <c r="I63" s="52">
        <v>4.6892160000000009</v>
      </c>
      <c r="J63" s="52">
        <v>4.6892160000000001</v>
      </c>
      <c r="K63" s="52">
        <v>4.6892160000000009</v>
      </c>
      <c r="L63" s="52">
        <v>4.6892160000000001</v>
      </c>
      <c r="M63" s="52">
        <v>4.6892159999999992</v>
      </c>
      <c r="N63" s="52">
        <v>4.6892160000000001</v>
      </c>
      <c r="O63" s="52">
        <v>4.6892160000000001</v>
      </c>
      <c r="P63" s="52">
        <v>4.6892159999999992</v>
      </c>
      <c r="Q63" s="52">
        <v>4.6892160000000001</v>
      </c>
      <c r="R63" s="52">
        <v>4.6892160000000001</v>
      </c>
      <c r="S63" s="52">
        <v>4.6892160000000009</v>
      </c>
      <c r="T63" s="52">
        <v>4.6892160000000001</v>
      </c>
      <c r="U63" s="52">
        <v>4.6892160000000009</v>
      </c>
      <c r="V63" s="52">
        <v>4.6892159999999992</v>
      </c>
      <c r="W63" s="52">
        <v>4.6892160000000009</v>
      </c>
      <c r="X63" s="52">
        <v>4.6892159999999992</v>
      </c>
      <c r="Y63" s="52">
        <v>4.6892159999999992</v>
      </c>
      <c r="Z63" s="52">
        <v>4.6892160000000009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2.2859928000000007</v>
      </c>
      <c r="D64" s="52">
        <v>2.2859928000000003</v>
      </c>
      <c r="E64" s="52">
        <v>2.2859928000000003</v>
      </c>
      <c r="F64" s="52">
        <v>2.2859928000000003</v>
      </c>
      <c r="G64" s="52">
        <v>2.2859927999999994</v>
      </c>
      <c r="H64" s="52">
        <v>2.2859928000000012</v>
      </c>
      <c r="I64" s="52">
        <v>2.2859928000000003</v>
      </c>
      <c r="J64" s="52">
        <v>2.2859927999999998</v>
      </c>
      <c r="K64" s="52">
        <v>2.2859928000000003</v>
      </c>
      <c r="L64" s="52">
        <v>2.2859928000000003</v>
      </c>
      <c r="M64" s="52">
        <v>2.2859928000000007</v>
      </c>
      <c r="N64" s="52">
        <v>2.2859928000000007</v>
      </c>
      <c r="O64" s="52">
        <v>2.2859927999999998</v>
      </c>
      <c r="P64" s="52">
        <v>2.2859928000000007</v>
      </c>
      <c r="Q64" s="52">
        <v>2.2859927999999998</v>
      </c>
      <c r="R64" s="52">
        <v>2.2859928000000003</v>
      </c>
      <c r="S64" s="52">
        <v>2.2859927999999998</v>
      </c>
      <c r="T64" s="52">
        <v>2.2859927999999989</v>
      </c>
      <c r="U64" s="52">
        <v>2.2859928000000007</v>
      </c>
      <c r="V64" s="52">
        <v>2.2859928000000007</v>
      </c>
      <c r="W64" s="52">
        <v>2.2859928000000003</v>
      </c>
      <c r="X64" s="52">
        <v>2.2859928000000012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4.1868000000000016</v>
      </c>
      <c r="D65" s="52">
        <v>4.1867999999999999</v>
      </c>
      <c r="E65" s="52">
        <v>4.1868000000000007</v>
      </c>
      <c r="F65" s="52">
        <v>4.1868000000000016</v>
      </c>
      <c r="G65" s="52">
        <v>4.1867999999999999</v>
      </c>
      <c r="H65" s="52">
        <v>4.1868000000000007</v>
      </c>
      <c r="I65" s="52">
        <v>4.186799999999999</v>
      </c>
      <c r="J65" s="52">
        <v>4.1867999999999999</v>
      </c>
      <c r="K65" s="52">
        <v>4.1868000000000007</v>
      </c>
      <c r="L65" s="52">
        <v>4.1868000000000007</v>
      </c>
      <c r="M65" s="52">
        <v>4.1867999999999999</v>
      </c>
      <c r="N65" s="52">
        <v>4.1867999999999999</v>
      </c>
      <c r="O65" s="52">
        <v>4.1867999999999999</v>
      </c>
      <c r="P65" s="52">
        <v>4.1868000000000007</v>
      </c>
      <c r="Q65" s="52">
        <v>4.186799999999999</v>
      </c>
      <c r="R65" s="52">
        <v>4.186799999999999</v>
      </c>
      <c r="S65" s="52">
        <v>4.1868000000000007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4.1867999999999981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2.9642544000000006</v>
      </c>
      <c r="K66" s="52">
        <v>2.9642544000000006</v>
      </c>
      <c r="L66" s="52">
        <v>2.9642543999999997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2.9642544000000006</v>
      </c>
      <c r="Y66" s="52">
        <v>2.9642544000000002</v>
      </c>
      <c r="Z66" s="52">
        <v>2.9642544000000006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2.9642544000000006</v>
      </c>
      <c r="E67" s="52">
        <v>2.9642544000000006</v>
      </c>
      <c r="F67" s="52">
        <v>2.9642544000000002</v>
      </c>
      <c r="G67" s="52">
        <v>2.9642544000000002</v>
      </c>
      <c r="H67" s="52">
        <v>2.9642543999999997</v>
      </c>
      <c r="I67" s="52">
        <v>2.9642543999999997</v>
      </c>
      <c r="J67" s="52">
        <v>2.9642543999999997</v>
      </c>
      <c r="K67" s="52">
        <v>2.9642544000000006</v>
      </c>
      <c r="L67" s="52">
        <v>2.9642543999999997</v>
      </c>
      <c r="M67" s="52">
        <v>2.9642543999999993</v>
      </c>
      <c r="N67" s="52">
        <v>2.9642544000000002</v>
      </c>
      <c r="O67" s="52">
        <v>2.9642543999999993</v>
      </c>
      <c r="P67" s="52">
        <v>2.9642543999999993</v>
      </c>
      <c r="Q67" s="52">
        <v>2.9642544000000011</v>
      </c>
      <c r="R67" s="52">
        <v>2.9642543999999993</v>
      </c>
      <c r="S67" s="52">
        <v>2.9642544000000002</v>
      </c>
      <c r="T67" s="52">
        <v>2.9642544000000006</v>
      </c>
      <c r="U67" s="52">
        <v>2.9642543999999997</v>
      </c>
      <c r="V67" s="52">
        <v>2.9642543999999997</v>
      </c>
      <c r="W67" s="52">
        <v>2.9642543999999984</v>
      </c>
      <c r="X67" s="52">
        <v>2.9642544000000002</v>
      </c>
      <c r="Y67" s="52">
        <v>2.9642543999999997</v>
      </c>
      <c r="Z67" s="52">
        <v>2.9642544000000011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2.9642544000000006</v>
      </c>
      <c r="E68" s="52">
        <v>2.9642544000000002</v>
      </c>
      <c r="F68" s="52">
        <v>2.9642543999999997</v>
      </c>
      <c r="G68" s="52">
        <v>2.9642543999999997</v>
      </c>
      <c r="H68" s="52">
        <v>2.9642544000000002</v>
      </c>
      <c r="I68" s="52">
        <v>2.9642544000000006</v>
      </c>
      <c r="J68" s="52">
        <v>2.9642543999999993</v>
      </c>
      <c r="K68" s="52">
        <v>2.9642544000000006</v>
      </c>
      <c r="L68" s="52">
        <v>2.9642544000000006</v>
      </c>
      <c r="M68" s="52">
        <v>2.9642544000000006</v>
      </c>
      <c r="N68" s="52">
        <v>2.9642543999999997</v>
      </c>
      <c r="O68" s="52">
        <v>2.9642543999999997</v>
      </c>
      <c r="P68" s="52">
        <v>2.9642544000000002</v>
      </c>
      <c r="Q68" s="52">
        <v>2.9642544000000011</v>
      </c>
      <c r="R68" s="52">
        <v>2.9642544000000006</v>
      </c>
      <c r="S68" s="52">
        <v>2.9642544000000011</v>
      </c>
      <c r="T68" s="52">
        <v>2.9642544000000002</v>
      </c>
      <c r="U68" s="52">
        <v>2.9642543999999997</v>
      </c>
      <c r="V68" s="52">
        <v>2.9642544000000002</v>
      </c>
      <c r="W68" s="52">
        <v>2.9642544000000002</v>
      </c>
      <c r="X68" s="52">
        <v>2.9642544000000006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2.9642544000000006</v>
      </c>
      <c r="G69" s="52">
        <v>2.9642543999999997</v>
      </c>
      <c r="H69" s="52">
        <v>2.9642544000000002</v>
      </c>
      <c r="I69" s="52">
        <v>2.9642544000000002</v>
      </c>
      <c r="J69" s="52">
        <v>2.9642543999999997</v>
      </c>
      <c r="K69" s="52">
        <v>2.9642543999999997</v>
      </c>
      <c r="L69" s="52">
        <v>2.9642543999999997</v>
      </c>
      <c r="M69" s="52">
        <v>2.9642544000000002</v>
      </c>
      <c r="N69" s="52">
        <v>2.9642543999999997</v>
      </c>
      <c r="O69" s="52">
        <v>2.9642544000000006</v>
      </c>
      <c r="P69" s="52">
        <v>2.9642544000000002</v>
      </c>
      <c r="Q69" s="52">
        <v>2.9642544000000011</v>
      </c>
      <c r="R69" s="52">
        <v>2.9642544000000002</v>
      </c>
      <c r="S69" s="52">
        <v>2.9642544000000006</v>
      </c>
      <c r="T69" s="52">
        <v>2.9642544000000002</v>
      </c>
      <c r="U69" s="52">
        <v>2.9642543999999997</v>
      </c>
      <c r="V69" s="52">
        <v>2.9642544000000006</v>
      </c>
      <c r="W69" s="52">
        <v>2.9642543999999997</v>
      </c>
      <c r="X69" s="52">
        <v>2.9642544000000015</v>
      </c>
      <c r="Y69" s="52">
        <v>2.9642543999999984</v>
      </c>
      <c r="Z69" s="52">
        <v>2.9642544000000011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3.3326928000000002</v>
      </c>
      <c r="E72" s="55">
        <v>3.3326927999999989</v>
      </c>
      <c r="F72" s="55">
        <v>3.3326928000000002</v>
      </c>
      <c r="G72" s="55">
        <v>3.3326927999999998</v>
      </c>
      <c r="H72" s="55">
        <v>3.3326927999999998</v>
      </c>
      <c r="I72" s="55">
        <v>3.3326927999999993</v>
      </c>
      <c r="J72" s="55">
        <v>3.3326928000000007</v>
      </c>
      <c r="K72" s="55">
        <v>3.3326928000000002</v>
      </c>
      <c r="L72" s="55">
        <v>3.3326927999999998</v>
      </c>
      <c r="M72" s="55">
        <v>3.3326928000000002</v>
      </c>
      <c r="N72" s="55">
        <v>3.3326927999999998</v>
      </c>
      <c r="O72" s="55">
        <v>3.3326927999999998</v>
      </c>
      <c r="P72" s="55">
        <v>3.3326927999999993</v>
      </c>
      <c r="Q72" s="55">
        <v>3.3326927999999993</v>
      </c>
      <c r="R72" s="55">
        <v>3.3326928000000002</v>
      </c>
      <c r="S72" s="55">
        <v>3.3326927999999998</v>
      </c>
      <c r="T72" s="55">
        <v>3.3326927999999989</v>
      </c>
      <c r="U72" s="55">
        <v>3.3326927999999989</v>
      </c>
      <c r="V72" s="55">
        <v>3.3326928000000011</v>
      </c>
      <c r="W72" s="55">
        <v>3.3326928000000007</v>
      </c>
      <c r="X72" s="55">
        <v>3.3326928000000002</v>
      </c>
      <c r="Y72" s="55">
        <v>3.3326927999999993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3498242.4640257373</v>
      </c>
      <c r="D2" s="21">
        <f t="shared" ref="D2:X2" si="0">SUM(D3,D17,D22,D25,D26,D51,D52)</f>
        <v>3556692.6514116125</v>
      </c>
      <c r="E2" s="21">
        <f t="shared" si="0"/>
        <v>3562766.5569030237</v>
      </c>
      <c r="F2" s="21">
        <f t="shared" si="0"/>
        <v>3649251.9322993401</v>
      </c>
      <c r="G2" s="21">
        <f t="shared" si="0"/>
        <v>3667632.4137314321</v>
      </c>
      <c r="H2" s="21">
        <f t="shared" si="0"/>
        <v>3654689.3704788312</v>
      </c>
      <c r="I2" s="21">
        <f t="shared" si="0"/>
        <v>3680644.0581993652</v>
      </c>
      <c r="J2" s="21">
        <f t="shared" si="0"/>
        <v>3638457.5012556547</v>
      </c>
      <c r="K2" s="21">
        <f t="shared" si="0"/>
        <v>3567987.7945861369</v>
      </c>
      <c r="L2" s="21">
        <f t="shared" si="0"/>
        <v>3311840.6541390335</v>
      </c>
      <c r="M2" s="21">
        <f t="shared" si="0"/>
        <v>3394174.0686576809</v>
      </c>
      <c r="N2" s="21">
        <f t="shared" si="0"/>
        <v>3309283.3749060058</v>
      </c>
      <c r="O2" s="21">
        <f t="shared" si="0"/>
        <v>3252805.7957341615</v>
      </c>
      <c r="P2" s="21">
        <f t="shared" si="0"/>
        <v>3168159.7825289671</v>
      </c>
      <c r="Q2" s="21">
        <f t="shared" si="0"/>
        <v>3024216.1507484699</v>
      </c>
      <c r="R2" s="21">
        <f t="shared" si="0"/>
        <v>3080941.9673021715</v>
      </c>
      <c r="S2" s="21">
        <f t="shared" si="0"/>
        <v>3101112.3885580162</v>
      </c>
      <c r="T2" s="21">
        <f t="shared" si="0"/>
        <v>3129696.837826516</v>
      </c>
      <c r="U2" s="21">
        <f t="shared" si="0"/>
        <v>3077353.7404367207</v>
      </c>
      <c r="V2" s="21">
        <f t="shared" si="0"/>
        <v>2935888.0691152257</v>
      </c>
      <c r="W2" s="21">
        <f t="shared" si="0"/>
        <v>2590495.4588941666</v>
      </c>
      <c r="X2" s="21">
        <f t="shared" si="0"/>
        <v>2772078.0514521371</v>
      </c>
      <c r="Y2" s="21">
        <f t="shared" ref="Y2:Z2" si="1">SUM(Y3,Y17,Y22,Y25,Y26,Y51,Y52)</f>
        <v>2761277.5975990011</v>
      </c>
      <c r="Z2" s="21">
        <f t="shared" si="1"/>
        <v>2532690.8479362773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964289.03084631963</v>
      </c>
      <c r="D3" s="24">
        <f t="shared" si="2"/>
        <v>962445.39886840666</v>
      </c>
      <c r="E3" s="24">
        <f t="shared" si="2"/>
        <v>970416.2432729986</v>
      </c>
      <c r="F3" s="24">
        <f t="shared" si="2"/>
        <v>1006302.1876494589</v>
      </c>
      <c r="G3" s="24">
        <f t="shared" si="2"/>
        <v>991149.19133042835</v>
      </c>
      <c r="H3" s="24">
        <f t="shared" si="2"/>
        <v>959765.59452184325</v>
      </c>
      <c r="I3" s="24">
        <f t="shared" si="2"/>
        <v>975017.28827734594</v>
      </c>
      <c r="J3" s="24">
        <f t="shared" si="2"/>
        <v>982600.20587322686</v>
      </c>
      <c r="K3" s="24">
        <f t="shared" si="2"/>
        <v>907345.59887995536</v>
      </c>
      <c r="L3" s="24">
        <f t="shared" si="2"/>
        <v>842106.09908135864</v>
      </c>
      <c r="M3" s="24">
        <f t="shared" si="2"/>
        <v>844293.58540443983</v>
      </c>
      <c r="N3" s="24">
        <f t="shared" si="2"/>
        <v>866430.79777130578</v>
      </c>
      <c r="O3" s="24">
        <f t="shared" si="2"/>
        <v>887929.43750937213</v>
      </c>
      <c r="P3" s="24">
        <f t="shared" si="2"/>
        <v>856855.45226538624</v>
      </c>
      <c r="Q3" s="24">
        <f t="shared" si="2"/>
        <v>812322.65989672451</v>
      </c>
      <c r="R3" s="24">
        <f t="shared" si="2"/>
        <v>815522.28569214826</v>
      </c>
      <c r="S3" s="24">
        <f t="shared" si="2"/>
        <v>768011.92193270777</v>
      </c>
      <c r="T3" s="24">
        <f t="shared" si="2"/>
        <v>749543.80193533446</v>
      </c>
      <c r="U3" s="24">
        <f t="shared" si="2"/>
        <v>702047.95292835392</v>
      </c>
      <c r="V3" s="24">
        <f t="shared" si="2"/>
        <v>554144.2219752362</v>
      </c>
      <c r="W3" s="24">
        <f t="shared" si="2"/>
        <v>454331.20999277232</v>
      </c>
      <c r="X3" s="24">
        <f t="shared" si="2"/>
        <v>512832.30685812118</v>
      </c>
      <c r="Y3" s="24">
        <f t="shared" ref="Y3:Z3" si="3">SUM(Y4,Y8,Y11)</f>
        <v>528656.65807358513</v>
      </c>
      <c r="Z3" s="24">
        <f t="shared" si="3"/>
        <v>393682.92947241745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521809.86999643629</v>
      </c>
      <c r="D4" s="19">
        <f t="shared" si="4"/>
        <v>515576.76399597357</v>
      </c>
      <c r="E4" s="19">
        <f t="shared" si="4"/>
        <v>524177.29670338717</v>
      </c>
      <c r="F4" s="19">
        <f t="shared" si="4"/>
        <v>554548.53369789885</v>
      </c>
      <c r="G4" s="19">
        <f t="shared" si="4"/>
        <v>549431.13281216752</v>
      </c>
      <c r="H4" s="19">
        <f t="shared" si="4"/>
        <v>527992.06253234332</v>
      </c>
      <c r="I4" s="19">
        <f t="shared" si="4"/>
        <v>543349.95601658977</v>
      </c>
      <c r="J4" s="19">
        <f t="shared" si="4"/>
        <v>550354.36980519723</v>
      </c>
      <c r="K4" s="19">
        <f t="shared" si="4"/>
        <v>490482.79397546634</v>
      </c>
      <c r="L4" s="19">
        <f t="shared" si="4"/>
        <v>446252.68596192752</v>
      </c>
      <c r="M4" s="19">
        <f t="shared" si="4"/>
        <v>454614.12199173809</v>
      </c>
      <c r="N4" s="19">
        <f t="shared" si="4"/>
        <v>452315.8758785032</v>
      </c>
      <c r="O4" s="19">
        <f t="shared" si="4"/>
        <v>467827.46453618736</v>
      </c>
      <c r="P4" s="19">
        <f t="shared" si="4"/>
        <v>460886.72419543361</v>
      </c>
      <c r="Q4" s="19">
        <f t="shared" si="4"/>
        <v>428274.8876862778</v>
      </c>
      <c r="R4" s="19">
        <f t="shared" si="4"/>
        <v>435482.72202283179</v>
      </c>
      <c r="S4" s="19">
        <f t="shared" si="4"/>
        <v>410029.48153938248</v>
      </c>
      <c r="T4" s="19">
        <f t="shared" si="4"/>
        <v>387891.73408288456</v>
      </c>
      <c r="U4" s="19">
        <f t="shared" si="4"/>
        <v>354743.94105257565</v>
      </c>
      <c r="V4" s="19">
        <f t="shared" si="4"/>
        <v>265271.37041585735</v>
      </c>
      <c r="W4" s="19">
        <f t="shared" si="4"/>
        <v>215437.00393454864</v>
      </c>
      <c r="X4" s="19">
        <f t="shared" si="4"/>
        <v>245622.55269794591</v>
      </c>
      <c r="Y4" s="19">
        <f t="shared" ref="Y4:Z4" si="5">SUM(Y5:Y7)</f>
        <v>249020.32718876007</v>
      </c>
      <c r="Z4" s="19">
        <f t="shared" si="5"/>
        <v>182273.62732915374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403.18248752759996</v>
      </c>
      <c r="D5" s="8">
        <f>INTMARB!D5+GIC!D5</f>
        <v>395.51307279360003</v>
      </c>
      <c r="E5" s="8">
        <f>INTMARB!E5+GIC!E5</f>
        <v>1478.7554147976</v>
      </c>
      <c r="F5" s="8">
        <f>INTMARB!F5+GIC!F5</f>
        <v>10947.103088610002</v>
      </c>
      <c r="G5" s="8">
        <f>INTMARB!G5+GIC!G5</f>
        <v>20522.114540090239</v>
      </c>
      <c r="H5" s="8">
        <f>INTMARB!H5+GIC!H5</f>
        <v>21169.218455341175</v>
      </c>
      <c r="I5" s="8">
        <f>INTMARB!I5+GIC!I5</f>
        <v>19226.706964384583</v>
      </c>
      <c r="J5" s="8">
        <f>INTMARB!J5+GIC!J5</f>
        <v>22286.222878260727</v>
      </c>
      <c r="K5" s="8">
        <f>INTMARB!K5+GIC!K5</f>
        <v>21031.431884442383</v>
      </c>
      <c r="L5" s="8">
        <f>INTMARB!L5+GIC!L5</f>
        <v>16944.151035927396</v>
      </c>
      <c r="M5" s="8">
        <f>INTMARB!M5+GIC!M5</f>
        <v>15803.442263362274</v>
      </c>
      <c r="N5" s="8">
        <f>INTMARB!N5+GIC!N5</f>
        <v>26536.334887358917</v>
      </c>
      <c r="O5" s="8">
        <f>INTMARB!O5+GIC!O5</f>
        <v>24353.790098573987</v>
      </c>
      <c r="P5" s="8">
        <f>INTMARB!P5+GIC!P5</f>
        <v>19275.617104428027</v>
      </c>
      <c r="Q5" s="8">
        <f>INTMARB!Q5+GIC!Q5</f>
        <v>19772.957090106913</v>
      </c>
      <c r="R5" s="8">
        <f>INTMARB!R5+GIC!R5</f>
        <v>18125.027071191587</v>
      </c>
      <c r="S5" s="8">
        <f>INTMARB!S5+GIC!S5</f>
        <v>11310.181634006993</v>
      </c>
      <c r="T5" s="8">
        <f>INTMARB!T5+GIC!T5</f>
        <v>10721.662272990934</v>
      </c>
      <c r="U5" s="8">
        <f>INTMARB!U5+GIC!U5</f>
        <v>9995.3474093861587</v>
      </c>
      <c r="V5" s="8">
        <f>INTMARB!V5+GIC!V5</f>
        <v>6118.3100999565777</v>
      </c>
      <c r="W5" s="8">
        <f>INTMARB!W5+GIC!W5</f>
        <v>4944.0835465757482</v>
      </c>
      <c r="X5" s="8">
        <f>INTMARB!X5+GIC!X5</f>
        <v>5926.0990366606829</v>
      </c>
      <c r="Y5" s="8">
        <f>INTMARB!Y5+GIC!Y5</f>
        <v>4520.5233017546761</v>
      </c>
      <c r="Z5" s="8">
        <f>INTMARB!Z5+GIC!Z5</f>
        <v>2787.5439749599118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36650.465588170024</v>
      </c>
      <c r="D6" s="8">
        <f>INTMARB!D6+GIC!D6</f>
        <v>34124.055222651637</v>
      </c>
      <c r="E6" s="8">
        <f>INTMARB!E6+GIC!E6</f>
        <v>36510.995473298666</v>
      </c>
      <c r="F6" s="8">
        <f>INTMARB!F6+GIC!F6</f>
        <v>38024.306115047992</v>
      </c>
      <c r="G6" s="8">
        <f>INTMARB!G6+GIC!G6</f>
        <v>38824.655194195206</v>
      </c>
      <c r="H6" s="8">
        <f>INTMARB!H6+GIC!H6</f>
        <v>35784.494614623327</v>
      </c>
      <c r="I6" s="8">
        <f>INTMARB!I6+GIC!I6</f>
        <v>32523.688573826359</v>
      </c>
      <c r="J6" s="8">
        <f>INTMARB!J6+GIC!J6</f>
        <v>35888.897663127071</v>
      </c>
      <c r="K6" s="8">
        <f>INTMARB!K6+GIC!K6</f>
        <v>28182.408286771595</v>
      </c>
      <c r="L6" s="8">
        <f>INTMARB!L6+GIC!L6</f>
        <v>20342.091483795481</v>
      </c>
      <c r="M6" s="8">
        <f>INTMARB!M6+GIC!M6</f>
        <v>15756.189333545202</v>
      </c>
      <c r="N6" s="8">
        <f>INTMARB!N6+GIC!N6</f>
        <v>18157.547416828034</v>
      </c>
      <c r="O6" s="8">
        <f>INTMARB!O6+GIC!O6</f>
        <v>23377.417480423541</v>
      </c>
      <c r="P6" s="8">
        <f>INTMARB!P6+GIC!P6</f>
        <v>5632.4703247567677</v>
      </c>
      <c r="Q6" s="8">
        <f>INTMARB!Q6+GIC!Q6</f>
        <v>9150.9148837638058</v>
      </c>
      <c r="R6" s="8">
        <f>INTMARB!R6+GIC!R6</f>
        <v>1313.3447336607742</v>
      </c>
      <c r="S6" s="8">
        <f>INTMARB!S6+GIC!S6</f>
        <v>8225.1867520211981</v>
      </c>
      <c r="T6" s="8">
        <f>INTMARB!T6+GIC!T6</f>
        <v>10480.900795884001</v>
      </c>
      <c r="U6" s="8">
        <f>INTMARB!U6+GIC!U6</f>
        <v>8519.3514988200004</v>
      </c>
      <c r="V6" s="8">
        <f>INTMARB!V6+GIC!V6</f>
        <v>434.62927989839994</v>
      </c>
      <c r="W6" s="8">
        <f>INTMARB!W6+GIC!W6</f>
        <v>505.6987914959999</v>
      </c>
      <c r="X6" s="8">
        <f>INTMARB!X6+GIC!X6</f>
        <v>591.44892727439992</v>
      </c>
      <c r="Y6" s="8">
        <f>INTMARB!Y6+GIC!Y6</f>
        <v>2491.2569795999998</v>
      </c>
      <c r="Z6" s="8">
        <f>INTMARB!Z6+GIC!Z6</f>
        <v>4977.1775349744012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484756.2219207387</v>
      </c>
      <c r="D7" s="8">
        <f>INTMARB!D7+GIC!D7</f>
        <v>481057.19570052833</v>
      </c>
      <c r="E7" s="8">
        <f>INTMARB!E7+GIC!E7</f>
        <v>486187.54581529088</v>
      </c>
      <c r="F7" s="8">
        <f>INTMARB!F7+GIC!F7</f>
        <v>505577.12449424085</v>
      </c>
      <c r="G7" s="8">
        <f>INTMARB!G7+GIC!G7</f>
        <v>490084.3630778821</v>
      </c>
      <c r="H7" s="8">
        <f>INTMARB!H7+GIC!H7</f>
        <v>471038.34946237877</v>
      </c>
      <c r="I7" s="8">
        <f>INTMARB!I7+GIC!I7</f>
        <v>491599.56047837879</v>
      </c>
      <c r="J7" s="8">
        <f>INTMARB!J7+GIC!J7</f>
        <v>492179.24926380947</v>
      </c>
      <c r="K7" s="8">
        <f>INTMARB!K7+GIC!K7</f>
        <v>441268.95380425238</v>
      </c>
      <c r="L7" s="8">
        <f>INTMARB!L7+GIC!L7</f>
        <v>408966.44344220462</v>
      </c>
      <c r="M7" s="8">
        <f>INTMARB!M7+GIC!M7</f>
        <v>423054.49039483059</v>
      </c>
      <c r="N7" s="8">
        <f>INTMARB!N7+GIC!N7</f>
        <v>407621.99357431626</v>
      </c>
      <c r="O7" s="8">
        <f>INTMARB!O7+GIC!O7</f>
        <v>420096.25695718982</v>
      </c>
      <c r="P7" s="8">
        <f>INTMARB!P7+GIC!P7</f>
        <v>435978.63676624879</v>
      </c>
      <c r="Q7" s="8">
        <f>INTMARB!Q7+GIC!Q7</f>
        <v>399351.01571240707</v>
      </c>
      <c r="R7" s="8">
        <f>INTMARB!R7+GIC!R7</f>
        <v>416044.3502179794</v>
      </c>
      <c r="S7" s="8">
        <f>INTMARB!S7+GIC!S7</f>
        <v>390494.11315335432</v>
      </c>
      <c r="T7" s="8">
        <f>INTMARB!T7+GIC!T7</f>
        <v>366689.17101400963</v>
      </c>
      <c r="U7" s="8">
        <f>INTMARB!U7+GIC!U7</f>
        <v>336229.24214436952</v>
      </c>
      <c r="V7" s="8">
        <f>INTMARB!V7+GIC!V7</f>
        <v>258718.43103600235</v>
      </c>
      <c r="W7" s="8">
        <f>INTMARB!W7+GIC!W7</f>
        <v>209987.22159647688</v>
      </c>
      <c r="X7" s="8">
        <f>INTMARB!X7+GIC!X7</f>
        <v>239105.00473401081</v>
      </c>
      <c r="Y7" s="8">
        <f>INTMARB!Y7+GIC!Y7</f>
        <v>242008.5469074054</v>
      </c>
      <c r="Z7" s="8">
        <f>INTMARB!Z7+GIC!Z7</f>
        <v>174508.90581921942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395758.61203301983</v>
      </c>
      <c r="D8" s="19">
        <f t="shared" si="6"/>
        <v>404606.12334377132</v>
      </c>
      <c r="E8" s="19">
        <f t="shared" si="6"/>
        <v>405092.20156142494</v>
      </c>
      <c r="F8" s="19">
        <f t="shared" si="6"/>
        <v>408138.7414097552</v>
      </c>
      <c r="G8" s="19">
        <f t="shared" si="6"/>
        <v>405721.84075638396</v>
      </c>
      <c r="H8" s="19">
        <f t="shared" si="6"/>
        <v>397190.86601104215</v>
      </c>
      <c r="I8" s="19">
        <f t="shared" si="6"/>
        <v>394923.8026134001</v>
      </c>
      <c r="J8" s="19">
        <f t="shared" si="6"/>
        <v>397898.64763245825</v>
      </c>
      <c r="K8" s="19">
        <f t="shared" si="6"/>
        <v>384462.08296238765</v>
      </c>
      <c r="L8" s="19">
        <f t="shared" si="6"/>
        <v>368217.861224272</v>
      </c>
      <c r="M8" s="19">
        <f t="shared" si="6"/>
        <v>360709.59483942168</v>
      </c>
      <c r="N8" s="19">
        <f t="shared" si="6"/>
        <v>384273.25720572629</v>
      </c>
      <c r="O8" s="19">
        <f t="shared" si="6"/>
        <v>392259.78760961432</v>
      </c>
      <c r="P8" s="19">
        <f t="shared" si="6"/>
        <v>369342.09657396446</v>
      </c>
      <c r="Q8" s="19">
        <f t="shared" si="6"/>
        <v>359672.58857568575</v>
      </c>
      <c r="R8" s="19">
        <f t="shared" si="6"/>
        <v>355225.18902047316</v>
      </c>
      <c r="S8" s="19">
        <f t="shared" si="6"/>
        <v>333241.94832308666</v>
      </c>
      <c r="T8" s="19">
        <f t="shared" si="6"/>
        <v>337087.20013543032</v>
      </c>
      <c r="U8" s="19">
        <f t="shared" si="6"/>
        <v>323319.4938370423</v>
      </c>
      <c r="V8" s="19">
        <f t="shared" si="6"/>
        <v>267918.76697583095</v>
      </c>
      <c r="W8" s="19">
        <f t="shared" si="6"/>
        <v>218576.60393091055</v>
      </c>
      <c r="X8" s="19">
        <f t="shared" si="6"/>
        <v>247509.65050907509</v>
      </c>
      <c r="Y8" s="19">
        <f t="shared" ref="Y8:Z8" si="7">SUM(Y9:Y10)</f>
        <v>260066.13984193027</v>
      </c>
      <c r="Z8" s="19">
        <f t="shared" si="7"/>
        <v>194685.55257532193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8118.1876636456645</v>
      </c>
      <c r="D9" s="8">
        <f>INTMARB!D9+GIC!D9</f>
        <v>6258.005432436772</v>
      </c>
      <c r="E9" s="8">
        <f>INTMARB!E9+GIC!E9</f>
        <v>7666.3969498577881</v>
      </c>
      <c r="F9" s="8">
        <f>INTMARB!F9+GIC!F9</f>
        <v>6630.986291284632</v>
      </c>
      <c r="G9" s="8">
        <f>INTMARB!G9+GIC!G9</f>
        <v>7878.6876183357199</v>
      </c>
      <c r="H9" s="8">
        <f>INTMARB!H9+GIC!H9</f>
        <v>8834.7482937660843</v>
      </c>
      <c r="I9" s="8">
        <f>INTMARB!I9+GIC!I9</f>
        <v>9078.584826000726</v>
      </c>
      <c r="J9" s="8">
        <f>INTMARB!J9+GIC!J9</f>
        <v>9310.5901420447899</v>
      </c>
      <c r="K9" s="8">
        <f>INTMARB!K9+GIC!K9</f>
        <v>7606.3635715649998</v>
      </c>
      <c r="L9" s="8">
        <f>INTMARB!L9+GIC!L9</f>
        <v>5858.6628384162923</v>
      </c>
      <c r="M9" s="8">
        <f>INTMARB!M9+GIC!M9</f>
        <v>5050.6937711744649</v>
      </c>
      <c r="N9" s="8">
        <f>INTMARB!N9+GIC!N9</f>
        <v>7241.5178454475881</v>
      </c>
      <c r="O9" s="8">
        <f>INTMARB!O9+GIC!O9</f>
        <v>7592.744065049219</v>
      </c>
      <c r="P9" s="8">
        <f>INTMARB!P9+GIC!P9</f>
        <v>6015.3582158532145</v>
      </c>
      <c r="Q9" s="8">
        <f>INTMARB!Q9+GIC!Q9</f>
        <v>6443.3884990572906</v>
      </c>
      <c r="R9" s="8">
        <f>INTMARB!R9+GIC!R9</f>
        <v>6512.8308994111612</v>
      </c>
      <c r="S9" s="8">
        <f>INTMARB!S9+GIC!S9</f>
        <v>4583.1779310272332</v>
      </c>
      <c r="T9" s="8">
        <f>INTMARB!T9+GIC!T9</f>
        <v>4936.4497364900217</v>
      </c>
      <c r="U9" s="8">
        <f>INTMARB!U9+GIC!U9</f>
        <v>4098.4286203543343</v>
      </c>
      <c r="V9" s="8">
        <f>INTMARB!V9+GIC!V9</f>
        <v>3410.387440858116</v>
      </c>
      <c r="W9" s="8">
        <f>INTMARB!W9+GIC!W9</f>
        <v>2211.7360184395111</v>
      </c>
      <c r="X9" s="8">
        <f>INTMARB!X9+GIC!X9</f>
        <v>2132.0763429330618</v>
      </c>
      <c r="Y9" s="8">
        <f>INTMARB!Y9+GIC!Y9</f>
        <v>1934.7322643753396</v>
      </c>
      <c r="Z9" s="8">
        <f>INTMARB!Z9+GIC!Z9</f>
        <v>1280.4011500194736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387640.42436937417</v>
      </c>
      <c r="D10" s="8">
        <f>INTMARB!D10+GIC!D10</f>
        <v>398348.11791133456</v>
      </c>
      <c r="E10" s="8">
        <f>INTMARB!E10+GIC!E10</f>
        <v>397425.80461156718</v>
      </c>
      <c r="F10" s="8">
        <f>INTMARB!F10+GIC!F10</f>
        <v>401507.75511847058</v>
      </c>
      <c r="G10" s="8">
        <f>INTMARB!G10+GIC!G10</f>
        <v>397843.15313804825</v>
      </c>
      <c r="H10" s="8">
        <f>INTMARB!H10+GIC!H10</f>
        <v>388356.11771727604</v>
      </c>
      <c r="I10" s="8">
        <f>INTMARB!I10+GIC!I10</f>
        <v>385845.21778739936</v>
      </c>
      <c r="J10" s="8">
        <f>INTMARB!J10+GIC!J10</f>
        <v>388588.05749041348</v>
      </c>
      <c r="K10" s="8">
        <f>INTMARB!K10+GIC!K10</f>
        <v>376855.71939082263</v>
      </c>
      <c r="L10" s="8">
        <f>INTMARB!L10+GIC!L10</f>
        <v>362359.19838585571</v>
      </c>
      <c r="M10" s="8">
        <f>INTMARB!M10+GIC!M10</f>
        <v>355658.90106824721</v>
      </c>
      <c r="N10" s="8">
        <f>INTMARB!N10+GIC!N10</f>
        <v>377031.73936027871</v>
      </c>
      <c r="O10" s="8">
        <f>INTMARB!O10+GIC!O10</f>
        <v>384667.04354456509</v>
      </c>
      <c r="P10" s="8">
        <f>INTMARB!P10+GIC!P10</f>
        <v>363326.73835811124</v>
      </c>
      <c r="Q10" s="8">
        <f>INTMARB!Q10+GIC!Q10</f>
        <v>353229.20007662848</v>
      </c>
      <c r="R10" s="8">
        <f>INTMARB!R10+GIC!R10</f>
        <v>348712.35812106199</v>
      </c>
      <c r="S10" s="8">
        <f>INTMARB!S10+GIC!S10</f>
        <v>328658.77039205941</v>
      </c>
      <c r="T10" s="8">
        <f>INTMARB!T10+GIC!T10</f>
        <v>332150.75039894029</v>
      </c>
      <c r="U10" s="8">
        <f>INTMARB!U10+GIC!U10</f>
        <v>319221.06521668797</v>
      </c>
      <c r="V10" s="8">
        <f>INTMARB!V10+GIC!V10</f>
        <v>264508.37953497283</v>
      </c>
      <c r="W10" s="8">
        <f>INTMARB!W10+GIC!W10</f>
        <v>216364.86791247103</v>
      </c>
      <c r="X10" s="8">
        <f>INTMARB!X10+GIC!X10</f>
        <v>245377.57416614203</v>
      </c>
      <c r="Y10" s="8">
        <f>INTMARB!Y10+GIC!Y10</f>
        <v>258131.40757755493</v>
      </c>
      <c r="Z10" s="8">
        <f>INTMARB!Z10+GIC!Z10</f>
        <v>193405.15142530247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46720.548816863498</v>
      </c>
      <c r="D11" s="19">
        <f t="shared" si="8"/>
        <v>42262.511528661678</v>
      </c>
      <c r="E11" s="19">
        <f t="shared" si="8"/>
        <v>41146.745008186459</v>
      </c>
      <c r="F11" s="19">
        <f t="shared" si="8"/>
        <v>43614.912541804864</v>
      </c>
      <c r="G11" s="19">
        <f t="shared" si="8"/>
        <v>35996.217761876913</v>
      </c>
      <c r="H11" s="19">
        <f t="shared" si="8"/>
        <v>34582.665978457793</v>
      </c>
      <c r="I11" s="19">
        <f t="shared" si="8"/>
        <v>36743.529647356154</v>
      </c>
      <c r="J11" s="19">
        <f t="shared" si="8"/>
        <v>34347.188435571385</v>
      </c>
      <c r="K11" s="19">
        <f t="shared" si="8"/>
        <v>32400.721942101343</v>
      </c>
      <c r="L11" s="19">
        <f t="shared" si="8"/>
        <v>27635.551895159093</v>
      </c>
      <c r="M11" s="19">
        <f t="shared" si="8"/>
        <v>28969.86857328011</v>
      </c>
      <c r="N11" s="19">
        <f t="shared" si="8"/>
        <v>29841.664687076296</v>
      </c>
      <c r="O11" s="19">
        <f t="shared" si="8"/>
        <v>27842.185363570519</v>
      </c>
      <c r="P11" s="19">
        <f t="shared" si="8"/>
        <v>26626.631495988287</v>
      </c>
      <c r="Q11" s="19">
        <f t="shared" si="8"/>
        <v>24375.183634760935</v>
      </c>
      <c r="R11" s="19">
        <f t="shared" si="8"/>
        <v>24814.374648843288</v>
      </c>
      <c r="S11" s="19">
        <f t="shared" si="8"/>
        <v>24740.492070238564</v>
      </c>
      <c r="T11" s="19">
        <f t="shared" si="8"/>
        <v>24564.867717019573</v>
      </c>
      <c r="U11" s="19">
        <f t="shared" si="8"/>
        <v>23984.518038735983</v>
      </c>
      <c r="V11" s="19">
        <f t="shared" si="8"/>
        <v>20954.084583547883</v>
      </c>
      <c r="W11" s="19">
        <f t="shared" si="8"/>
        <v>20317.602127313134</v>
      </c>
      <c r="X11" s="19">
        <f t="shared" si="8"/>
        <v>19700.10365110018</v>
      </c>
      <c r="Y11" s="19">
        <f t="shared" ref="Y11:Z11" si="9">SUM(Y12:Y16)</f>
        <v>19570.191042894836</v>
      </c>
      <c r="Z11" s="19">
        <f t="shared" si="9"/>
        <v>16723.749567941781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1204.8369383675413</v>
      </c>
      <c r="D12" s="8">
        <f>INTMARB!D12+GIC!D12</f>
        <v>904.1980407282083</v>
      </c>
      <c r="E12" s="8">
        <f>INTMARB!E12+GIC!E12</f>
        <v>938.3163038694679</v>
      </c>
      <c r="F12" s="8">
        <f>INTMARB!F12+GIC!F12</f>
        <v>791.41489258565309</v>
      </c>
      <c r="G12" s="8">
        <f>INTMARB!G12+GIC!G12</f>
        <v>673.89726092883188</v>
      </c>
      <c r="H12" s="8">
        <f>INTMARB!H12+GIC!H12</f>
        <v>771.89092120639998</v>
      </c>
      <c r="I12" s="8">
        <f>INTMARB!I12+GIC!I12</f>
        <v>747.36198520869334</v>
      </c>
      <c r="J12" s="8">
        <f>INTMARB!J12+GIC!J12</f>
        <v>700.17382030595195</v>
      </c>
      <c r="K12" s="8">
        <f>INTMARB!K12+GIC!K12</f>
        <v>676.83032741561613</v>
      </c>
      <c r="L12" s="8">
        <f>INTMARB!L12+GIC!L12</f>
        <v>631.64837757594648</v>
      </c>
      <c r="M12" s="8">
        <f>INTMARB!M12+GIC!M12</f>
        <v>1481.6332596117331</v>
      </c>
      <c r="N12" s="8">
        <f>INTMARB!N12+GIC!N12</f>
        <v>1021.7029983367678</v>
      </c>
      <c r="O12" s="8">
        <f>INTMARB!O12+GIC!O12</f>
        <v>788.13147782345607</v>
      </c>
      <c r="P12" s="8">
        <f>INTMARB!P12+GIC!P12</f>
        <v>706.86444237315902</v>
      </c>
      <c r="Q12" s="8">
        <f>INTMARB!Q12+GIC!Q12</f>
        <v>489.87960028497599</v>
      </c>
      <c r="R12" s="8">
        <f>INTMARB!R12+GIC!R12</f>
        <v>630.87901818753505</v>
      </c>
      <c r="S12" s="8">
        <f>INTMARB!S12+GIC!S12</f>
        <v>592.89365577988849</v>
      </c>
      <c r="T12" s="8">
        <f>INTMARB!T12+GIC!T12</f>
        <v>519.71192941813342</v>
      </c>
      <c r="U12" s="8">
        <f>INTMARB!U12+GIC!U12</f>
        <v>516.54236029299182</v>
      </c>
      <c r="V12" s="8">
        <f>INTMARB!V12+GIC!V12</f>
        <v>307.10776176826852</v>
      </c>
      <c r="W12" s="8">
        <f>INTMARB!W12+GIC!W12</f>
        <v>248.92437259794212</v>
      </c>
      <c r="X12" s="8">
        <f>INTMARB!X12+GIC!X12</f>
        <v>270.00521763605133</v>
      </c>
      <c r="Y12" s="8">
        <f>INTMARB!Y12+GIC!Y12</f>
        <v>343.50792928944566</v>
      </c>
      <c r="Z12" s="8">
        <f>INTMARB!Z12+GIC!Z12</f>
        <v>200.65925849998183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32724.060246796736</v>
      </c>
      <c r="D13" s="8">
        <f>INTMARB!D13+GIC!D13</f>
        <v>29149.165083474785</v>
      </c>
      <c r="E13" s="8">
        <f>INTMARB!E13+GIC!E13</f>
        <v>27962.230295417088</v>
      </c>
      <c r="F13" s="8">
        <f>INTMARB!F13+GIC!F13</f>
        <v>29446.839570817214</v>
      </c>
      <c r="G13" s="8">
        <f>INTMARB!G13+GIC!G13</f>
        <v>22336.103233075679</v>
      </c>
      <c r="H13" s="8">
        <f>INTMARB!H13+GIC!H13</f>
        <v>20405.88711668619</v>
      </c>
      <c r="I13" s="8">
        <f>INTMARB!I13+GIC!I13</f>
        <v>22782.072938069858</v>
      </c>
      <c r="J13" s="8">
        <f>INTMARB!J13+GIC!J13</f>
        <v>20086.437773419832</v>
      </c>
      <c r="K13" s="8">
        <f>INTMARB!K13+GIC!K13</f>
        <v>17233.916097251316</v>
      </c>
      <c r="L13" s="8">
        <f>INTMARB!L13+GIC!L13</f>
        <v>14183.988772676737</v>
      </c>
      <c r="M13" s="8">
        <f>INTMARB!M13+GIC!M13</f>
        <v>14431.84666354597</v>
      </c>
      <c r="N13" s="8">
        <f>INTMARB!N13+GIC!N13</f>
        <v>15634.464671924836</v>
      </c>
      <c r="O13" s="8">
        <f>INTMARB!O13+GIC!O13</f>
        <v>13684.912989407921</v>
      </c>
      <c r="P13" s="8">
        <f>INTMARB!P13+GIC!P13</f>
        <v>11320.975620431425</v>
      </c>
      <c r="Q13" s="8">
        <f>INTMARB!Q13+GIC!Q13</f>
        <v>10557.294754913035</v>
      </c>
      <c r="R13" s="8">
        <f>INTMARB!R13+GIC!R13</f>
        <v>11543.059116051361</v>
      </c>
      <c r="S13" s="8">
        <f>INTMARB!S13+GIC!S13</f>
        <v>11142.030236035112</v>
      </c>
      <c r="T13" s="8">
        <f>INTMARB!T13+GIC!T13</f>
        <v>11161.092707929301</v>
      </c>
      <c r="U13" s="8">
        <f>INTMARB!U13+GIC!U13</f>
        <v>10969.400943085018</v>
      </c>
      <c r="V13" s="8">
        <f>INTMARB!V13+GIC!V13</f>
        <v>9528.8331198326214</v>
      </c>
      <c r="W13" s="8">
        <f>INTMARB!W13+GIC!W13</f>
        <v>8453.149564471285</v>
      </c>
      <c r="X13" s="8">
        <f>INTMARB!X13+GIC!X13</f>
        <v>8465.1876189133363</v>
      </c>
      <c r="Y13" s="8">
        <f>INTMARB!Y13+GIC!Y13</f>
        <v>8689.469625537191</v>
      </c>
      <c r="Z13" s="8">
        <f>INTMARB!Z13+GIC!Z13</f>
        <v>8135.5383028273518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121.95041832000001</v>
      </c>
      <c r="D15" s="8">
        <f>INTMARB!D15+GIC!D15</f>
        <v>153.94777980480001</v>
      </c>
      <c r="E15" s="8">
        <f>INTMARB!E15+GIC!E15</f>
        <v>624.57158652480007</v>
      </c>
      <c r="F15" s="8">
        <f>INTMARB!F15+GIC!F15</f>
        <v>566.89228028160005</v>
      </c>
      <c r="G15" s="8">
        <f>INTMARB!G15+GIC!G15</f>
        <v>637.77806792640001</v>
      </c>
      <c r="H15" s="8">
        <f>INTMARB!H15+GIC!H15</f>
        <v>669.44588095440008</v>
      </c>
      <c r="I15" s="8">
        <f>INTMARB!I15+GIC!I15</f>
        <v>343.70281780560003</v>
      </c>
      <c r="J15" s="8">
        <f>INTMARB!J15+GIC!J15</f>
        <v>400.54333465200006</v>
      </c>
      <c r="K15" s="8">
        <f>INTMARB!K15+GIC!K15</f>
        <v>490.08639804240011</v>
      </c>
      <c r="L15" s="8">
        <f>INTMARB!L15+GIC!L15</f>
        <v>691.29306048960007</v>
      </c>
      <c r="M15" s="8">
        <f>INTMARB!M15+GIC!M15</f>
        <v>383.4029161200001</v>
      </c>
      <c r="N15" s="8">
        <f>INTMARB!N15+GIC!N15</f>
        <v>400.10355709680005</v>
      </c>
      <c r="O15" s="8">
        <f>INTMARB!O15+GIC!O15</f>
        <v>374.77798160160012</v>
      </c>
      <c r="P15" s="8">
        <f>INTMARB!P15+GIC!P15</f>
        <v>419.65280477760007</v>
      </c>
      <c r="Q15" s="8">
        <f>INTMARB!Q15+GIC!Q15</f>
        <v>415.66631263199997</v>
      </c>
      <c r="R15" s="8">
        <f>INTMARB!R15+GIC!R15</f>
        <v>240.94408677120001</v>
      </c>
      <c r="S15" s="8">
        <f>INTMARB!S15+GIC!S15</f>
        <v>276.72024310080008</v>
      </c>
      <c r="T15" s="8">
        <f>INTMARB!T15+GIC!T15</f>
        <v>232.73796739440002</v>
      </c>
      <c r="U15" s="8">
        <f>INTMARB!U15+GIC!U15</f>
        <v>305.81335797119999</v>
      </c>
      <c r="V15" s="8">
        <f>INTMARB!V15+GIC!V15</f>
        <v>248.02943887200001</v>
      </c>
      <c r="W15" s="8">
        <f>INTMARB!W15+GIC!W15</f>
        <v>191.8448172288</v>
      </c>
      <c r="X15" s="8">
        <f>INTMARB!X15+GIC!X15</f>
        <v>131.57411806560003</v>
      </c>
      <c r="Y15" s="8">
        <f>INTMARB!Y15+GIC!Y15</f>
        <v>139.0081514112</v>
      </c>
      <c r="Z15" s="8">
        <f>INTMARB!Z15+GIC!Z15</f>
        <v>143.41003424160004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12669.701213379221</v>
      </c>
      <c r="D16" s="8">
        <f>INTMARB!D16+GIC!D16</f>
        <v>12055.200624653882</v>
      </c>
      <c r="E16" s="8">
        <f>INTMARB!E16+GIC!E16</f>
        <v>11621.626822375101</v>
      </c>
      <c r="F16" s="8">
        <f>INTMARB!F16+GIC!F16</f>
        <v>12809.765798120397</v>
      </c>
      <c r="G16" s="8">
        <f>INTMARB!G16+GIC!G16</f>
        <v>12348.439199946002</v>
      </c>
      <c r="H16" s="8">
        <f>INTMARB!H16+GIC!H16</f>
        <v>12735.442059610801</v>
      </c>
      <c r="I16" s="8">
        <f>INTMARB!I16+GIC!I16</f>
        <v>12870.391906272003</v>
      </c>
      <c r="J16" s="8">
        <f>INTMARB!J16+GIC!J16</f>
        <v>13160.033507193599</v>
      </c>
      <c r="K16" s="8">
        <f>INTMARB!K16+GIC!K16</f>
        <v>13999.88911939201</v>
      </c>
      <c r="L16" s="8">
        <f>INTMARB!L16+GIC!L16</f>
        <v>12128.621684416808</v>
      </c>
      <c r="M16" s="8">
        <f>INTMARB!M16+GIC!M16</f>
        <v>12672.985734002408</v>
      </c>
      <c r="N16" s="8">
        <f>INTMARB!N16+GIC!N16</f>
        <v>12785.393459717892</v>
      </c>
      <c r="O16" s="8">
        <f>INTMARB!O16+GIC!O16</f>
        <v>12994.36291473754</v>
      </c>
      <c r="P16" s="8">
        <f>INTMARB!P16+GIC!P16</f>
        <v>14179.138628406103</v>
      </c>
      <c r="Q16" s="8">
        <f>INTMARB!Q16+GIC!Q16</f>
        <v>12912.342966930924</v>
      </c>
      <c r="R16" s="8">
        <f>INTMARB!R16+GIC!R16</f>
        <v>12399.492427833191</v>
      </c>
      <c r="S16" s="8">
        <f>INTMARB!S16+GIC!S16</f>
        <v>12728.847935322763</v>
      </c>
      <c r="T16" s="8">
        <f>INTMARB!T16+GIC!T16</f>
        <v>12651.325112277736</v>
      </c>
      <c r="U16" s="8">
        <f>INTMARB!U16+GIC!U16</f>
        <v>12192.761377386774</v>
      </c>
      <c r="V16" s="8">
        <f>INTMARB!V16+GIC!V16</f>
        <v>10870.114263074995</v>
      </c>
      <c r="W16" s="8">
        <f>INTMARB!W16+GIC!W16</f>
        <v>11423.683373015108</v>
      </c>
      <c r="X16" s="8">
        <f>INTMARB!X16+GIC!X16</f>
        <v>10833.33669648519</v>
      </c>
      <c r="Y16" s="8">
        <f>INTMARB!Y16+GIC!Y16</f>
        <v>10398.205336656998</v>
      </c>
      <c r="Z16" s="8">
        <f>INTMARB!Z16+GIC!Z16</f>
        <v>8244.1419723728468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156228.88394880001</v>
      </c>
      <c r="D17" s="27">
        <f t="shared" si="10"/>
        <v>149492.3313168</v>
      </c>
      <c r="E17" s="27">
        <f t="shared" si="10"/>
        <v>151767.872424</v>
      </c>
      <c r="F17" s="27">
        <f t="shared" si="10"/>
        <v>150164.94457871999</v>
      </c>
      <c r="G17" s="27">
        <f t="shared" si="10"/>
        <v>155681.91735120001</v>
      </c>
      <c r="H17" s="27">
        <f t="shared" si="10"/>
        <v>152725.71861216001</v>
      </c>
      <c r="I17" s="27">
        <f t="shared" si="10"/>
        <v>155428.83496223998</v>
      </c>
      <c r="J17" s="27">
        <f t="shared" si="10"/>
        <v>159058.72028303999</v>
      </c>
      <c r="K17" s="27">
        <f t="shared" si="10"/>
        <v>148569.18804287998</v>
      </c>
      <c r="L17" s="27">
        <f t="shared" si="10"/>
        <v>102277.91199600001</v>
      </c>
      <c r="M17" s="27">
        <f t="shared" si="10"/>
        <v>134944.96115807997</v>
      </c>
      <c r="N17" s="27">
        <f t="shared" si="10"/>
        <v>133387.18885151998</v>
      </c>
      <c r="O17" s="27">
        <f t="shared" si="10"/>
        <v>131849.10099216001</v>
      </c>
      <c r="P17" s="27">
        <f t="shared" si="10"/>
        <v>130355.07006528</v>
      </c>
      <c r="Q17" s="27">
        <f t="shared" si="10"/>
        <v>132842.53712447998</v>
      </c>
      <c r="R17" s="27">
        <f t="shared" si="10"/>
        <v>131887.45991376002</v>
      </c>
      <c r="S17" s="27">
        <f t="shared" si="10"/>
        <v>127963.85407488</v>
      </c>
      <c r="T17" s="27">
        <f t="shared" si="10"/>
        <v>134177.03452799999</v>
      </c>
      <c r="U17" s="27">
        <f t="shared" si="10"/>
        <v>142217.00906975998</v>
      </c>
      <c r="V17" s="27">
        <f t="shared" si="10"/>
        <v>132901.78436640001</v>
      </c>
      <c r="W17" s="27">
        <f t="shared" si="10"/>
        <v>113820.54535439999</v>
      </c>
      <c r="X17" s="27">
        <f t="shared" si="10"/>
        <v>128280.31262495999</v>
      </c>
      <c r="Y17" s="27">
        <f t="shared" ref="Y17:Z17" si="11">SUM(Y18:Y21)</f>
        <v>118428.55071552</v>
      </c>
      <c r="Z17" s="27">
        <f t="shared" si="11"/>
        <v>111093.92595792002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965.18968415999984</v>
      </c>
      <c r="D18" s="8">
        <f>INTMARB!D18+GIC!D18</f>
        <v>837.39840335999997</v>
      </c>
      <c r="E18" s="8">
        <f>INTMARB!E18+GIC!E18</f>
        <v>845.92618704000006</v>
      </c>
      <c r="F18" s="8">
        <f>INTMARB!F18+GIC!F18</f>
        <v>870.92835983999987</v>
      </c>
      <c r="G18" s="8">
        <f>INTMARB!G18+GIC!G18</f>
        <v>855.63470879999977</v>
      </c>
      <c r="H18" s="8">
        <f>INTMARB!H18+GIC!H18</f>
        <v>901.01104703999988</v>
      </c>
      <c r="I18" s="8">
        <f>INTMARB!I18+GIC!I18</f>
        <v>930.7120363199997</v>
      </c>
      <c r="J18" s="8">
        <f>INTMARB!J18+GIC!J18</f>
        <v>890.15950943999997</v>
      </c>
      <c r="K18" s="8">
        <f>INTMARB!K18+GIC!K18</f>
        <v>973.78667856000015</v>
      </c>
      <c r="L18" s="8">
        <f>INTMARB!L18+GIC!L18</f>
        <v>940.24201679999999</v>
      </c>
      <c r="M18" s="8">
        <f>INTMARB!M18+GIC!M18</f>
        <v>939.81012911999983</v>
      </c>
      <c r="N18" s="8">
        <f>INTMARB!N18+GIC!N18</f>
        <v>857.70639503999996</v>
      </c>
      <c r="O18" s="8">
        <f>INTMARB!O18+GIC!O18</f>
        <v>795.70749599999988</v>
      </c>
      <c r="P18" s="8">
        <f>INTMARB!P18+GIC!P18</f>
        <v>797.36247935999995</v>
      </c>
      <c r="Q18" s="8">
        <f>INTMARB!Q18+GIC!Q18</f>
        <v>813.99351167999998</v>
      </c>
      <c r="R18" s="8">
        <f>INTMARB!R18+GIC!R18</f>
        <v>810.88446383999985</v>
      </c>
      <c r="S18" s="8">
        <f>INTMARB!S18+GIC!S18</f>
        <v>732.7541923199999</v>
      </c>
      <c r="T18" s="8">
        <f>INTMARB!T18+GIC!T18</f>
        <v>692.04070655999988</v>
      </c>
      <c r="U18" s="8">
        <f>INTMARB!U18+GIC!U18</f>
        <v>683.20618991999993</v>
      </c>
      <c r="V18" s="8">
        <f>INTMARB!V18+GIC!V18</f>
        <v>633.4893964800001</v>
      </c>
      <c r="W18" s="8">
        <f>INTMARB!W18+GIC!W18</f>
        <v>476.6219409599999</v>
      </c>
      <c r="X18" s="8">
        <f>INTMARB!X18+GIC!X18</f>
        <v>105.75238175999999</v>
      </c>
      <c r="Y18" s="8">
        <f>INTMARB!Y18+GIC!Y18</f>
        <v>105.41479968</v>
      </c>
      <c r="Z18" s="8">
        <f>INTMARB!Z18+GIC!Z18</f>
        <v>103.10495184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15304.113527039999</v>
      </c>
      <c r="D19" s="8">
        <f>INTMARB!D19+GIC!D19</f>
        <v>13883.622639840003</v>
      </c>
      <c r="E19" s="8">
        <f>INTMARB!E19+GIC!E19</f>
        <v>13501.705419359998</v>
      </c>
      <c r="F19" s="8">
        <f>INTMARB!F19+GIC!F19</f>
        <v>13319.111875680002</v>
      </c>
      <c r="G19" s="8">
        <f>INTMARB!G19+GIC!G19</f>
        <v>13583.5460568</v>
      </c>
      <c r="H19" s="8">
        <f>INTMARB!H19+GIC!H19</f>
        <v>13141.792732319998</v>
      </c>
      <c r="I19" s="8">
        <f>INTMARB!I19+GIC!I19</f>
        <v>13642.476347519994</v>
      </c>
      <c r="J19" s="8">
        <f>INTMARB!J19+GIC!J19</f>
        <v>14216.463705599999</v>
      </c>
      <c r="K19" s="8">
        <f>INTMARB!K19+GIC!K19</f>
        <v>13627.62481392</v>
      </c>
      <c r="L19" s="8">
        <f>INTMARB!L19+GIC!L19</f>
        <v>10114.3962792</v>
      </c>
      <c r="M19" s="8">
        <f>INTMARB!M19+GIC!M19</f>
        <v>12317.207103359999</v>
      </c>
      <c r="N19" s="8">
        <f>INTMARB!N19+GIC!N19</f>
        <v>12351.441314879999</v>
      </c>
      <c r="O19" s="8">
        <f>INTMARB!O19+GIC!O19</f>
        <v>12606.223397759999</v>
      </c>
      <c r="P19" s="8">
        <f>INTMARB!P19+GIC!P19</f>
        <v>11966.668233119999</v>
      </c>
      <c r="Q19" s="8">
        <f>INTMARB!Q19+GIC!Q19</f>
        <v>11846.219522399999</v>
      </c>
      <c r="R19" s="8">
        <f>INTMARB!R19+GIC!R19</f>
        <v>12072.793201920002</v>
      </c>
      <c r="S19" s="8">
        <f>INTMARB!S19+GIC!S19</f>
        <v>12007.154266559999</v>
      </c>
      <c r="T19" s="8">
        <f>INTMARB!T19+GIC!T19</f>
        <v>12145.94445744</v>
      </c>
      <c r="U19" s="8">
        <f>INTMARB!U19+GIC!U19</f>
        <v>10979.97719184</v>
      </c>
      <c r="V19" s="8">
        <f>INTMARB!V19+GIC!V19</f>
        <v>10574.668026719999</v>
      </c>
      <c r="W19" s="8">
        <f>INTMARB!W19+GIC!W19</f>
        <v>9556.9880054399982</v>
      </c>
      <c r="X19" s="8">
        <f>INTMARB!X19+GIC!X19</f>
        <v>10384.018387200002</v>
      </c>
      <c r="Y19" s="8">
        <f>INTMARB!Y19+GIC!Y19</f>
        <v>9853.7933030400018</v>
      </c>
      <c r="Z19" s="8">
        <f>INTMARB!Z19+GIC!Z19</f>
        <v>9654.4074484800003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135123.29532</v>
      </c>
      <c r="D20" s="8">
        <f>INTMARB!D20+GIC!D20</f>
        <v>129916.279584</v>
      </c>
      <c r="E20" s="8">
        <f>INTMARB!E20+GIC!E20</f>
        <v>132320.23740000001</v>
      </c>
      <c r="F20" s="8">
        <f>INTMARB!F20+GIC!F20</f>
        <v>129746.500416</v>
      </c>
      <c r="G20" s="8">
        <f>INTMARB!G20+GIC!G20</f>
        <v>134596.27771200001</v>
      </c>
      <c r="H20" s="8">
        <f>INTMARB!H20+GIC!H20</f>
        <v>131974.06060800003</v>
      </c>
      <c r="I20" s="8">
        <f>INTMARB!I20+GIC!I20</f>
        <v>134485.40102399999</v>
      </c>
      <c r="J20" s="8">
        <f>INTMARB!J20+GIC!J20</f>
        <v>137326.46241599999</v>
      </c>
      <c r="K20" s="8">
        <f>INTMARB!K20+GIC!K20</f>
        <v>128125.26511199999</v>
      </c>
      <c r="L20" s="8">
        <f>INTMARB!L20+GIC!L20</f>
        <v>86382.377640000006</v>
      </c>
      <c r="M20" s="8">
        <f>INTMARB!M20+GIC!M20</f>
        <v>115258.68712799999</v>
      </c>
      <c r="N20" s="8">
        <f>INTMARB!N20+GIC!N20</f>
        <v>112241.889864</v>
      </c>
      <c r="O20" s="8">
        <f>INTMARB!O20+GIC!O20</f>
        <v>110263.23921600002</v>
      </c>
      <c r="P20" s="8">
        <f>INTMARB!P20+GIC!P20</f>
        <v>109061.056728</v>
      </c>
      <c r="Q20" s="8">
        <f>INTMARB!Q20+GIC!Q20</f>
        <v>110671.25939999998</v>
      </c>
      <c r="R20" s="8">
        <f>INTMARB!R20+GIC!R20</f>
        <v>108775.147104</v>
      </c>
      <c r="S20" s="8">
        <f>INTMARB!S20+GIC!S20</f>
        <v>105627.519504</v>
      </c>
      <c r="T20" s="8">
        <f>INTMARB!T20+GIC!T20</f>
        <v>111418.675992</v>
      </c>
      <c r="U20" s="8">
        <f>INTMARB!U20+GIC!U20</f>
        <v>122520.16951199998</v>
      </c>
      <c r="V20" s="8">
        <f>INTMARB!V20+GIC!V20</f>
        <v>113571.87192000001</v>
      </c>
      <c r="W20" s="8">
        <f>INTMARB!W20+GIC!W20</f>
        <v>96778.051343999992</v>
      </c>
      <c r="X20" s="8">
        <f>INTMARB!X20+GIC!X20</f>
        <v>110728.29175199998</v>
      </c>
      <c r="Y20" s="8">
        <f>INTMARB!Y20+GIC!Y20</f>
        <v>101163.78792</v>
      </c>
      <c r="Z20" s="8">
        <f>INTMARB!Z20+GIC!Z20</f>
        <v>94767.96607200001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4836.2854176000001</v>
      </c>
      <c r="D21" s="8">
        <f>INTMARB!D21+GIC!D21</f>
        <v>4855.0306896000002</v>
      </c>
      <c r="E21" s="8">
        <f>INTMARB!E21+GIC!E21</f>
        <v>5100.0034175999999</v>
      </c>
      <c r="F21" s="8">
        <f>INTMARB!F21+GIC!F21</f>
        <v>6228.4039272</v>
      </c>
      <c r="G21" s="8">
        <f>INTMARB!G21+GIC!G21</f>
        <v>6646.4588736000005</v>
      </c>
      <c r="H21" s="8">
        <f>INTMARB!H21+GIC!H21</f>
        <v>6708.8542247999994</v>
      </c>
      <c r="I21" s="8">
        <f>INTMARB!I21+GIC!I21</f>
        <v>6370.2455544000004</v>
      </c>
      <c r="J21" s="8">
        <f>INTMARB!J21+GIC!J21</f>
        <v>6625.6346519999988</v>
      </c>
      <c r="K21" s="8">
        <f>INTMARB!K21+GIC!K21</f>
        <v>5842.511438399999</v>
      </c>
      <c r="L21" s="8">
        <f>INTMARB!L21+GIC!L21</f>
        <v>4840.8960599999991</v>
      </c>
      <c r="M21" s="8">
        <f>INTMARB!M21+GIC!M21</f>
        <v>6429.2567975999991</v>
      </c>
      <c r="N21" s="8">
        <f>INTMARB!N21+GIC!N21</f>
        <v>7936.1512776</v>
      </c>
      <c r="O21" s="8">
        <f>INTMARB!O21+GIC!O21</f>
        <v>8183.9308824</v>
      </c>
      <c r="P21" s="8">
        <f>INTMARB!P21+GIC!P21</f>
        <v>8529.982624799999</v>
      </c>
      <c r="Q21" s="8">
        <f>INTMARB!Q21+GIC!Q21</f>
        <v>9511.0646903999987</v>
      </c>
      <c r="R21" s="8">
        <f>INTMARB!R21+GIC!R21</f>
        <v>10228.635144</v>
      </c>
      <c r="S21" s="8">
        <f>INTMARB!S21+GIC!S21</f>
        <v>9596.4261119999992</v>
      </c>
      <c r="T21" s="8">
        <f>INTMARB!T21+GIC!T21</f>
        <v>9920.3733720000018</v>
      </c>
      <c r="U21" s="8">
        <f>INTMARB!U21+GIC!U21</f>
        <v>8033.6561760000004</v>
      </c>
      <c r="V21" s="8">
        <f>INTMARB!V21+GIC!V21</f>
        <v>8121.7550231999994</v>
      </c>
      <c r="W21" s="8">
        <f>INTMARB!W21+GIC!W21</f>
        <v>7008.8840639999989</v>
      </c>
      <c r="X21" s="8">
        <f>INTMARB!X21+GIC!X21</f>
        <v>7062.2501040000006</v>
      </c>
      <c r="Y21" s="8">
        <f>INTMARB!Y21+GIC!Y21</f>
        <v>7305.5546927999985</v>
      </c>
      <c r="Z21" s="8">
        <f>INTMARB!Z21+GIC!Z21</f>
        <v>6568.4474855999997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11745.939434143735</v>
      </c>
      <c r="D22" s="27">
        <f t="shared" si="12"/>
        <v>14668.922007242585</v>
      </c>
      <c r="E22" s="27">
        <f t="shared" si="12"/>
        <v>15647.039553618573</v>
      </c>
      <c r="F22" s="27">
        <f t="shared" si="12"/>
        <v>16346.631008933246</v>
      </c>
      <c r="G22" s="27">
        <f t="shared" si="12"/>
        <v>14770.747599514414</v>
      </c>
      <c r="H22" s="27">
        <f t="shared" si="12"/>
        <v>12885.909800316645</v>
      </c>
      <c r="I22" s="27">
        <f t="shared" si="12"/>
        <v>15135.24364593397</v>
      </c>
      <c r="J22" s="27">
        <f t="shared" si="12"/>
        <v>16086.076962770963</v>
      </c>
      <c r="K22" s="27">
        <f t="shared" si="12"/>
        <v>15002.038388639239</v>
      </c>
      <c r="L22" s="27">
        <f t="shared" si="12"/>
        <v>13877.83802725052</v>
      </c>
      <c r="M22" s="27">
        <f t="shared" si="12"/>
        <v>15482.559341437782</v>
      </c>
      <c r="N22" s="27">
        <f t="shared" si="12"/>
        <v>14094.993993384172</v>
      </c>
      <c r="O22" s="27">
        <f t="shared" si="12"/>
        <v>12109.506874096609</v>
      </c>
      <c r="P22" s="27">
        <f t="shared" si="12"/>
        <v>10977.573875875769</v>
      </c>
      <c r="Q22" s="27">
        <f t="shared" si="12"/>
        <v>11082.961350135643</v>
      </c>
      <c r="R22" s="27">
        <f t="shared" si="12"/>
        <v>10511.199547621334</v>
      </c>
      <c r="S22" s="27">
        <f t="shared" si="12"/>
        <v>10330.875253820272</v>
      </c>
      <c r="T22" s="27">
        <f t="shared" si="12"/>
        <v>9904.6858296936225</v>
      </c>
      <c r="U22" s="27">
        <f t="shared" si="12"/>
        <v>10785.301449403494</v>
      </c>
      <c r="V22" s="27">
        <f t="shared" si="12"/>
        <v>9622.4714662437418</v>
      </c>
      <c r="W22" s="27">
        <f t="shared" si="12"/>
        <v>6936.7947346103192</v>
      </c>
      <c r="X22" s="27">
        <f t="shared" si="12"/>
        <v>5726.8080458657678</v>
      </c>
      <c r="Y22" s="27">
        <f t="shared" ref="Y22:Z22" si="13">SUM(Y23:Y24)</f>
        <v>5300.5074910315088</v>
      </c>
      <c r="Z22" s="27">
        <f t="shared" si="13"/>
        <v>3822.5388364133701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11122.298323327946</v>
      </c>
      <c r="D23" s="8">
        <f>INTMARB!D23+GIC!D23</f>
        <v>14117.313024959531</v>
      </c>
      <c r="E23" s="8">
        <f>INTMARB!E23+GIC!E23</f>
        <v>15080.562245757497</v>
      </c>
      <c r="F23" s="8">
        <f>INTMARB!F23+GIC!F23</f>
        <v>15862.084803294092</v>
      </c>
      <c r="G23" s="8">
        <f>INTMARB!G23+GIC!G23</f>
        <v>14281.962792200846</v>
      </c>
      <c r="H23" s="8">
        <f>INTMARB!H23+GIC!H23</f>
        <v>12404.037463750794</v>
      </c>
      <c r="I23" s="8">
        <f>INTMARB!I23+GIC!I23</f>
        <v>14659.842903693961</v>
      </c>
      <c r="J23" s="8">
        <f>INTMARB!J23+GIC!J23</f>
        <v>15618.120309940574</v>
      </c>
      <c r="K23" s="8">
        <f>INTMARB!K23+GIC!K23</f>
        <v>14345.675198875422</v>
      </c>
      <c r="L23" s="8">
        <f>INTMARB!L23+GIC!L23</f>
        <v>13242.198999480968</v>
      </c>
      <c r="M23" s="8">
        <f>INTMARB!M23+GIC!M23</f>
        <v>14931.131469055224</v>
      </c>
      <c r="N23" s="8">
        <f>INTMARB!N23+GIC!N23</f>
        <v>13534.705855707905</v>
      </c>
      <c r="O23" s="8">
        <f>INTMARB!O23+GIC!O23</f>
        <v>11522.020832746291</v>
      </c>
      <c r="P23" s="8">
        <f>INTMARB!P23+GIC!P23</f>
        <v>10380.501247293667</v>
      </c>
      <c r="Q23" s="8">
        <f>INTMARB!Q23+GIC!Q23</f>
        <v>10608.513483662917</v>
      </c>
      <c r="R23" s="8">
        <f>INTMARB!R23+GIC!R23</f>
        <v>10067.712294655794</v>
      </c>
      <c r="S23" s="8">
        <f>INTMARB!S23+GIC!S23</f>
        <v>9900.448597092718</v>
      </c>
      <c r="T23" s="8">
        <f>INTMARB!T23+GIC!T23</f>
        <v>9520.2961057152352</v>
      </c>
      <c r="U23" s="8">
        <f>INTMARB!U23+GIC!U23</f>
        <v>10359.445993271795</v>
      </c>
      <c r="V23" s="8">
        <f>INTMARB!V23+GIC!V23</f>
        <v>9273.9919388838316</v>
      </c>
      <c r="W23" s="8">
        <f>INTMARB!W23+GIC!W23</f>
        <v>6582.6504142129861</v>
      </c>
      <c r="X23" s="8">
        <f>INTMARB!X23+GIC!X23</f>
        <v>5405.6078909046919</v>
      </c>
      <c r="Y23" s="8">
        <f>INTMARB!Y23+GIC!Y23</f>
        <v>5053.8779613621027</v>
      </c>
      <c r="Z23" s="8">
        <f>INTMARB!Z23+GIC!Z23</f>
        <v>3708.8967866785501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623.64111081578733</v>
      </c>
      <c r="D24" s="8">
        <f>INTMARB!D24+GIC!D24</f>
        <v>551.60898228305484</v>
      </c>
      <c r="E24" s="8">
        <f>INTMARB!E24+GIC!E24</f>
        <v>566.47730786107547</v>
      </c>
      <c r="F24" s="8">
        <f>INTMARB!F24+GIC!F24</f>
        <v>484.54620563915279</v>
      </c>
      <c r="G24" s="8">
        <f>INTMARB!G24+GIC!G24</f>
        <v>488.78480731356791</v>
      </c>
      <c r="H24" s="8">
        <f>INTMARB!H24+GIC!H24</f>
        <v>481.87233656585244</v>
      </c>
      <c r="I24" s="8">
        <f>INTMARB!I24+GIC!I24</f>
        <v>475.40074224000779</v>
      </c>
      <c r="J24" s="8">
        <f>INTMARB!J24+GIC!J24</f>
        <v>467.95665283039011</v>
      </c>
      <c r="K24" s="8">
        <f>INTMARB!K24+GIC!K24</f>
        <v>656.36318976381654</v>
      </c>
      <c r="L24" s="8">
        <f>INTMARB!L24+GIC!L24</f>
        <v>635.63902776955274</v>
      </c>
      <c r="M24" s="8">
        <f>INTMARB!M24+GIC!M24</f>
        <v>551.42787238255733</v>
      </c>
      <c r="N24" s="8">
        <f>INTMARB!N24+GIC!N24</f>
        <v>560.2881376762665</v>
      </c>
      <c r="O24" s="8">
        <f>INTMARB!O24+GIC!O24</f>
        <v>587.4860413503169</v>
      </c>
      <c r="P24" s="8">
        <f>INTMARB!P24+GIC!P24</f>
        <v>597.07262858210163</v>
      </c>
      <c r="Q24" s="8">
        <f>INTMARB!Q24+GIC!Q24</f>
        <v>474.44786647272696</v>
      </c>
      <c r="R24" s="8">
        <f>INTMARB!R24+GIC!R24</f>
        <v>443.48725296554119</v>
      </c>
      <c r="S24" s="8">
        <f>INTMARB!S24+GIC!S24</f>
        <v>430.42665672755413</v>
      </c>
      <c r="T24" s="8">
        <f>INTMARB!T24+GIC!T24</f>
        <v>384.389723978387</v>
      </c>
      <c r="U24" s="8">
        <f>INTMARB!U24+GIC!U24</f>
        <v>425.85545613170012</v>
      </c>
      <c r="V24" s="8">
        <f>INTMARB!V24+GIC!V24</f>
        <v>348.47952735991043</v>
      </c>
      <c r="W24" s="8">
        <f>INTMARB!W24+GIC!W24</f>
        <v>354.14432039733265</v>
      </c>
      <c r="X24" s="8">
        <f>INTMARB!X24+GIC!X24</f>
        <v>321.20015496107612</v>
      </c>
      <c r="Y24" s="8">
        <f>INTMARB!Y24+GIC!Y24</f>
        <v>246.62952966940591</v>
      </c>
      <c r="Z24" s="8">
        <f>INTMARB!Z24+GIC!Z24</f>
        <v>113.64204973481976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9707.0447000999975</v>
      </c>
      <c r="D25" s="27">
        <f>INTMARB!D25+GIC!D25</f>
        <v>9333.66262422</v>
      </c>
      <c r="E25" s="27">
        <f>INTMARB!E25+GIC!E25</f>
        <v>9056.6105902800027</v>
      </c>
      <c r="F25" s="27">
        <f>INTMARB!F25+GIC!F25</f>
        <v>10861.61670264</v>
      </c>
      <c r="G25" s="27">
        <f>INTMARB!G25+GIC!G25</f>
        <v>10720.924403169232</v>
      </c>
      <c r="H25" s="27">
        <f>INTMARB!H25+GIC!H25</f>
        <v>10579.734024294308</v>
      </c>
      <c r="I25" s="27">
        <f>INTMARB!I25+GIC!I25</f>
        <v>9743.0462370723453</v>
      </c>
      <c r="J25" s="27">
        <f>INTMARB!J25+GIC!J25</f>
        <v>12667.722304733086</v>
      </c>
      <c r="K25" s="27">
        <f>INTMARB!K25+GIC!K25</f>
        <v>10725.4222062927</v>
      </c>
      <c r="L25" s="27">
        <f>INTMARB!L25+GIC!L25</f>
        <v>8521.5905163048064</v>
      </c>
      <c r="M25" s="27">
        <f>INTMARB!M25+GIC!M25</f>
        <v>12420.391149307725</v>
      </c>
      <c r="N25" s="27">
        <f>INTMARB!N25+GIC!N25</f>
        <v>12401.127974713034</v>
      </c>
      <c r="O25" s="27">
        <f>INTMARB!O25+GIC!O25</f>
        <v>10857.943123413994</v>
      </c>
      <c r="P25" s="27">
        <f>INTMARB!P25+GIC!P25</f>
        <v>12720.694255999404</v>
      </c>
      <c r="Q25" s="27">
        <f>INTMARB!Q25+GIC!Q25</f>
        <v>11942.834212479587</v>
      </c>
      <c r="R25" s="27">
        <f>INTMARB!R25+GIC!R25</f>
        <v>8915.0932225240977</v>
      </c>
      <c r="S25" s="27">
        <f>INTMARB!S25+GIC!S25</f>
        <v>10379.690130666473</v>
      </c>
      <c r="T25" s="27">
        <f>INTMARB!T25+GIC!T25</f>
        <v>11022.209228508678</v>
      </c>
      <c r="U25" s="27">
        <f>INTMARB!U25+GIC!U25</f>
        <v>10165.797259533996</v>
      </c>
      <c r="V25" s="27">
        <f>INTMARB!V25+GIC!V25</f>
        <v>4726.3482553237191</v>
      </c>
      <c r="W25" s="27">
        <f>INTMARB!W25+GIC!W25</f>
        <v>2439.8256629757193</v>
      </c>
      <c r="X25" s="27">
        <f>INTMARB!X25+GIC!X25</f>
        <v>3656.4500194459188</v>
      </c>
      <c r="Y25" s="27">
        <f>INTMARB!Y25+GIC!Y25</f>
        <v>5136.2212608206664</v>
      </c>
      <c r="Z25" s="27">
        <f>INTMARB!Z25+GIC!Z25</f>
        <v>2079.6720000106502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1651646.1224141999</v>
      </c>
      <c r="D26" s="27">
        <f t="shared" si="14"/>
        <v>1687435.8801112801</v>
      </c>
      <c r="E26" s="27">
        <f t="shared" si="14"/>
        <v>1675026.37230444</v>
      </c>
      <c r="F26" s="27">
        <f t="shared" si="14"/>
        <v>1689680.5599841201</v>
      </c>
      <c r="G26" s="27">
        <f t="shared" si="14"/>
        <v>1698837.6905398804</v>
      </c>
      <c r="H26" s="27">
        <f t="shared" si="14"/>
        <v>1694081.85653376</v>
      </c>
      <c r="I26" s="27">
        <f t="shared" si="14"/>
        <v>1696295.9473783204</v>
      </c>
      <c r="J26" s="27">
        <f t="shared" si="14"/>
        <v>1652563.7049186004</v>
      </c>
      <c r="K26" s="27">
        <f t="shared" si="14"/>
        <v>1643618.3022187203</v>
      </c>
      <c r="L26" s="27">
        <f t="shared" si="14"/>
        <v>1543849.2725684405</v>
      </c>
      <c r="M26" s="27">
        <f t="shared" si="14"/>
        <v>1523270.1604892402</v>
      </c>
      <c r="N26" s="27">
        <f t="shared" si="14"/>
        <v>1481964.8829220799</v>
      </c>
      <c r="O26" s="27">
        <f t="shared" si="14"/>
        <v>1423824.8930132398</v>
      </c>
      <c r="P26" s="27">
        <f t="shared" si="14"/>
        <v>1387615.51930572</v>
      </c>
      <c r="Q26" s="27">
        <f t="shared" si="14"/>
        <v>1365007.2432209998</v>
      </c>
      <c r="R26" s="27">
        <f t="shared" si="14"/>
        <v>1391691.9179584796</v>
      </c>
      <c r="S26" s="27">
        <f t="shared" si="14"/>
        <v>1414448.57088396</v>
      </c>
      <c r="T26" s="27">
        <f t="shared" si="14"/>
        <v>1427711.9322260197</v>
      </c>
      <c r="U26" s="27">
        <f t="shared" si="14"/>
        <v>1425762.6801469203</v>
      </c>
      <c r="V26" s="27">
        <f t="shared" si="14"/>
        <v>1426444.3898222398</v>
      </c>
      <c r="W26" s="27">
        <f t="shared" si="14"/>
        <v>1221782.98212036</v>
      </c>
      <c r="X26" s="27">
        <f t="shared" si="14"/>
        <v>1292650.4022512401</v>
      </c>
      <c r="Y26" s="27">
        <f t="shared" ref="Y26:Z26" si="15">SUM(Y27,Y33)</f>
        <v>1368077.3423362798</v>
      </c>
      <c r="Z26" s="27">
        <f t="shared" si="15"/>
        <v>1340624.5949023203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435.30568379999994</v>
      </c>
      <c r="D27" s="19">
        <f t="shared" si="16"/>
        <v>276.49451951999998</v>
      </c>
      <c r="E27" s="19">
        <f t="shared" si="16"/>
        <v>266.42991924</v>
      </c>
      <c r="F27" s="19">
        <f t="shared" si="16"/>
        <v>276.302817</v>
      </c>
      <c r="G27" s="19">
        <f t="shared" si="16"/>
        <v>499.48714655999987</v>
      </c>
      <c r="H27" s="19">
        <f t="shared" si="16"/>
        <v>170.42927291999999</v>
      </c>
      <c r="I27" s="19">
        <f t="shared" si="16"/>
        <v>82.890249479999994</v>
      </c>
      <c r="J27" s="19">
        <f t="shared" si="16"/>
        <v>171.57728771999999</v>
      </c>
      <c r="K27" s="19">
        <f t="shared" si="16"/>
        <v>40.24381103999999</v>
      </c>
      <c r="L27" s="19">
        <f t="shared" si="16"/>
        <v>87.595106759999993</v>
      </c>
      <c r="M27" s="19">
        <f t="shared" si="16"/>
        <v>43.418937599999992</v>
      </c>
      <c r="N27" s="19">
        <f t="shared" si="16"/>
        <v>37.207079999999991</v>
      </c>
      <c r="O27" s="19">
        <f t="shared" si="16"/>
        <v>43.557564239999977</v>
      </c>
      <c r="P27" s="19">
        <f t="shared" si="16"/>
        <v>46.7326908</v>
      </c>
      <c r="Q27" s="19">
        <f t="shared" si="16"/>
        <v>34.404867359999997</v>
      </c>
      <c r="R27" s="19">
        <f t="shared" si="16"/>
        <v>19.051221600000005</v>
      </c>
      <c r="S27" s="19">
        <f t="shared" si="16"/>
        <v>19.051221599999998</v>
      </c>
      <c r="T27" s="19">
        <f t="shared" si="16"/>
        <v>19.492283160000007</v>
      </c>
      <c r="U27" s="19">
        <f t="shared" si="16"/>
        <v>42.310578959999994</v>
      </c>
      <c r="V27" s="19">
        <f t="shared" si="16"/>
        <v>73.690059240000011</v>
      </c>
      <c r="W27" s="19">
        <f t="shared" si="16"/>
        <v>90.652992119999993</v>
      </c>
      <c r="X27" s="19">
        <f t="shared" si="16"/>
        <v>147.86895095999998</v>
      </c>
      <c r="Y27" s="19">
        <f t="shared" ref="Y27:Z27" si="17">SUM(Y28:Y32)</f>
        <v>101.28793859999998</v>
      </c>
      <c r="Z27" s="19">
        <f t="shared" si="17"/>
        <v>100.80657324000001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435.30568379999994</v>
      </c>
      <c r="D28" s="8">
        <f>INTMARB!D28+GIC!D28</f>
        <v>276.49451951999998</v>
      </c>
      <c r="E28" s="8">
        <f>INTMARB!E28+GIC!E28</f>
        <v>135.08835227999998</v>
      </c>
      <c r="F28" s="8">
        <f>INTMARB!F28+GIC!F28</f>
        <v>173.80271483999999</v>
      </c>
      <c r="G28" s="8">
        <f>INTMARB!G28+GIC!G28</f>
        <v>468.27300383999989</v>
      </c>
      <c r="H28" s="8">
        <f>INTMARB!H28+GIC!H28</f>
        <v>170.42927291999999</v>
      </c>
      <c r="I28" s="8">
        <f>INTMARB!I28+GIC!I28</f>
        <v>82.890249479999994</v>
      </c>
      <c r="J28" s="8">
        <f>INTMARB!J28+GIC!J28</f>
        <v>43.362080999999989</v>
      </c>
      <c r="K28" s="8">
        <f>INTMARB!K28+GIC!K28</f>
        <v>40.24381103999999</v>
      </c>
      <c r="L28" s="8">
        <f>INTMARB!L28+GIC!L28</f>
        <v>46.317536999999987</v>
      </c>
      <c r="M28" s="8">
        <f>INTMARB!M28+GIC!M28</f>
        <v>40.24381103999999</v>
      </c>
      <c r="N28" s="8">
        <f>INTMARB!N28+GIC!N28</f>
        <v>37.207079999999991</v>
      </c>
      <c r="O28" s="8">
        <f>INTMARB!O28+GIC!O28</f>
        <v>37.207079999999976</v>
      </c>
      <c r="P28" s="8">
        <f>INTMARB!P28+GIC!P28</f>
        <v>37.207080000000005</v>
      </c>
      <c r="Q28" s="8">
        <f>INTMARB!Q28+GIC!Q28</f>
        <v>21.704129999999999</v>
      </c>
      <c r="R28" s="8">
        <f>INTMARB!R28+GIC!R28</f>
        <v>0</v>
      </c>
      <c r="S28" s="8">
        <f>INTMARB!S28+GIC!S28</f>
        <v>0</v>
      </c>
      <c r="T28" s="8">
        <f>INTMARB!T28+GIC!T28</f>
        <v>1.43788212</v>
      </c>
      <c r="U28" s="8">
        <f>INTMARB!U28+GIC!U28</f>
        <v>6.7067740799999997</v>
      </c>
      <c r="V28" s="8">
        <f>INTMARB!V28+GIC!V28</f>
        <v>6.1433902800000002</v>
      </c>
      <c r="W28" s="8">
        <f>INTMARB!W28+GIC!W28</f>
        <v>5.6900444399999994</v>
      </c>
      <c r="X28" s="8">
        <f>INTMARB!X28+GIC!X28</f>
        <v>4.7508955199999994</v>
      </c>
      <c r="Y28" s="8">
        <f>INTMARB!Y28+GIC!Y28</f>
        <v>25.484738759999999</v>
      </c>
      <c r="Z28" s="8">
        <f>INTMARB!Z28+GIC!Z28</f>
        <v>36.437342040000011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131.34156696000002</v>
      </c>
      <c r="F29" s="8">
        <f>INTMARB!F29+GIC!F29</f>
        <v>102.50010216000001</v>
      </c>
      <c r="G29" s="8">
        <f>INTMARB!G29+GIC!G29</f>
        <v>31.214142719999995</v>
      </c>
      <c r="H29" s="8">
        <f>INTMARB!H29+GIC!H29</f>
        <v>0</v>
      </c>
      <c r="I29" s="8">
        <f>INTMARB!I29+GIC!I29</f>
        <v>0</v>
      </c>
      <c r="J29" s="8">
        <f>INTMARB!J29+GIC!J29</f>
        <v>128.21520672</v>
      </c>
      <c r="K29" s="8">
        <f>INTMARB!K29+GIC!K29</f>
        <v>0</v>
      </c>
      <c r="L29" s="8">
        <f>INTMARB!L29+GIC!L29</f>
        <v>41.277569760000013</v>
      </c>
      <c r="M29" s="8">
        <f>INTMARB!M29+GIC!M29</f>
        <v>3.1751265599999998</v>
      </c>
      <c r="N29" s="8">
        <f>INTMARB!N29+GIC!N29</f>
        <v>0</v>
      </c>
      <c r="O29" s="8">
        <f>INTMARB!O29+GIC!O29</f>
        <v>6.3504842399999992</v>
      </c>
      <c r="P29" s="8">
        <f>INTMARB!P29+GIC!P29</f>
        <v>9.525610799999999</v>
      </c>
      <c r="Q29" s="8">
        <f>INTMARB!Q29+GIC!Q29</f>
        <v>12.700737360000002</v>
      </c>
      <c r="R29" s="8">
        <f>INTMARB!R29+GIC!R29</f>
        <v>19.051221600000005</v>
      </c>
      <c r="S29" s="8">
        <f>INTMARB!S29+GIC!S29</f>
        <v>19.051221599999998</v>
      </c>
      <c r="T29" s="8">
        <f>INTMARB!T29+GIC!T29</f>
        <v>18.054401040000005</v>
      </c>
      <c r="U29" s="8">
        <f>INTMARB!U29+GIC!U29</f>
        <v>35.603804879999991</v>
      </c>
      <c r="V29" s="8">
        <f>INTMARB!V29+GIC!V29</f>
        <v>67.546668960000005</v>
      </c>
      <c r="W29" s="8">
        <f>INTMARB!W29+GIC!W29</f>
        <v>84.962947679999999</v>
      </c>
      <c r="X29" s="8">
        <f>INTMARB!X29+GIC!X29</f>
        <v>143.11805543999998</v>
      </c>
      <c r="Y29" s="8">
        <f>INTMARB!Y29+GIC!Y29</f>
        <v>75.803199839999976</v>
      </c>
      <c r="Z29" s="8">
        <f>INTMARB!Z29+GIC!Z29</f>
        <v>64.369231199999987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1651210.8167303998</v>
      </c>
      <c r="D33" s="19">
        <f t="shared" si="18"/>
        <v>1687159.38559176</v>
      </c>
      <c r="E33" s="19">
        <f t="shared" si="18"/>
        <v>1674759.9423851999</v>
      </c>
      <c r="F33" s="19">
        <f t="shared" si="18"/>
        <v>1689404.25716712</v>
      </c>
      <c r="G33" s="19">
        <f t="shared" si="18"/>
        <v>1698338.2033933203</v>
      </c>
      <c r="H33" s="19">
        <f t="shared" si="18"/>
        <v>1693911.4272608401</v>
      </c>
      <c r="I33" s="19">
        <f t="shared" si="18"/>
        <v>1696213.0571288404</v>
      </c>
      <c r="J33" s="19">
        <f t="shared" si="18"/>
        <v>1652392.1276308803</v>
      </c>
      <c r="K33" s="19">
        <f t="shared" si="18"/>
        <v>1643578.0584076804</v>
      </c>
      <c r="L33" s="19">
        <f t="shared" si="18"/>
        <v>1543761.6774616805</v>
      </c>
      <c r="M33" s="19">
        <f t="shared" si="18"/>
        <v>1523226.7415516402</v>
      </c>
      <c r="N33" s="19">
        <f t="shared" si="18"/>
        <v>1481927.6758420798</v>
      </c>
      <c r="O33" s="19">
        <f t="shared" si="18"/>
        <v>1423781.3354489999</v>
      </c>
      <c r="P33" s="19">
        <f t="shared" si="18"/>
        <v>1387568.78661492</v>
      </c>
      <c r="Q33" s="19">
        <f t="shared" si="18"/>
        <v>1364972.8383536399</v>
      </c>
      <c r="R33" s="19">
        <f t="shared" si="18"/>
        <v>1391672.8667368796</v>
      </c>
      <c r="S33" s="19">
        <f t="shared" si="18"/>
        <v>1414429.51966236</v>
      </c>
      <c r="T33" s="19">
        <f t="shared" si="18"/>
        <v>1427692.4399428596</v>
      </c>
      <c r="U33" s="19">
        <f t="shared" si="18"/>
        <v>1425720.3695679603</v>
      </c>
      <c r="V33" s="19">
        <f t="shared" si="18"/>
        <v>1426370.6997629998</v>
      </c>
      <c r="W33" s="19">
        <f t="shared" si="18"/>
        <v>1221692.32912824</v>
      </c>
      <c r="X33" s="19">
        <f t="shared" si="18"/>
        <v>1292502.5333002801</v>
      </c>
      <c r="Y33" s="19">
        <f t="shared" ref="Y33:Z33" si="19">SUM(Y34:Y50)</f>
        <v>1367976.0543976799</v>
      </c>
      <c r="Z33" s="19">
        <f t="shared" si="19"/>
        <v>1340523.7883290802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53560.027768320004</v>
      </c>
      <c r="D34" s="8">
        <f>INTMARB!D34+GIC!D34</f>
        <v>53212.675921919996</v>
      </c>
      <c r="E34" s="8">
        <f>INTMARB!E34+GIC!E34</f>
        <v>54531.12761856</v>
      </c>
      <c r="F34" s="8">
        <f>INTMARB!F34+GIC!F34</f>
        <v>59096.204881919992</v>
      </c>
      <c r="G34" s="8">
        <f>INTMARB!G34+GIC!G34</f>
        <v>61616.979832320008</v>
      </c>
      <c r="H34" s="8">
        <f>INTMARB!H34+GIC!H34</f>
        <v>62078.787348479986</v>
      </c>
      <c r="I34" s="8">
        <f>INTMARB!I34+GIC!I34</f>
        <v>61792.962739199997</v>
      </c>
      <c r="J34" s="8">
        <f>INTMARB!J34+GIC!J34</f>
        <v>64488.890534400009</v>
      </c>
      <c r="K34" s="8">
        <f>INTMARB!K34+GIC!K34</f>
        <v>62811.18100224001</v>
      </c>
      <c r="L34" s="8">
        <f>INTMARB!L34+GIC!L34</f>
        <v>59636.393233919996</v>
      </c>
      <c r="M34" s="8">
        <f>INTMARB!M34+GIC!M34</f>
        <v>60837.765949440007</v>
      </c>
      <c r="N34" s="8">
        <f>INTMARB!N34+GIC!N34</f>
        <v>60849.6582528</v>
      </c>
      <c r="O34" s="8">
        <f>INTMARB!O34+GIC!O34</f>
        <v>59905.55584511999</v>
      </c>
      <c r="P34" s="8">
        <f>INTMARB!P34+GIC!P34</f>
        <v>57211.40035584</v>
      </c>
      <c r="Q34" s="8">
        <f>INTMARB!Q34+GIC!Q34</f>
        <v>58559.611322880002</v>
      </c>
      <c r="R34" s="8">
        <f>INTMARB!R34+GIC!R34</f>
        <v>61406.744163839998</v>
      </c>
      <c r="S34" s="8">
        <f>INTMARB!S34+GIC!S34</f>
        <v>63561.170188800003</v>
      </c>
      <c r="T34" s="8">
        <f>INTMARB!T34+GIC!T34</f>
        <v>60720.496404480007</v>
      </c>
      <c r="U34" s="8">
        <f>INTMARB!U34+GIC!U34</f>
        <v>60171.514536960007</v>
      </c>
      <c r="V34" s="8">
        <f>INTMARB!V34+GIC!V34</f>
        <v>59786.841415680006</v>
      </c>
      <c r="W34" s="8">
        <f>INTMARB!W34+GIC!W34</f>
        <v>55640.027520000018</v>
      </c>
      <c r="X34" s="8">
        <f>INTMARB!X34+GIC!X34</f>
        <v>57373.00284672001</v>
      </c>
      <c r="Y34" s="8">
        <f>INTMARB!Y34+GIC!Y34</f>
        <v>60033.769228800003</v>
      </c>
      <c r="Z34" s="8">
        <f>INTMARB!Z34+GIC!Z34</f>
        <v>59314.864757759999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28.582424640000013</v>
      </c>
      <c r="D35" s="8">
        <f>INTMARB!D35+GIC!D35</f>
        <v>22.865895360000003</v>
      </c>
      <c r="E35" s="8">
        <f>INTMARB!E35+GIC!E35</f>
        <v>25.724160000000001</v>
      </c>
      <c r="F35" s="8">
        <f>INTMARB!F35+GIC!F35</f>
        <v>27.443465279999998</v>
      </c>
      <c r="G35" s="8">
        <f>INTMARB!G35+GIC!G35</f>
        <v>58.502062080000016</v>
      </c>
      <c r="H35" s="8">
        <f>INTMARB!H35+GIC!H35</f>
        <v>67.458726719999987</v>
      </c>
      <c r="I35" s="8">
        <f>INTMARB!I35+GIC!I35</f>
        <v>38.876523839999997</v>
      </c>
      <c r="J35" s="8">
        <f>INTMARB!J35+GIC!J35</f>
        <v>38.734597440000002</v>
      </c>
      <c r="K35" s="8">
        <f>INTMARB!K35+GIC!K35</f>
        <v>26.278560000000013</v>
      </c>
      <c r="L35" s="8">
        <f>INTMARB!L35+GIC!L35</f>
        <v>43.797600000000003</v>
      </c>
      <c r="M35" s="8">
        <f>INTMARB!M35+GIC!M35</f>
        <v>46.717513920000016</v>
      </c>
      <c r="N35" s="8">
        <f>INTMARB!N35+GIC!N35</f>
        <v>46.717513920000016</v>
      </c>
      <c r="O35" s="8">
        <f>INTMARB!O35+GIC!O35</f>
        <v>46.717513920000016</v>
      </c>
      <c r="P35" s="8">
        <f>INTMARB!P35+GIC!P35</f>
        <v>49.637206080000013</v>
      </c>
      <c r="Q35" s="8">
        <f>INTMARB!Q35+GIC!Q35</f>
        <v>67.156246080000003</v>
      </c>
      <c r="R35" s="8">
        <f>INTMARB!R35+GIC!R35</f>
        <v>102.19432608000002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0.88881408000000017</v>
      </c>
      <c r="X35" s="8">
        <f>INTMARB!X35+GIC!X35</f>
        <v>1.12343616</v>
      </c>
      <c r="Y35" s="8">
        <f>INTMARB!Y35+GIC!Y35</f>
        <v>0.80033184000000013</v>
      </c>
      <c r="Z35" s="8">
        <f>INTMARB!Z35+GIC!Z35</f>
        <v>0.65729664000000021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52714.07811504</v>
      </c>
      <c r="D36" s="8">
        <f>INTMARB!D36+GIC!D36</f>
        <v>52387.671683879998</v>
      </c>
      <c r="E36" s="8">
        <f>INTMARB!E36+GIC!E36</f>
        <v>52060.551743160002</v>
      </c>
      <c r="F36" s="8">
        <f>INTMARB!F36+GIC!F36</f>
        <v>51928.973402040006</v>
      </c>
      <c r="G36" s="8">
        <f>INTMARB!G36+GIC!G36</f>
        <v>52141.672396440001</v>
      </c>
      <c r="H36" s="8">
        <f>INTMARB!H36+GIC!H36</f>
        <v>53172.897473159996</v>
      </c>
      <c r="I36" s="8">
        <f>INTMARB!I36+GIC!I36</f>
        <v>51710.124277799994</v>
      </c>
      <c r="J36" s="8">
        <f>INTMARB!J36+GIC!J36</f>
        <v>50686.156735920005</v>
      </c>
      <c r="K36" s="8">
        <f>INTMARB!K36+GIC!K36</f>
        <v>49867.164294120004</v>
      </c>
      <c r="L36" s="8">
        <f>INTMARB!L36+GIC!L36</f>
        <v>48623.235906960013</v>
      </c>
      <c r="M36" s="8">
        <f>INTMARB!M36+GIC!M36</f>
        <v>49105.882531800002</v>
      </c>
      <c r="N36" s="8">
        <f>INTMARB!N36+GIC!N36</f>
        <v>46518.626220480008</v>
      </c>
      <c r="O36" s="8">
        <f>INTMARB!O36+GIC!O36</f>
        <v>45597.75297300001</v>
      </c>
      <c r="P36" s="8">
        <f>INTMARB!P36+GIC!P36</f>
        <v>45689.956762679998</v>
      </c>
      <c r="Q36" s="8">
        <f>INTMARB!Q36+GIC!Q36</f>
        <v>43609.05599256001</v>
      </c>
      <c r="R36" s="8">
        <f>INTMARB!R36+GIC!R36</f>
        <v>44209.137976920014</v>
      </c>
      <c r="S36" s="8">
        <f>INTMARB!S36+GIC!S36</f>
        <v>45156.178693440008</v>
      </c>
      <c r="T36" s="8">
        <f>INTMARB!T36+GIC!T36</f>
        <v>44455.342005939601</v>
      </c>
      <c r="U36" s="8">
        <f>INTMARB!U36+GIC!U36</f>
        <v>45267.520031640001</v>
      </c>
      <c r="V36" s="8">
        <f>INTMARB!V36+GIC!V36</f>
        <v>44916.631431479989</v>
      </c>
      <c r="W36" s="8">
        <f>INTMARB!W36+GIC!W36</f>
        <v>40945.763550240001</v>
      </c>
      <c r="X36" s="8">
        <f>INTMARB!X36+GIC!X36</f>
        <v>42774.725707559992</v>
      </c>
      <c r="Y36" s="8">
        <f>INTMARB!Y36+GIC!Y36</f>
        <v>45354.105473039999</v>
      </c>
      <c r="Z36" s="8">
        <f>INTMARB!Z36+GIC!Z36</f>
        <v>44451.493845120014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320345.02826171985</v>
      </c>
      <c r="D37" s="8">
        <f>INTMARB!D37+GIC!D37</f>
        <v>315577.95394356002</v>
      </c>
      <c r="E37" s="8">
        <f>INTMARB!E37+GIC!E37</f>
        <v>310556.93592923996</v>
      </c>
      <c r="F37" s="8">
        <f>INTMARB!F37+GIC!F37</f>
        <v>300286.54761335999</v>
      </c>
      <c r="G37" s="8">
        <f>INTMARB!G37+GIC!G37</f>
        <v>290894.45862708002</v>
      </c>
      <c r="H37" s="8">
        <f>INTMARB!H37+GIC!H37</f>
        <v>277883.22415392008</v>
      </c>
      <c r="I37" s="8">
        <f>INTMARB!I37+GIC!I37</f>
        <v>268152.10382268007</v>
      </c>
      <c r="J37" s="8">
        <f>INTMARB!J37+GIC!J37</f>
        <v>259318.03523472004</v>
      </c>
      <c r="K37" s="8">
        <f>INTMARB!K37+GIC!K37</f>
        <v>245730.83925851999</v>
      </c>
      <c r="L37" s="8">
        <f>INTMARB!L37+GIC!L37</f>
        <v>236426.18003928001</v>
      </c>
      <c r="M37" s="8">
        <f>INTMARB!M37+GIC!M37</f>
        <v>222896.80878695994</v>
      </c>
      <c r="N37" s="8">
        <f>INTMARB!N37+GIC!N37</f>
        <v>215212.70778083999</v>
      </c>
      <c r="O37" s="8">
        <f>INTMARB!O37+GIC!O37</f>
        <v>201559.16110175999</v>
      </c>
      <c r="P37" s="8">
        <f>INTMARB!P37+GIC!P37</f>
        <v>194533.30858500002</v>
      </c>
      <c r="Q37" s="8">
        <f>INTMARB!Q37+GIC!Q37</f>
        <v>193519.20731220004</v>
      </c>
      <c r="R37" s="8">
        <f>INTMARB!R37+GIC!R37</f>
        <v>189856.08773207999</v>
      </c>
      <c r="S37" s="8">
        <f>INTMARB!S37+GIC!S37</f>
        <v>190879.30350719995</v>
      </c>
      <c r="T37" s="8">
        <f>INTMARB!T37+GIC!T37</f>
        <v>192007.28366820005</v>
      </c>
      <c r="U37" s="8">
        <f>INTMARB!U37+GIC!U37</f>
        <v>192463.84005155996</v>
      </c>
      <c r="V37" s="8">
        <f>INTMARB!V37+GIC!V37</f>
        <v>196651.25332775997</v>
      </c>
      <c r="W37" s="8">
        <f>INTMARB!W37+GIC!W37</f>
        <v>169327.11998664006</v>
      </c>
      <c r="X37" s="8">
        <f>INTMARB!X37+GIC!X37</f>
        <v>185343.31187063997</v>
      </c>
      <c r="Y37" s="8">
        <f>INTMARB!Y37+GIC!Y37</f>
        <v>196511.71592052002</v>
      </c>
      <c r="Z37" s="8">
        <f>INTMARB!Z37+GIC!Z37</f>
        <v>204059.50729163998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351.04154399999993</v>
      </c>
      <c r="D38" s="8">
        <f>INTMARB!D38+GIC!D38</f>
        <v>335.36311200000006</v>
      </c>
      <c r="E38" s="8">
        <f>INTMARB!E38+GIC!E38</f>
        <v>341.32341600000001</v>
      </c>
      <c r="F38" s="8">
        <f>INTMARB!F38+GIC!F38</f>
        <v>317.68228799999997</v>
      </c>
      <c r="G38" s="8">
        <f>INTMARB!G38+GIC!G38</f>
        <v>319.84318799999994</v>
      </c>
      <c r="H38" s="8">
        <f>INTMARB!H38+GIC!H38</f>
        <v>377.52800400000001</v>
      </c>
      <c r="I38" s="8">
        <f>INTMARB!I38+GIC!I38</f>
        <v>309.51421199999999</v>
      </c>
      <c r="J38" s="8">
        <f>INTMARB!J38+GIC!J38</f>
        <v>284.45205599999997</v>
      </c>
      <c r="K38" s="8">
        <f>INTMARB!K38+GIC!K38</f>
        <v>272.195784</v>
      </c>
      <c r="L38" s="8">
        <f>INTMARB!L38+GIC!L38</f>
        <v>313.64902799999999</v>
      </c>
      <c r="M38" s="8">
        <f>INTMARB!M38+GIC!M38</f>
        <v>290.63941199999999</v>
      </c>
      <c r="N38" s="8">
        <f>INTMARB!N38+GIC!N38</f>
        <v>258.20171999999997</v>
      </c>
      <c r="O38" s="8">
        <f>INTMARB!O38+GIC!O38</f>
        <v>218.58354000000003</v>
      </c>
      <c r="P38" s="8">
        <f>INTMARB!P38+GIC!P38</f>
        <v>195.54393600000003</v>
      </c>
      <c r="Q38" s="8">
        <f>INTMARB!Q38+GIC!Q38</f>
        <v>179.03415600000002</v>
      </c>
      <c r="R38" s="8">
        <f>INTMARB!R38+GIC!R38</f>
        <v>183.47666400000003</v>
      </c>
      <c r="S38" s="8">
        <f>INTMARB!S38+GIC!S38</f>
        <v>171.84434400000004</v>
      </c>
      <c r="T38" s="8">
        <f>INTMARB!T38+GIC!T38</f>
        <v>166.48631999999998</v>
      </c>
      <c r="U38" s="8">
        <f>INTMARB!U38+GIC!U38</f>
        <v>177.80515200000002</v>
      </c>
      <c r="V38" s="8">
        <f>INTMARB!V38+GIC!V38</f>
        <v>170.96284800000006</v>
      </c>
      <c r="W38" s="8">
        <f>INTMARB!W38+GIC!W38</f>
        <v>137.947068</v>
      </c>
      <c r="X38" s="8">
        <f>INTMARB!X38+GIC!X38</f>
        <v>172.10617200000002</v>
      </c>
      <c r="Y38" s="8">
        <f>INTMARB!Y38+GIC!Y38</f>
        <v>145.26842400000004</v>
      </c>
      <c r="Z38" s="8">
        <f>INTMARB!Z38+GIC!Z38</f>
        <v>148.22564400000002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372.66489000000018</v>
      </c>
      <c r="D39" s="8">
        <f>INTMARB!D39+GIC!D39</f>
        <v>317.50505063999998</v>
      </c>
      <c r="E39" s="8">
        <f>INTMARB!E39+GIC!E39</f>
        <v>104.42045628000001</v>
      </c>
      <c r="F39" s="8">
        <f>INTMARB!F39+GIC!F39</f>
        <v>95.094968759999986</v>
      </c>
      <c r="G39" s="8">
        <f>INTMARB!G39+GIC!G39</f>
        <v>142.27425324000001</v>
      </c>
      <c r="H39" s="8">
        <f>INTMARB!H39+GIC!H39</f>
        <v>44.592437520000018</v>
      </c>
      <c r="I39" s="8">
        <f>INTMARB!I39+GIC!I39</f>
        <v>47.777463720000007</v>
      </c>
      <c r="J39" s="8">
        <f>INTMARB!J39+GIC!J39</f>
        <v>9.5555962800000014</v>
      </c>
      <c r="K39" s="8">
        <f>INTMARB!K39+GIC!K39</f>
        <v>3.1852850399999988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105625.37537532</v>
      </c>
      <c r="D40" s="8">
        <f>INTMARB!D40+GIC!D40</f>
        <v>102751.42774644002</v>
      </c>
      <c r="E40" s="8">
        <f>INTMARB!E40+GIC!E40</f>
        <v>100325.32767396001</v>
      </c>
      <c r="F40" s="8">
        <f>INTMARB!F40+GIC!F40</f>
        <v>102324.52992312</v>
      </c>
      <c r="G40" s="8">
        <f>INTMARB!G40+GIC!G40</f>
        <v>108819.89867376001</v>
      </c>
      <c r="H40" s="8">
        <f>INTMARB!H40+GIC!H40</f>
        <v>113768.73259127999</v>
      </c>
      <c r="I40" s="8">
        <f>INTMARB!I40+GIC!I40</f>
        <v>118794.08530728001</v>
      </c>
      <c r="J40" s="8">
        <f>INTMARB!J40+GIC!J40</f>
        <v>123867.98450063998</v>
      </c>
      <c r="K40" s="8">
        <f>INTMARB!K40+GIC!K40</f>
        <v>125138.44861379999</v>
      </c>
      <c r="L40" s="8">
        <f>INTMARB!L40+GIC!L40</f>
        <v>114489.68067864</v>
      </c>
      <c r="M40" s="8">
        <f>INTMARB!M40+GIC!M40</f>
        <v>115851.69805284003</v>
      </c>
      <c r="N40" s="8">
        <f>INTMARB!N40+GIC!N40</f>
        <v>119773.94612867998</v>
      </c>
      <c r="O40" s="8">
        <f>INTMARB!O40+GIC!O40</f>
        <v>117332.81237016001</v>
      </c>
      <c r="P40" s="8">
        <f>INTMARB!P40+GIC!P40</f>
        <v>117115.67615328002</v>
      </c>
      <c r="Q40" s="8">
        <f>INTMARB!Q40+GIC!Q40</f>
        <v>118343.66928155998</v>
      </c>
      <c r="R40" s="8">
        <f>INTMARB!R40+GIC!R40</f>
        <v>122871.76214400002</v>
      </c>
      <c r="S40" s="8">
        <f>INTMARB!S40+GIC!S40</f>
        <v>128455.45292951999</v>
      </c>
      <c r="T40" s="8">
        <f>INTMARB!T40+GIC!T40</f>
        <v>137288.93168304002</v>
      </c>
      <c r="U40" s="8">
        <f>INTMARB!U40+GIC!U40</f>
        <v>144315.15823692002</v>
      </c>
      <c r="V40" s="8">
        <f>INTMARB!V40+GIC!V40</f>
        <v>147334.29181020003</v>
      </c>
      <c r="W40" s="8">
        <f>INTMARB!W40+GIC!W40</f>
        <v>65219.94068400003</v>
      </c>
      <c r="X40" s="8">
        <f>INTMARB!X40+GIC!X40</f>
        <v>80455.117615920026</v>
      </c>
      <c r="Y40" s="8">
        <f>INTMARB!Y40+GIC!Y40</f>
        <v>125040.45903732002</v>
      </c>
      <c r="Z40" s="8">
        <f>INTMARB!Z40+GIC!Z40</f>
        <v>136897.36215480001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3448.9153918800002</v>
      </c>
      <c r="D41" s="8">
        <f>INTMARB!D41+GIC!D41</f>
        <v>3781.2359264400015</v>
      </c>
      <c r="E41" s="8">
        <f>INTMARB!E41+GIC!E41</f>
        <v>3702.254524200001</v>
      </c>
      <c r="F41" s="8">
        <f>INTMARB!F41+GIC!F41</f>
        <v>3846.0756052800007</v>
      </c>
      <c r="G41" s="8">
        <f>INTMARB!G41+GIC!G41</f>
        <v>3906.065916720001</v>
      </c>
      <c r="H41" s="8">
        <f>INTMARB!H41+GIC!H41</f>
        <v>3948.1085214</v>
      </c>
      <c r="I41" s="8">
        <f>INTMARB!I41+GIC!I41</f>
        <v>3873.841889759999</v>
      </c>
      <c r="J41" s="8">
        <f>INTMARB!J41+GIC!J41</f>
        <v>3677.8355586000021</v>
      </c>
      <c r="K41" s="8">
        <f>INTMARB!K41+GIC!K41</f>
        <v>4088.79919152</v>
      </c>
      <c r="L41" s="8">
        <f>INTMARB!L41+GIC!L41</f>
        <v>4488.4872363600007</v>
      </c>
      <c r="M41" s="8">
        <f>INTMARB!M41+GIC!M41</f>
        <v>4579.6962401999999</v>
      </c>
      <c r="N41" s="8">
        <f>INTMARB!N41+GIC!N41</f>
        <v>3756.4527729600009</v>
      </c>
      <c r="O41" s="8">
        <f>INTMARB!O41+GIC!O41</f>
        <v>3230.7000710399993</v>
      </c>
      <c r="P41" s="8">
        <f>INTMARB!P41+GIC!P41</f>
        <v>3287.1015658799993</v>
      </c>
      <c r="Q41" s="8">
        <f>INTMARB!Q41+GIC!Q41</f>
        <v>2946.6275713200021</v>
      </c>
      <c r="R41" s="8">
        <f>INTMARB!R41+GIC!R41</f>
        <v>3403.2148603200008</v>
      </c>
      <c r="S41" s="8">
        <f>INTMARB!S41+GIC!S41</f>
        <v>3587.9166133199997</v>
      </c>
      <c r="T41" s="8">
        <f>INTMARB!T41+GIC!T41</f>
        <v>3433.5602265600014</v>
      </c>
      <c r="U41" s="8">
        <f>INTMARB!U41+GIC!U41</f>
        <v>3629.2357602000002</v>
      </c>
      <c r="V41" s="8">
        <f>INTMARB!V41+GIC!V41</f>
        <v>3571.5700908000017</v>
      </c>
      <c r="W41" s="8">
        <f>INTMARB!W41+GIC!W41</f>
        <v>3976.8552918000037</v>
      </c>
      <c r="X41" s="8">
        <f>INTMARB!X41+GIC!X41</f>
        <v>3696.0907672799995</v>
      </c>
      <c r="Y41" s="8">
        <f>INTMARB!Y41+GIC!Y41</f>
        <v>3186.620913239999</v>
      </c>
      <c r="Z41" s="8">
        <f>INTMARB!Z41+GIC!Z41</f>
        <v>2962.0039615199994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2879.8818235200006</v>
      </c>
      <c r="D42" s="8">
        <f>INTMARB!D42+GIC!D42</f>
        <v>1564.61049</v>
      </c>
      <c r="E42" s="8">
        <f>INTMARB!E42+GIC!E42</f>
        <v>1540.8172220400002</v>
      </c>
      <c r="F42" s="8">
        <f>INTMARB!F42+GIC!F42</f>
        <v>1118.97575136</v>
      </c>
      <c r="G42" s="8">
        <f>INTMARB!G42+GIC!G42</f>
        <v>777.6691372800002</v>
      </c>
      <c r="H42" s="8">
        <f>INTMARB!H42+GIC!H42</f>
        <v>325.59467111999993</v>
      </c>
      <c r="I42" s="8">
        <f>INTMARB!I42+GIC!I42</f>
        <v>109.67169456000002</v>
      </c>
      <c r="J42" s="8">
        <f>INTMARB!J42+GIC!J42</f>
        <v>138.65257944000001</v>
      </c>
      <c r="K42" s="8">
        <f>INTMARB!K42+GIC!K42</f>
        <v>261.25281072000001</v>
      </c>
      <c r="L42" s="8">
        <f>INTMARB!L42+GIC!L42</f>
        <v>3247.7725004399999</v>
      </c>
      <c r="M42" s="8">
        <f>INTMARB!M42+GIC!M42</f>
        <v>3496.1131349999991</v>
      </c>
      <c r="N42" s="8">
        <f>INTMARB!N42+GIC!N42</f>
        <v>3816.4381225200009</v>
      </c>
      <c r="O42" s="8">
        <f>INTMARB!O42+GIC!O42</f>
        <v>3849.8627466000007</v>
      </c>
      <c r="P42" s="8">
        <f>INTMARB!P42+GIC!P42</f>
        <v>4587.0260399999997</v>
      </c>
      <c r="Q42" s="8">
        <f>INTMARB!Q42+GIC!Q42</f>
        <v>4591.0647233999998</v>
      </c>
      <c r="R42" s="8">
        <f>INTMARB!R42+GIC!R42</f>
        <v>4632.7210840800017</v>
      </c>
      <c r="S42" s="8">
        <f>INTMARB!S42+GIC!S42</f>
        <v>4789.6344234000007</v>
      </c>
      <c r="T42" s="8">
        <f>INTMARB!T42+GIC!T42</f>
        <v>3926.7468234000003</v>
      </c>
      <c r="U42" s="8">
        <f>INTMARB!U42+GIC!U42</f>
        <v>3944.7566334000003</v>
      </c>
      <c r="V42" s="8">
        <f>INTMARB!V42+GIC!V42</f>
        <v>3171.0240579599995</v>
      </c>
      <c r="W42" s="8">
        <f>INTMARB!W42+GIC!W42</f>
        <v>3539.9280340800005</v>
      </c>
      <c r="X42" s="8">
        <f>INTMARB!X42+GIC!X42</f>
        <v>3823.1483270399999</v>
      </c>
      <c r="Y42" s="8">
        <f>INTMARB!Y42+GIC!Y42</f>
        <v>3240.3392647200003</v>
      </c>
      <c r="Z42" s="8">
        <f>INTMARB!Z42+GIC!Z42</f>
        <v>2807.96264892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731131.88369363989</v>
      </c>
      <c r="D43" s="8">
        <f>INTMARB!D43+GIC!D43</f>
        <v>771345.44391528005</v>
      </c>
      <c r="E43" s="8">
        <f>INTMARB!E43+GIC!E43</f>
        <v>765822.73484339984</v>
      </c>
      <c r="F43" s="8">
        <f>INTMARB!F43+GIC!F43</f>
        <v>786907.92567816004</v>
      </c>
      <c r="G43" s="8">
        <f>INTMARB!G43+GIC!G43</f>
        <v>799986.53599020001</v>
      </c>
      <c r="H43" s="8">
        <f>INTMARB!H43+GIC!H43</f>
        <v>808851.53071943996</v>
      </c>
      <c r="I43" s="8">
        <f>INTMARB!I43+GIC!I43</f>
        <v>819700.85998944007</v>
      </c>
      <c r="J43" s="8">
        <f>INTMARB!J43+GIC!J43</f>
        <v>792084.61288476014</v>
      </c>
      <c r="K43" s="8">
        <f>INTMARB!K43+GIC!K43</f>
        <v>809971.07095476019</v>
      </c>
      <c r="L43" s="8">
        <f>INTMARB!L43+GIC!L43</f>
        <v>774042.29468280007</v>
      </c>
      <c r="M43" s="8">
        <f>INTMARB!M43+GIC!M43</f>
        <v>780585.03584100015</v>
      </c>
      <c r="N43" s="8">
        <f>INTMARB!N43+GIC!N43</f>
        <v>764277.37655723991</v>
      </c>
      <c r="O43" s="8">
        <f>INTMARB!O43+GIC!O43</f>
        <v>745024.12587719993</v>
      </c>
      <c r="P43" s="8">
        <f>INTMARB!P43+GIC!P43</f>
        <v>745261.71540444007</v>
      </c>
      <c r="Q43" s="8">
        <f>INTMARB!Q43+GIC!Q43</f>
        <v>735484.69171008002</v>
      </c>
      <c r="R43" s="8">
        <f>INTMARB!R43+GIC!R43</f>
        <v>762797.10637727985</v>
      </c>
      <c r="S43" s="8">
        <f>INTMARB!S43+GIC!S43</f>
        <v>774612.99409103999</v>
      </c>
      <c r="T43" s="8">
        <f>INTMARB!T43+GIC!T43</f>
        <v>785052.18786383991</v>
      </c>
      <c r="U43" s="8">
        <f>INTMARB!U43+GIC!U43</f>
        <v>776583.82844171999</v>
      </c>
      <c r="V43" s="8">
        <f>INTMARB!V43+GIC!V43</f>
        <v>779307.33840335987</v>
      </c>
      <c r="W43" s="8">
        <f>INTMARB!W43+GIC!W43</f>
        <v>715664.39276592003</v>
      </c>
      <c r="X43" s="8">
        <f>INTMARB!X43+GIC!X43</f>
        <v>746804.51066052006</v>
      </c>
      <c r="Y43" s="8">
        <f>INTMARB!Y43+GIC!Y43</f>
        <v>750172.25295792008</v>
      </c>
      <c r="Z43" s="8">
        <f>INTMARB!Z43+GIC!Z43</f>
        <v>716887.22674140008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321927.38604864007</v>
      </c>
      <c r="D44" s="8">
        <f>INTMARB!D44+GIC!D44</f>
        <v>324515.42028216005</v>
      </c>
      <c r="E44" s="8">
        <f>INTMARB!E44+GIC!E44</f>
        <v>324021.04604856006</v>
      </c>
      <c r="F44" s="8">
        <f>INTMARB!F44+GIC!F44</f>
        <v>315651.31234200002</v>
      </c>
      <c r="G44" s="8">
        <f>INTMARB!G44+GIC!G44</f>
        <v>293929.36494552006</v>
      </c>
      <c r="H44" s="8">
        <f>INTMARB!H44+GIC!H44</f>
        <v>288495.97020936006</v>
      </c>
      <c r="I44" s="8">
        <f>INTMARB!I44+GIC!I44</f>
        <v>285999.86265551997</v>
      </c>
      <c r="J44" s="8">
        <f>INTMARB!J44+GIC!J44</f>
        <v>274424.78423520003</v>
      </c>
      <c r="K44" s="8">
        <f>INTMARB!K44+GIC!K44</f>
        <v>264059.02180512005</v>
      </c>
      <c r="L44" s="8">
        <f>INTMARB!L44+GIC!L44</f>
        <v>233613.49883112</v>
      </c>
      <c r="M44" s="8">
        <f>INTMARB!M44+GIC!M44</f>
        <v>216011.04014880006</v>
      </c>
      <c r="N44" s="8">
        <f>INTMARB!N44+GIC!N44</f>
        <v>205097.41519344001</v>
      </c>
      <c r="O44" s="8">
        <f>INTMARB!O44+GIC!O44</f>
        <v>187785.14363136</v>
      </c>
      <c r="P44" s="8">
        <f>INTMARB!P44+GIC!P44</f>
        <v>168178.92424416001</v>
      </c>
      <c r="Q44" s="8">
        <f>INTMARB!Q44+GIC!Q44</f>
        <v>157956.91999199998</v>
      </c>
      <c r="R44" s="8">
        <f>INTMARB!R44+GIC!R44</f>
        <v>147119.95391616001</v>
      </c>
      <c r="S44" s="8">
        <f>INTMARB!S44+GIC!S44</f>
        <v>150110.47304136003</v>
      </c>
      <c r="T44" s="8">
        <f>INTMARB!T44+GIC!T44</f>
        <v>150852.92269608</v>
      </c>
      <c r="U44" s="8">
        <f>INTMARB!U44+GIC!U44</f>
        <v>150339.67450343998</v>
      </c>
      <c r="V44" s="8">
        <f>INTMARB!V44+GIC!V44</f>
        <v>145320.83952336002</v>
      </c>
      <c r="W44" s="8">
        <f>INTMARB!W44+GIC!W44</f>
        <v>123593.70273552003</v>
      </c>
      <c r="X44" s="8">
        <f>INTMARB!X44+GIC!X44</f>
        <v>127241.00977752003</v>
      </c>
      <c r="Y44" s="8">
        <f>INTMARB!Y44+GIC!Y44</f>
        <v>133868.61097128</v>
      </c>
      <c r="Z44" s="8">
        <f>INTMARB!Z44+GIC!Z44</f>
        <v>126164.96534879999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6.4650599999999994</v>
      </c>
      <c r="D45" s="8">
        <f>INTMARB!D45+GIC!D45</f>
        <v>12.64433796</v>
      </c>
      <c r="E45" s="8">
        <f>INTMARB!E45+GIC!E45</f>
        <v>16.162649999999999</v>
      </c>
      <c r="F45" s="8">
        <f>INTMARB!F45+GIC!F45</f>
        <v>15.876867959999998</v>
      </c>
      <c r="G45" s="8">
        <f>INTMARB!G45+GIC!G45</f>
        <v>19.39518</v>
      </c>
      <c r="H45" s="8">
        <f>INTMARB!H45+GIC!H45</f>
        <v>23.284507319999999</v>
      </c>
      <c r="I45" s="8">
        <f>INTMARB!I45+GIC!I45</f>
        <v>30.126124079999997</v>
      </c>
      <c r="J45" s="8">
        <f>INTMARB!J45+GIC!J45</f>
        <v>25.427740679999996</v>
      </c>
      <c r="K45" s="8">
        <f>INTMARB!K45+GIC!K45</f>
        <v>63.015335639999996</v>
      </c>
      <c r="L45" s="8">
        <f>INTMARB!L45+GIC!L45</f>
        <v>28.885888079999994</v>
      </c>
      <c r="M45" s="8">
        <f>INTMARB!M45+GIC!M45</f>
        <v>39.569861520000003</v>
      </c>
      <c r="N45" s="8">
        <f>INTMARB!N45+GIC!N45</f>
        <v>33.553925280000001</v>
      </c>
      <c r="O45" s="8">
        <f>INTMARB!O45+GIC!O45</f>
        <v>36.812315519999999</v>
      </c>
      <c r="P45" s="8">
        <f>INTMARB!P45+GIC!P45</f>
        <v>37.756214280000009</v>
      </c>
      <c r="Q45" s="8">
        <f>INTMARB!Q45+GIC!Q45</f>
        <v>48.875589720000008</v>
      </c>
      <c r="R45" s="8">
        <f>INTMARB!R45+GIC!R45</f>
        <v>51.009587280000012</v>
      </c>
      <c r="S45" s="8">
        <f>INTMARB!S45+GIC!S45</f>
        <v>60.089434199999985</v>
      </c>
      <c r="T45" s="8">
        <f>INTMARB!T45+GIC!T45</f>
        <v>55.104740999999997</v>
      </c>
      <c r="U45" s="8">
        <f>INTMARB!U45+GIC!U45</f>
        <v>54.425777760000017</v>
      </c>
      <c r="V45" s="8">
        <f>INTMARB!V45+GIC!V45</f>
        <v>67.434270120000008</v>
      </c>
      <c r="W45" s="8">
        <f>INTMARB!W45+GIC!W45</f>
        <v>52.696308239999993</v>
      </c>
      <c r="X45" s="8">
        <f>INTMARB!X45+GIC!X45</f>
        <v>731.35503071999995</v>
      </c>
      <c r="Y45" s="8">
        <f>INTMARB!Y45+GIC!Y45</f>
        <v>796.10194691999993</v>
      </c>
      <c r="Z45" s="8">
        <f>INTMARB!Z45+GIC!Z45</f>
        <v>777.31949628000007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1050.7849372800001</v>
      </c>
      <c r="D46" s="8">
        <f>INTMARB!D46+GIC!D46</f>
        <v>1039.87798524</v>
      </c>
      <c r="E46" s="8">
        <f>INTMARB!E46+GIC!E46</f>
        <v>962.65640592</v>
      </c>
      <c r="F46" s="8">
        <f>INTMARB!F46+GIC!F46</f>
        <v>847.19360087999985</v>
      </c>
      <c r="G46" s="8">
        <f>INTMARB!G46+GIC!G46</f>
        <v>806.72733899999992</v>
      </c>
      <c r="H46" s="8">
        <f>INTMARB!H46+GIC!H46</f>
        <v>809.72659908000014</v>
      </c>
      <c r="I46" s="8">
        <f>INTMARB!I46+GIC!I46</f>
        <v>727.04349539999998</v>
      </c>
      <c r="J46" s="8">
        <f>INTMARB!J46+GIC!J46</f>
        <v>868.66551647999995</v>
      </c>
      <c r="K46" s="8">
        <f>INTMARB!K46+GIC!K46</f>
        <v>659.77283088000001</v>
      </c>
      <c r="L46" s="8">
        <f>INTMARB!L46+GIC!L46</f>
        <v>617.80192523999995</v>
      </c>
      <c r="M46" s="8">
        <f>INTMARB!M46+GIC!M46</f>
        <v>612.14301864000004</v>
      </c>
      <c r="N46" s="8">
        <f>INTMARB!N46+GIC!N46</f>
        <v>483.12997560000008</v>
      </c>
      <c r="O46" s="8">
        <f>INTMARB!O46+GIC!O46</f>
        <v>349.52542055999999</v>
      </c>
      <c r="P46" s="8">
        <f>INTMARB!P46+GIC!P46</f>
        <v>306.82831715999998</v>
      </c>
      <c r="Q46" s="8">
        <f>INTMARB!Q46+GIC!Q46</f>
        <v>279.62440019999997</v>
      </c>
      <c r="R46" s="8">
        <f>INTMARB!R46+GIC!R46</f>
        <v>448.24583123999992</v>
      </c>
      <c r="S46" s="8">
        <f>INTMARB!S46+GIC!S46</f>
        <v>449.54491247999999</v>
      </c>
      <c r="T46" s="8">
        <f>INTMARB!T46+GIC!T46</f>
        <v>529.36201547999985</v>
      </c>
      <c r="U46" s="8">
        <f>INTMARB!U46+GIC!U46</f>
        <v>509.88344939999996</v>
      </c>
      <c r="V46" s="8">
        <f>INTMARB!V46+GIC!V46</f>
        <v>440.11964663999993</v>
      </c>
      <c r="W46" s="8">
        <f>INTMARB!W46+GIC!W46</f>
        <v>494.66892023999992</v>
      </c>
      <c r="X46" s="8">
        <f>INTMARB!X46+GIC!X46</f>
        <v>484.14828851999988</v>
      </c>
      <c r="Y46" s="8">
        <f>INTMARB!Y46+GIC!Y46</f>
        <v>472.20798239999988</v>
      </c>
      <c r="Z46" s="8">
        <f>INTMARB!Z46+GIC!Z46</f>
        <v>491.50156860000004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4047.4810620000012</v>
      </c>
      <c r="D47" s="8">
        <f>INTMARB!D47+GIC!D47</f>
        <v>3671.9999405999993</v>
      </c>
      <c r="E47" s="8">
        <f>INTMARB!E47+GIC!E47</f>
        <v>2953.8792406800003</v>
      </c>
      <c r="F47" s="8">
        <f>INTMARB!F47+GIC!F47</f>
        <v>298.97761824000003</v>
      </c>
      <c r="G47" s="8">
        <f>INTMARB!G47+GIC!G47</f>
        <v>1445.5040489999999</v>
      </c>
      <c r="H47" s="8">
        <f>INTMARB!H47+GIC!H47</f>
        <v>319.23877356000008</v>
      </c>
      <c r="I47" s="8">
        <f>INTMARB!I47+GIC!I47</f>
        <v>164.58103260000001</v>
      </c>
      <c r="J47" s="8">
        <f>INTMARB!J47+GIC!J47</f>
        <v>201.83615531999999</v>
      </c>
      <c r="K47" s="8">
        <f>INTMARB!K47+GIC!K47</f>
        <v>35.101788480000003</v>
      </c>
      <c r="L47" s="8">
        <f>INTMARB!L47+GIC!L47</f>
        <v>6.487021079999999</v>
      </c>
      <c r="M47" s="8">
        <f>INTMARB!M47+GIC!M47</f>
        <v>6.487021079999999</v>
      </c>
      <c r="N47" s="8">
        <f>INTMARB!N47+GIC!N47</f>
        <v>9.730676879999999</v>
      </c>
      <c r="O47" s="8">
        <f>INTMARB!O47+GIC!O47</f>
        <v>6.487021079999999</v>
      </c>
      <c r="P47" s="8">
        <f>INTMARB!P47+GIC!P47</f>
        <v>6.487021079999999</v>
      </c>
      <c r="Q47" s="8">
        <f>INTMARB!Q47+GIC!Q47</f>
        <v>6.487021079999999</v>
      </c>
      <c r="R47" s="8">
        <f>INTMARB!R47+GIC!R47</f>
        <v>6.5006755199999988</v>
      </c>
      <c r="S47" s="8">
        <f>INTMARB!S47+GIC!S47</f>
        <v>4.3426929599999999</v>
      </c>
      <c r="T47" s="8">
        <f>INTMARB!T47+GIC!T47</f>
        <v>3.9165001200000003</v>
      </c>
      <c r="U47" s="8">
        <f>INTMARB!U47+GIC!U47</f>
        <v>0.11155968000000001</v>
      </c>
      <c r="V47" s="8">
        <f>INTMARB!V47+GIC!V47</f>
        <v>1.2137925600000001</v>
      </c>
      <c r="W47" s="8">
        <f>INTMARB!W47+GIC!W47</f>
        <v>0.2164374</v>
      </c>
      <c r="X47" s="8">
        <f>INTMARB!X47+GIC!X47</f>
        <v>3.1957200000000004E-3</v>
      </c>
      <c r="Y47" s="8">
        <f>INTMARB!Y47+GIC!Y47</f>
        <v>0.54763020000000018</v>
      </c>
      <c r="Z47" s="8">
        <f>INTMARB!Z47+GIC!Z47</f>
        <v>25.188665040000004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44774.235674999996</v>
      </c>
      <c r="D48" s="8">
        <f>INTMARB!D48+GIC!D48</f>
        <v>45060.897725999996</v>
      </c>
      <c r="E48" s="8">
        <f>INTMARB!E48+GIC!E48</f>
        <v>45438.050033999985</v>
      </c>
      <c r="F48" s="8">
        <f>INTMARB!F48+GIC!F48</f>
        <v>48717.466200000003</v>
      </c>
      <c r="G48" s="8">
        <f>INTMARB!G48+GIC!G48</f>
        <v>53448.217875000002</v>
      </c>
      <c r="H48" s="8">
        <f>INTMARB!H48+GIC!H48</f>
        <v>56835.96001200001</v>
      </c>
      <c r="I48" s="8">
        <f>INTMARB!I48+GIC!I48</f>
        <v>55495.290942</v>
      </c>
      <c r="J48" s="8">
        <f>INTMARB!J48+GIC!J48</f>
        <v>53648.960741999996</v>
      </c>
      <c r="K48" s="8">
        <f>INTMARB!K48+GIC!K48</f>
        <v>52967.774340000004</v>
      </c>
      <c r="L48" s="8">
        <f>INTMARB!L48+GIC!L48</f>
        <v>48906.807885000002</v>
      </c>
      <c r="M48" s="8">
        <f>INTMARB!M48+GIC!M48</f>
        <v>46127.947905000001</v>
      </c>
      <c r="N48" s="8">
        <f>INTMARB!N48+GIC!N48</f>
        <v>43369.437851999995</v>
      </c>
      <c r="O48" s="8">
        <f>INTMARB!O48+GIC!O48</f>
        <v>40821.691716000001</v>
      </c>
      <c r="P48" s="8">
        <f>INTMARB!P48+GIC!P48</f>
        <v>35719.676109000007</v>
      </c>
      <c r="Q48" s="8">
        <f>INTMARB!Q48+GIC!Q48</f>
        <v>34150.428116999996</v>
      </c>
      <c r="R48" s="8">
        <f>INTMARB!R48+GIC!R48</f>
        <v>38833.142634000011</v>
      </c>
      <c r="S48" s="8">
        <f>INTMARB!S48+GIC!S48</f>
        <v>37241.782695000002</v>
      </c>
      <c r="T48" s="8">
        <f>INTMARB!T48+GIC!T48</f>
        <v>34231.012803000005</v>
      </c>
      <c r="U48" s="8">
        <f>INTMARB!U48+GIC!U48</f>
        <v>33000.790796999994</v>
      </c>
      <c r="V48" s="8">
        <f>INTMARB!V48+GIC!V48</f>
        <v>31461.775488000003</v>
      </c>
      <c r="W48" s="8">
        <f>INTMARB!W48+GIC!W48</f>
        <v>29458.397708999997</v>
      </c>
      <c r="X48" s="8">
        <f>INTMARB!X48+GIC!X48</f>
        <v>29782.964952000013</v>
      </c>
      <c r="Y48" s="8">
        <f>INTMARB!Y48+GIC!Y48</f>
        <v>30841.896501000003</v>
      </c>
      <c r="Z48" s="8">
        <f>INTMARB!Z48+GIC!Z48</f>
        <v>28264.084758000001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11.78672796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137.71606932</v>
      </c>
      <c r="J49" s="8">
        <f>INTMARB!J49+GIC!J49</f>
        <v>0</v>
      </c>
      <c r="K49" s="8">
        <f>INTMARB!K49+GIC!K49</f>
        <v>34.428951359999992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336.62670227999996</v>
      </c>
      <c r="Z49" s="8">
        <f>INTMARB!Z49+GIC!Z49</f>
        <v>282.63922919999999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8935.1979314399996</v>
      </c>
      <c r="D50" s="8">
        <f>INTMARB!D50+GIC!D50</f>
        <v>11561.79163428</v>
      </c>
      <c r="E50" s="8">
        <f>INTMARB!E50+GIC!E50</f>
        <v>12356.930419200002</v>
      </c>
      <c r="F50" s="8">
        <f>INTMARB!F50+GIC!F50</f>
        <v>17923.976960759999</v>
      </c>
      <c r="G50" s="8">
        <f>INTMARB!G50+GIC!G50</f>
        <v>30025.093927679998</v>
      </c>
      <c r="H50" s="8">
        <f>INTMARB!H50+GIC!H50</f>
        <v>26908.792512480006</v>
      </c>
      <c r="I50" s="8">
        <f>INTMARB!I50+GIC!I50</f>
        <v>29128.618889639998</v>
      </c>
      <c r="J50" s="8">
        <f>INTMARB!J50+GIC!J50</f>
        <v>28627.542963</v>
      </c>
      <c r="K50" s="8">
        <f>INTMARB!K50+GIC!K50</f>
        <v>27588.527601479997</v>
      </c>
      <c r="L50" s="8">
        <f>INTMARB!L50+GIC!L50</f>
        <v>19276.705004759995</v>
      </c>
      <c r="M50" s="8">
        <f>INTMARB!M50+GIC!M50</f>
        <v>22739.196133439997</v>
      </c>
      <c r="N50" s="8">
        <f>INTMARB!N50+GIC!N50</f>
        <v>18424.283149440002</v>
      </c>
      <c r="O50" s="8">
        <f>INTMARB!O50+GIC!O50</f>
        <v>18016.403305680004</v>
      </c>
      <c r="P50" s="8">
        <f>INTMARB!P50+GIC!P50</f>
        <v>15387.748700040001</v>
      </c>
      <c r="Q50" s="8">
        <f>INTMARB!Q50+GIC!Q50</f>
        <v>15230.384917560001</v>
      </c>
      <c r="R50" s="8">
        <f>INTMARB!R50+GIC!R50</f>
        <v>15751.568764079997</v>
      </c>
      <c r="S50" s="8">
        <f>INTMARB!S50+GIC!S50</f>
        <v>15348.792095640007</v>
      </c>
      <c r="T50" s="8">
        <f>INTMARB!T50+GIC!T50</f>
        <v>14969.08619172</v>
      </c>
      <c r="U50" s="8">
        <f>INTMARB!U50+GIC!U50</f>
        <v>15261.824636280004</v>
      </c>
      <c r="V50" s="8">
        <f>INTMARB!V50+GIC!V50</f>
        <v>14169.403657080002</v>
      </c>
      <c r="W50" s="8">
        <f>INTMARB!W50+GIC!W50</f>
        <v>13639.783303080001</v>
      </c>
      <c r="X50" s="8">
        <f>INTMARB!X50+GIC!X50</f>
        <v>13819.91465196</v>
      </c>
      <c r="Y50" s="8">
        <f>INTMARB!Y50+GIC!Y50</f>
        <v>17974.731112199999</v>
      </c>
      <c r="Z50" s="8">
        <f>INTMARB!Z50+GIC!Z50</f>
        <v>16988.784921360002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677167.62591456005</v>
      </c>
      <c r="D51" s="27">
        <f>INTMARB!D51+GIC!D51</f>
        <v>702505.69009236002</v>
      </c>
      <c r="E51" s="27">
        <f>INTMARB!E51+GIC!E51</f>
        <v>711186.00198227994</v>
      </c>
      <c r="F51" s="27">
        <f>INTMARB!F51+GIC!F51</f>
        <v>749939.84726760001</v>
      </c>
      <c r="G51" s="27">
        <f>INTMARB!G51+GIC!G51</f>
        <v>768231.45009864017</v>
      </c>
      <c r="H51" s="27">
        <f>INTMARB!H51+GIC!H51</f>
        <v>794293.11474084004</v>
      </c>
      <c r="I51" s="27">
        <f>INTMARB!I51+GIC!I51</f>
        <v>795594.75441336003</v>
      </c>
      <c r="J51" s="27">
        <f>INTMARB!J51+GIC!J51</f>
        <v>780338.17051343992</v>
      </c>
      <c r="K51" s="27">
        <f>INTMARB!K51+GIC!K51</f>
        <v>803030.23515132</v>
      </c>
      <c r="L51" s="27">
        <f>INTMARB!L51+GIC!L51</f>
        <v>755671.74511751998</v>
      </c>
      <c r="M51" s="27">
        <f>INTMARB!M51+GIC!M51</f>
        <v>814670.53197552008</v>
      </c>
      <c r="N51" s="27">
        <f>INTMARB!N51+GIC!N51</f>
        <v>748399.22816219437</v>
      </c>
      <c r="O51" s="27">
        <f>INTMARB!O51+GIC!O51</f>
        <v>733283.80656138435</v>
      </c>
      <c r="P51" s="27">
        <f>INTMARB!P51+GIC!P51</f>
        <v>715223.22176349466</v>
      </c>
      <c r="Q51" s="27">
        <f>INTMARB!Q51+GIC!Q51</f>
        <v>633935.26151932683</v>
      </c>
      <c r="R51" s="27">
        <f>INTMARB!R51+GIC!R51</f>
        <v>663824.49686431501</v>
      </c>
      <c r="S51" s="27">
        <f>INTMARB!S51+GIC!S51</f>
        <v>706634.80832971772</v>
      </c>
      <c r="T51" s="27">
        <f>INTMARB!T51+GIC!T51</f>
        <v>734299.95459555264</v>
      </c>
      <c r="U51" s="27">
        <f>INTMARB!U51+GIC!U51</f>
        <v>722544.09450575802</v>
      </c>
      <c r="V51" s="27">
        <f>INTMARB!V51+GIC!V51</f>
        <v>742804.4470578297</v>
      </c>
      <c r="W51" s="27">
        <f>INTMARB!W51+GIC!W51</f>
        <v>725134.42259728501</v>
      </c>
      <c r="X51" s="27">
        <f>INTMARB!X51+GIC!X51</f>
        <v>761909.0868031719</v>
      </c>
      <c r="Y51" s="27">
        <f>INTMARB!Y51+GIC!Y51</f>
        <v>669079.24469981587</v>
      </c>
      <c r="Z51" s="27">
        <f>INTMARB!Z51+GIC!Z51</f>
        <v>616656.73890658375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27457.816767613676</v>
      </c>
      <c r="D52" s="27">
        <f t="shared" si="20"/>
        <v>30810.766391303103</v>
      </c>
      <c r="E52" s="27">
        <f t="shared" si="20"/>
        <v>29666.416775406677</v>
      </c>
      <c r="F52" s="27">
        <f t="shared" si="20"/>
        <v>25956.145107868299</v>
      </c>
      <c r="G52" s="27">
        <f t="shared" si="20"/>
        <v>28240.492408599242</v>
      </c>
      <c r="H52" s="27">
        <f t="shared" si="20"/>
        <v>30357.44224561677</v>
      </c>
      <c r="I52" s="27">
        <f t="shared" si="20"/>
        <v>33428.943285092129</v>
      </c>
      <c r="J52" s="27">
        <f t="shared" si="20"/>
        <v>35142.900399843813</v>
      </c>
      <c r="K52" s="27">
        <f t="shared" si="20"/>
        <v>39697.009698329508</v>
      </c>
      <c r="L52" s="27">
        <f t="shared" si="20"/>
        <v>45536.196832159207</v>
      </c>
      <c r="M52" s="27">
        <f t="shared" si="20"/>
        <v>49091.879139655808</v>
      </c>
      <c r="N52" s="27">
        <f t="shared" si="20"/>
        <v>52605.155230808698</v>
      </c>
      <c r="O52" s="27">
        <f t="shared" si="20"/>
        <v>52951.107660494607</v>
      </c>
      <c r="P52" s="27">
        <f t="shared" si="20"/>
        <v>54412.250997211115</v>
      </c>
      <c r="Q52" s="27">
        <f t="shared" si="20"/>
        <v>57082.653424323566</v>
      </c>
      <c r="R52" s="27">
        <f t="shared" si="20"/>
        <v>58589.514103323236</v>
      </c>
      <c r="S52" s="27">
        <f t="shared" si="20"/>
        <v>63342.667952263553</v>
      </c>
      <c r="T52" s="27">
        <f t="shared" si="20"/>
        <v>63037.219483406632</v>
      </c>
      <c r="U52" s="27">
        <f t="shared" si="20"/>
        <v>63830.905076990632</v>
      </c>
      <c r="V52" s="27">
        <f t="shared" si="20"/>
        <v>65244.406171952469</v>
      </c>
      <c r="W52" s="27">
        <f t="shared" si="20"/>
        <v>66049.678431763285</v>
      </c>
      <c r="X52" s="27">
        <f t="shared" si="20"/>
        <v>67022.684849332087</v>
      </c>
      <c r="Y52" s="27">
        <f t="shared" ref="Y52:Z52" si="21">SUM(Y53:Y54)</f>
        <v>66599.073021948367</v>
      </c>
      <c r="Z52" s="27">
        <f t="shared" si="21"/>
        <v>64730.447860611537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14152.201549200001</v>
      </c>
      <c r="D53" s="8">
        <f>INTMARB!D53+GIC!D53</f>
        <v>16664.036360400001</v>
      </c>
      <c r="E53" s="8">
        <f>INTMARB!E53+GIC!E53</f>
        <v>15303.094606800005</v>
      </c>
      <c r="F53" s="8">
        <f>INTMARB!F53+GIC!F53</f>
        <v>7563.3345216000007</v>
      </c>
      <c r="G53" s="8">
        <f>INTMARB!G53+GIC!G53</f>
        <v>8307.2117700000017</v>
      </c>
      <c r="H53" s="8">
        <f>INTMARB!H53+GIC!H53</f>
        <v>7502.6071691999996</v>
      </c>
      <c r="I53" s="8">
        <f>INTMARB!I53+GIC!I53</f>
        <v>8348.7859884000027</v>
      </c>
      <c r="J53" s="8">
        <f>INTMARB!J53+GIC!J53</f>
        <v>9089.8199963999978</v>
      </c>
      <c r="K53" s="8">
        <f>INTMARB!K53+GIC!K53</f>
        <v>13844.321805600002</v>
      </c>
      <c r="L53" s="8">
        <f>INTMARB!L53+GIC!L53</f>
        <v>18353.267103599996</v>
      </c>
      <c r="M53" s="8">
        <f>INTMARB!M53+GIC!M53</f>
        <v>20976.438740400001</v>
      </c>
      <c r="N53" s="8">
        <f>INTMARB!N53+GIC!N53</f>
        <v>23976.824414400002</v>
      </c>
      <c r="O53" s="8">
        <f>INTMARB!O53+GIC!O53</f>
        <v>23402.429622000003</v>
      </c>
      <c r="P53" s="8">
        <f>INTMARB!P53+GIC!P53</f>
        <v>22284.746312399999</v>
      </c>
      <c r="Q53" s="8">
        <f>INTMARB!Q53+GIC!Q53</f>
        <v>23958.704484000002</v>
      </c>
      <c r="R53" s="8">
        <f>INTMARB!R53+GIC!R53</f>
        <v>25362.210931199999</v>
      </c>
      <c r="S53" s="8">
        <f>INTMARB!S53+GIC!S53</f>
        <v>27788.904514799997</v>
      </c>
      <c r="T53" s="8">
        <f>INTMARB!T53+GIC!T53</f>
        <v>26559.653234400004</v>
      </c>
      <c r="U53" s="8">
        <f>INTMARB!U53+GIC!U53</f>
        <v>27989.149874399998</v>
      </c>
      <c r="V53" s="8">
        <f>INTMARB!V53+GIC!V53</f>
        <v>28899.615373200002</v>
      </c>
      <c r="W53" s="8">
        <f>INTMARB!W53+GIC!W53</f>
        <v>29497.793410799997</v>
      </c>
      <c r="X53" s="8">
        <f>INTMARB!X53+GIC!X53</f>
        <v>29960.1563976</v>
      </c>
      <c r="Y53" s="8">
        <f>INTMARB!Y53+GIC!Y53</f>
        <v>29829.767853600002</v>
      </c>
      <c r="Z53" s="8">
        <f>INTMARB!Z53+GIC!Z53</f>
        <v>29411.375479199996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13305.615218413675</v>
      </c>
      <c r="D54" s="45">
        <f>INTMARB!D54+GIC!D54</f>
        <v>14146.730030903102</v>
      </c>
      <c r="E54" s="45">
        <f>INTMARB!E54+GIC!E54</f>
        <v>14363.322168606672</v>
      </c>
      <c r="F54" s="45">
        <f>INTMARB!F54+GIC!F54</f>
        <v>18392.810586268297</v>
      </c>
      <c r="G54" s="45">
        <f>INTMARB!G54+GIC!G54</f>
        <v>19933.280638599241</v>
      </c>
      <c r="H54" s="45">
        <f>INTMARB!H54+GIC!H54</f>
        <v>22854.83507641677</v>
      </c>
      <c r="I54" s="45">
        <f>INTMARB!I54+GIC!I54</f>
        <v>25080.157296692123</v>
      </c>
      <c r="J54" s="45">
        <f>INTMARB!J54+GIC!J54</f>
        <v>26053.080403443815</v>
      </c>
      <c r="K54" s="45">
        <f>INTMARB!K54+GIC!K54</f>
        <v>25852.687892729507</v>
      </c>
      <c r="L54" s="45">
        <f>INTMARB!L54+GIC!L54</f>
        <v>27182.929728559211</v>
      </c>
      <c r="M54" s="45">
        <f>INTMARB!M54+GIC!M54</f>
        <v>28115.440399255804</v>
      </c>
      <c r="N54" s="45">
        <f>INTMARB!N54+GIC!N54</f>
        <v>28628.330816408692</v>
      </c>
      <c r="O54" s="45">
        <f>INTMARB!O54+GIC!O54</f>
        <v>29548.678038494603</v>
      </c>
      <c r="P54" s="45">
        <f>INTMARB!P54+GIC!P54</f>
        <v>32127.504684811116</v>
      </c>
      <c r="Q54" s="45">
        <f>INTMARB!Q54+GIC!Q54</f>
        <v>33123.948940323564</v>
      </c>
      <c r="R54" s="45">
        <f>INTMARB!R54+GIC!R54</f>
        <v>33227.30317212324</v>
      </c>
      <c r="S54" s="45">
        <f>INTMARB!S54+GIC!S54</f>
        <v>35553.76343746356</v>
      </c>
      <c r="T54" s="45">
        <f>INTMARB!T54+GIC!T54</f>
        <v>36477.566249006632</v>
      </c>
      <c r="U54" s="45">
        <f>INTMARB!U54+GIC!U54</f>
        <v>35841.755202590633</v>
      </c>
      <c r="V54" s="45">
        <f>INTMARB!V54+GIC!V54</f>
        <v>36344.790798752467</v>
      </c>
      <c r="W54" s="45">
        <f>INTMARB!W54+GIC!W54</f>
        <v>36551.88502096328</v>
      </c>
      <c r="X54" s="45">
        <f>INTMARB!X54+GIC!X54</f>
        <v>37062.528451732083</v>
      </c>
      <c r="Y54" s="45">
        <f>INTMARB!Y54+GIC!Y54</f>
        <v>36769.305168348357</v>
      </c>
      <c r="Z54" s="45">
        <f>INTMARB!Z54+GIC!Z54</f>
        <v>35319.072381411541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22">SUM(C62:C72)</f>
        <v>270646.19371079991</v>
      </c>
      <c r="D61" s="49">
        <f t="shared" ref="D61:X61" si="23">SUM(D62:D72)</f>
        <v>274078.96409664006</v>
      </c>
      <c r="E61" s="49">
        <f t="shared" si="23"/>
        <v>284064.67365840002</v>
      </c>
      <c r="F61" s="49">
        <f t="shared" si="23"/>
        <v>318774.51860904001</v>
      </c>
      <c r="G61" s="49">
        <f t="shared" si="23"/>
        <v>331550.45563392004</v>
      </c>
      <c r="H61" s="49">
        <f t="shared" si="23"/>
        <v>363017.91426335991</v>
      </c>
      <c r="I61" s="49">
        <f t="shared" si="23"/>
        <v>387051.89255063998</v>
      </c>
      <c r="J61" s="49">
        <f t="shared" si="23"/>
        <v>417039.98835239996</v>
      </c>
      <c r="K61" s="49">
        <f t="shared" si="23"/>
        <v>445780.79890055995</v>
      </c>
      <c r="L61" s="49">
        <f t="shared" si="23"/>
        <v>461600.26779744006</v>
      </c>
      <c r="M61" s="49">
        <f t="shared" si="23"/>
        <v>510184.29167927994</v>
      </c>
      <c r="N61" s="49">
        <f t="shared" si="23"/>
        <v>490593.15829503693</v>
      </c>
      <c r="O61" s="49">
        <f t="shared" si="23"/>
        <v>534684.66384431114</v>
      </c>
      <c r="P61" s="49">
        <f t="shared" si="23"/>
        <v>543265.90399391903</v>
      </c>
      <c r="Q61" s="49">
        <f t="shared" si="23"/>
        <v>522865.05117172818</v>
      </c>
      <c r="R61" s="49">
        <f t="shared" si="23"/>
        <v>538908.1485303815</v>
      </c>
      <c r="S61" s="49">
        <f t="shared" si="23"/>
        <v>544466.05460054788</v>
      </c>
      <c r="T61" s="49">
        <f t="shared" si="23"/>
        <v>555850.25830119685</v>
      </c>
      <c r="U61" s="49">
        <f t="shared" si="23"/>
        <v>573118.00981918408</v>
      </c>
      <c r="V61" s="49">
        <f t="shared" si="23"/>
        <v>582282.96033102483</v>
      </c>
      <c r="W61" s="49">
        <f t="shared" si="23"/>
        <v>580201.63492137601</v>
      </c>
      <c r="X61" s="49">
        <f t="shared" si="23"/>
        <v>624084.80373253033</v>
      </c>
      <c r="Y61" s="49">
        <f t="shared" ref="Y61:Z61" si="24">SUM(Y62:Y72)</f>
        <v>605233.68999134446</v>
      </c>
      <c r="Z61" s="49">
        <f t="shared" si="24"/>
        <v>584419.39202116255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250426.99382399995</v>
      </c>
      <c r="D62" s="52">
        <f>INTMARB!D62+GIC!D62</f>
        <v>251806.4168256</v>
      </c>
      <c r="E62" s="52">
        <f>INTMARB!E62+GIC!E62</f>
        <v>259375.57228799997</v>
      </c>
      <c r="F62" s="52">
        <f>INTMARB!F62+GIC!F62</f>
        <v>289416.2205312</v>
      </c>
      <c r="G62" s="52">
        <f>INTMARB!G62+GIC!G62</f>
        <v>298481.27016960003</v>
      </c>
      <c r="H62" s="52">
        <f>INTMARB!H62+GIC!H62</f>
        <v>320983.91700479994</v>
      </c>
      <c r="I62" s="52">
        <f>INTMARB!I62+GIC!I62</f>
        <v>334781.92500479997</v>
      </c>
      <c r="J62" s="52">
        <f>INTMARB!J62+GIC!J62</f>
        <v>352750.44389759994</v>
      </c>
      <c r="K62" s="52">
        <f>INTMARB!K62+GIC!K62</f>
        <v>374465.46453120001</v>
      </c>
      <c r="L62" s="52">
        <f>INTMARB!L62+GIC!L62</f>
        <v>381435.27367679996</v>
      </c>
      <c r="M62" s="52">
        <f>INTMARB!M62+GIC!M62</f>
        <v>421047.37745279993</v>
      </c>
      <c r="N62" s="52">
        <f>INTMARB!N62+GIC!N62</f>
        <v>396280.72753919999</v>
      </c>
      <c r="O62" s="52">
        <f>INTMARB!O62+GIC!O62</f>
        <v>431986.13337599987</v>
      </c>
      <c r="P62" s="52">
        <f>INTMARB!P62+GIC!P62</f>
        <v>438473.18995199993</v>
      </c>
      <c r="Q62" s="52">
        <f>INTMARB!Q62+GIC!Q62</f>
        <v>411905.13799680001</v>
      </c>
      <c r="R62" s="52">
        <f>INTMARB!R62+GIC!R62</f>
        <v>425687.73730560002</v>
      </c>
      <c r="S62" s="52">
        <f>INTMARB!S62+GIC!S62</f>
        <v>430068.31822080002</v>
      </c>
      <c r="T62" s="52">
        <f>INTMARB!T62+GIC!T62</f>
        <v>436048.7580287999</v>
      </c>
      <c r="U62" s="52">
        <f>INTMARB!U62+GIC!U62</f>
        <v>449013.65685120004</v>
      </c>
      <c r="V62" s="52">
        <f>INTMARB!V62+GIC!V62</f>
        <v>455236.66540800006</v>
      </c>
      <c r="W62" s="52">
        <f>INTMARB!W62+GIC!W62</f>
        <v>450537.94638720003</v>
      </c>
      <c r="X62" s="52">
        <f>INTMARB!X62+GIC!X62</f>
        <v>489773.42628479988</v>
      </c>
      <c r="Y62" s="52">
        <f>INTMARB!Y62+GIC!Y62</f>
        <v>470389.58063999994</v>
      </c>
      <c r="Z62" s="52">
        <f>INTMARB!Z62+GIC!Z62</f>
        <v>448897.29333120002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485.08306559999994</v>
      </c>
      <c r="D63" s="52">
        <f>INTMARB!D63+GIC!D63</f>
        <v>450.60906239999997</v>
      </c>
      <c r="E63" s="52">
        <f>INTMARB!E63+GIC!E63</f>
        <v>412.37320319999992</v>
      </c>
      <c r="F63" s="52">
        <f>INTMARB!F63+GIC!F63</f>
        <v>979.76471040000024</v>
      </c>
      <c r="G63" s="52">
        <f>INTMARB!G63+GIC!G63</f>
        <v>1018.6118208</v>
      </c>
      <c r="H63" s="52">
        <f>INTMARB!H63+GIC!H63</f>
        <v>1072.57248</v>
      </c>
      <c r="I63" s="52">
        <f>INTMARB!I63+GIC!I63</f>
        <v>1074.8170944000001</v>
      </c>
      <c r="J63" s="52">
        <f>INTMARB!J63+GIC!J63</f>
        <v>1350.9490175999995</v>
      </c>
      <c r="K63" s="52">
        <f>INTMARB!K63+GIC!K63</f>
        <v>1390.9662144000001</v>
      </c>
      <c r="L63" s="52">
        <f>INTMARB!L63+GIC!L63</f>
        <v>1723.0340735999998</v>
      </c>
      <c r="M63" s="52">
        <f>INTMARB!M63+GIC!M63</f>
        <v>1654.2203327999996</v>
      </c>
      <c r="N63" s="52">
        <f>INTMARB!N63+GIC!N63</f>
        <v>2081.9752128</v>
      </c>
      <c r="O63" s="52">
        <f>INTMARB!O63+GIC!O63</f>
        <v>2259.7997183999987</v>
      </c>
      <c r="P63" s="52">
        <f>INTMARB!P63+GIC!P63</f>
        <v>2204.4246336000001</v>
      </c>
      <c r="Q63" s="52">
        <f>INTMARB!Q63+GIC!Q63</f>
        <v>2204.2685951999993</v>
      </c>
      <c r="R63" s="52">
        <f>INTMARB!R63+GIC!R63</f>
        <v>2322.599731199999</v>
      </c>
      <c r="S63" s="52">
        <f>INTMARB!S63+GIC!S63</f>
        <v>2167.7181119999991</v>
      </c>
      <c r="T63" s="52">
        <f>INTMARB!T63+GIC!T63</f>
        <v>2173.2996095999993</v>
      </c>
      <c r="U63" s="52">
        <f>INTMARB!U63+GIC!U63</f>
        <v>2323.985529600001</v>
      </c>
      <c r="V63" s="52">
        <f>INTMARB!V63+GIC!V63</f>
        <v>2091.9471552000005</v>
      </c>
      <c r="W63" s="52">
        <f>INTMARB!W63+GIC!W63</f>
        <v>1947.2431104000004</v>
      </c>
      <c r="X63" s="52">
        <f>INTMARB!X63+GIC!X63</f>
        <v>1843.1683200000007</v>
      </c>
      <c r="Y63" s="52">
        <f>INTMARB!Y63+GIC!Y63</f>
        <v>1744.6427711999995</v>
      </c>
      <c r="Z63" s="52">
        <f>INTMARB!Z63+GIC!Z63</f>
        <v>1777.7841984000006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3145.1630464800005</v>
      </c>
      <c r="D64" s="52">
        <f>INTMARB!D64+GIC!D64</f>
        <v>4051.4113785600007</v>
      </c>
      <c r="E64" s="52">
        <f>INTMARB!E64+GIC!E64</f>
        <v>5370.9206241600004</v>
      </c>
      <c r="F64" s="52">
        <f>INTMARB!F64+GIC!F64</f>
        <v>4803.6726410400006</v>
      </c>
      <c r="G64" s="52">
        <f>INTMARB!G64+GIC!G64</f>
        <v>5041.5324523199979</v>
      </c>
      <c r="H64" s="52">
        <f>INTMARB!H64+GIC!H64</f>
        <v>5827.2747624000003</v>
      </c>
      <c r="I64" s="52">
        <f>INTMARB!I64+GIC!I64</f>
        <v>6653.9178669599996</v>
      </c>
      <c r="J64" s="52">
        <f>INTMARB!J64+GIC!J64</f>
        <v>9619.7059576800002</v>
      </c>
      <c r="K64" s="52">
        <f>INTMARB!K64+GIC!K64</f>
        <v>11494.23459912</v>
      </c>
      <c r="L64" s="52">
        <f>INTMARB!L64+GIC!L64</f>
        <v>13288.272117119999</v>
      </c>
      <c r="M64" s="52">
        <f>INTMARB!M64+GIC!M64</f>
        <v>15722.668699920005</v>
      </c>
      <c r="N64" s="52">
        <f>INTMARB!N64+GIC!N64</f>
        <v>19543.409019996947</v>
      </c>
      <c r="O64" s="52">
        <f>INTMARB!O64+GIC!O64</f>
        <v>23285.392173111373</v>
      </c>
      <c r="P64" s="52">
        <f>INTMARB!P64+GIC!P64</f>
        <v>26914.862520959025</v>
      </c>
      <c r="Q64" s="52">
        <f>INTMARB!Q64+GIC!Q64</f>
        <v>28736.542040208176</v>
      </c>
      <c r="R64" s="52">
        <f>INTMARB!R64+GIC!R64</f>
        <v>29866.094579181488</v>
      </c>
      <c r="S64" s="52">
        <f>INTMARB!S64+GIC!S64</f>
        <v>30846.463315107776</v>
      </c>
      <c r="T64" s="52">
        <f>INTMARB!T64+GIC!T64</f>
        <v>31542.94241463696</v>
      </c>
      <c r="U64" s="52">
        <f>INTMARB!U64+GIC!U64</f>
        <v>31485.389977423951</v>
      </c>
      <c r="V64" s="52">
        <f>INTMARB!V64+GIC!V64</f>
        <v>32142.08925438486</v>
      </c>
      <c r="W64" s="52">
        <f>INTMARB!W64+GIC!W64</f>
        <v>33263.427671616038</v>
      </c>
      <c r="X64" s="52">
        <f>INTMARB!X64+GIC!X64</f>
        <v>35192.971040050477</v>
      </c>
      <c r="Y64" s="52">
        <f>INTMARB!Y64+GIC!Y64</f>
        <v>35949.128619024516</v>
      </c>
      <c r="Z64" s="52">
        <f>INTMARB!Z64+GIC!Z64</f>
        <v>35900.231206602737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14468.163839999997</v>
      </c>
      <c r="D65" s="52">
        <f>INTMARB!D65+GIC!D65</f>
        <v>15251.050439999997</v>
      </c>
      <c r="E65" s="52">
        <f>INTMARB!E65+GIC!E65</f>
        <v>15511.47012</v>
      </c>
      <c r="F65" s="52">
        <f>INTMARB!F65+GIC!F65</f>
        <v>19245.885480000001</v>
      </c>
      <c r="G65" s="52">
        <f>INTMARB!G65+GIC!G65</f>
        <v>20669.954399999995</v>
      </c>
      <c r="H65" s="52">
        <f>INTMARB!H65+GIC!H65</f>
        <v>23745.052799999994</v>
      </c>
      <c r="I65" s="52">
        <f>INTMARB!I65+GIC!I65</f>
        <v>25708.886639999997</v>
      </c>
      <c r="J65" s="52">
        <f>INTMARB!J65+GIC!J65</f>
        <v>28887.02315999999</v>
      </c>
      <c r="K65" s="52">
        <f>INTMARB!K65+GIC!K65</f>
        <v>28909.821959999997</v>
      </c>
      <c r="L65" s="52">
        <f>INTMARB!L65+GIC!L65</f>
        <v>29281.692599999998</v>
      </c>
      <c r="M65" s="52">
        <f>INTMARB!M65+GIC!M65</f>
        <v>31018.028399999999</v>
      </c>
      <c r="N65" s="52">
        <f>INTMARB!N65+GIC!N65</f>
        <v>31756.72896</v>
      </c>
      <c r="O65" s="52">
        <f>INTMARB!O65+GIC!O65</f>
        <v>33528.857400000001</v>
      </c>
      <c r="P65" s="52">
        <f>INTMARB!P65+GIC!P65</f>
        <v>35943.63048</v>
      </c>
      <c r="Q65" s="52">
        <f>INTMARB!Q65+GIC!Q65</f>
        <v>37020.651839999999</v>
      </c>
      <c r="R65" s="52">
        <f>INTMARB!R65+GIC!R65</f>
        <v>37665.595439999997</v>
      </c>
      <c r="S65" s="52">
        <f>INTMARB!S65+GIC!S65</f>
        <v>38533.4928</v>
      </c>
      <c r="T65" s="52">
        <f>INTMARB!T65+GIC!T65</f>
        <v>39747.465360000002</v>
      </c>
      <c r="U65" s="52">
        <f>INTMARB!U65+GIC!U65</f>
        <v>38976.7212</v>
      </c>
      <c r="V65" s="52">
        <f>INTMARB!V65+GIC!V65</f>
        <v>39480.776279999998</v>
      </c>
      <c r="W65" s="52">
        <f>INTMARB!W65+GIC!W65</f>
        <v>39903.35147999999</v>
      </c>
      <c r="X65" s="52">
        <f>INTMARB!X65+GIC!X65</f>
        <v>40929.216839999986</v>
      </c>
      <c r="Y65" s="52">
        <f>INTMARB!Y65+GIC!Y65</f>
        <v>40394.537999999993</v>
      </c>
      <c r="Z65" s="52">
        <f>INTMARB!Z65+GIC!Z65</f>
        <v>38779.102800000001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40.020238079999984</v>
      </c>
      <c r="H66" s="52">
        <f>INTMARB!H66+GIC!H66</f>
        <v>23.489485919999996</v>
      </c>
      <c r="I66" s="52">
        <f>INTMARB!I66+GIC!I66</f>
        <v>27.188049599999999</v>
      </c>
      <c r="J66" s="52">
        <f>INTMARB!J66+GIC!J66</f>
        <v>42.511180319999987</v>
      </c>
      <c r="K66" s="52">
        <f>INTMARB!K66+GIC!K66</f>
        <v>48.171045599999999</v>
      </c>
      <c r="L66" s="52">
        <f>INTMARB!L66+GIC!L66</f>
        <v>48.003334560000006</v>
      </c>
      <c r="M66" s="52">
        <f>INTMARB!M66+GIC!M66</f>
        <v>67.844213280000005</v>
      </c>
      <c r="N66" s="52">
        <f>INTMARB!N66+GIC!N66</f>
        <v>82.450876319999992</v>
      </c>
      <c r="O66" s="52">
        <f>INTMARB!O66+GIC!O66</f>
        <v>88.879204799999997</v>
      </c>
      <c r="P66" s="52">
        <f>INTMARB!P66+GIC!P66</f>
        <v>77.730498719999972</v>
      </c>
      <c r="Q66" s="52">
        <f>INTMARB!Q66+GIC!Q66</f>
        <v>68.016257279999977</v>
      </c>
      <c r="R66" s="52">
        <f>INTMARB!R66+GIC!R66</f>
        <v>66.629455200000024</v>
      </c>
      <c r="S66" s="52">
        <f>INTMARB!S66+GIC!S66</f>
        <v>31.51667664</v>
      </c>
      <c r="T66" s="52">
        <f>INTMARB!T66+GIC!T66</f>
        <v>22.57140815999999</v>
      </c>
      <c r="U66" s="52">
        <f>INTMARB!U66+GIC!U66</f>
        <v>17.742961439999998</v>
      </c>
      <c r="V66" s="52">
        <f>INTMARB!V66+GIC!V66</f>
        <v>11.06230176</v>
      </c>
      <c r="W66" s="52">
        <f>INTMARB!W66+GIC!W66</f>
        <v>10.247960159999998</v>
      </c>
      <c r="X66" s="52">
        <f>INTMARB!X66+GIC!X66</f>
        <v>7.5543883200000002</v>
      </c>
      <c r="Y66" s="52">
        <f>INTMARB!Y66+GIC!Y66</f>
        <v>5.6580811200000012</v>
      </c>
      <c r="Z66" s="52">
        <f>INTMARB!Z66+GIC!Z66</f>
        <v>5.7251145600000006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173.95560000000003</v>
      </c>
      <c r="D67" s="52">
        <f>INTMARB!D67+GIC!D67</f>
        <v>194.98319999999998</v>
      </c>
      <c r="E67" s="52">
        <f>INTMARB!E67+GIC!E67</f>
        <v>472.20394176000008</v>
      </c>
      <c r="F67" s="52">
        <f>INTMARB!F67+GIC!F67</f>
        <v>718.99430544000006</v>
      </c>
      <c r="G67" s="52">
        <f>INTMARB!G67+GIC!G67</f>
        <v>867.87965376000022</v>
      </c>
      <c r="H67" s="52">
        <f>INTMARB!H67+GIC!H67</f>
        <v>1606.4245295999999</v>
      </c>
      <c r="I67" s="52">
        <f>INTMARB!I67+GIC!I67</f>
        <v>2489.3125372800005</v>
      </c>
      <c r="J67" s="52">
        <f>INTMARB!J67+GIC!J67</f>
        <v>3218.8267598399993</v>
      </c>
      <c r="K67" s="52">
        <f>INTMARB!K67+GIC!K67</f>
        <v>5012.1749289600002</v>
      </c>
      <c r="L67" s="52">
        <f>INTMARB!L67+GIC!L67</f>
        <v>6129.7355404800019</v>
      </c>
      <c r="M67" s="52">
        <f>INTMARB!M67+GIC!M67</f>
        <v>7329.4885799999993</v>
      </c>
      <c r="N67" s="52">
        <f>INTMARB!N67+GIC!N67</f>
        <v>7477.1642678400012</v>
      </c>
      <c r="O67" s="52">
        <f>INTMARB!O67+GIC!O67</f>
        <v>7293.8555913600003</v>
      </c>
      <c r="P67" s="52">
        <f>INTMARB!P67+GIC!P67</f>
        <v>6777.81025056</v>
      </c>
      <c r="Q67" s="52">
        <f>INTMARB!Q67+GIC!Q67</f>
        <v>6761.8789761600001</v>
      </c>
      <c r="R67" s="52">
        <f>INTMARB!R67+GIC!R67</f>
        <v>6888.7128715200015</v>
      </c>
      <c r="S67" s="52">
        <f>INTMARB!S67+GIC!S67</f>
        <v>6797.9052446399992</v>
      </c>
      <c r="T67" s="52">
        <f>INTMARB!T67+GIC!T67</f>
        <v>7204.5734212799998</v>
      </c>
      <c r="U67" s="52">
        <f>INTMARB!U67+GIC!U67</f>
        <v>7756.42303008</v>
      </c>
      <c r="V67" s="52">
        <f>INTMARB!V67+GIC!V67</f>
        <v>8066.4616108799992</v>
      </c>
      <c r="W67" s="52">
        <f>INTMARB!W67+GIC!W67</f>
        <v>7960.1506531200002</v>
      </c>
      <c r="X67" s="52">
        <f>INTMARB!X67+GIC!X67</f>
        <v>9051.3717105600008</v>
      </c>
      <c r="Y67" s="52">
        <f>INTMARB!Y67+GIC!Y67</f>
        <v>9676.6591291199984</v>
      </c>
      <c r="Z67" s="52">
        <f>INTMARB!Z67+GIC!Z67</f>
        <v>10607.358291839999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709.40011247999996</v>
      </c>
      <c r="D68" s="52">
        <f>INTMARB!D68+GIC!D68</f>
        <v>977.8731177599999</v>
      </c>
      <c r="E68" s="52">
        <f>INTMARB!E68+GIC!E68</f>
        <v>1507.7553839999998</v>
      </c>
      <c r="F68" s="52">
        <f>INTMARB!F68+GIC!F68</f>
        <v>2164.2959332800001</v>
      </c>
      <c r="G68" s="52">
        <f>INTMARB!G68+GIC!G68</f>
        <v>1988.7093561600002</v>
      </c>
      <c r="H68" s="52">
        <f>INTMARB!H68+GIC!H68</f>
        <v>2962.6305595200001</v>
      </c>
      <c r="I68" s="52">
        <f>INTMARB!I68+GIC!I68</f>
        <v>5089.9388169599997</v>
      </c>
      <c r="J68" s="52">
        <f>INTMARB!J68+GIC!J68</f>
        <v>5184.0784900800008</v>
      </c>
      <c r="K68" s="52">
        <f>INTMARB!K68+GIC!K68</f>
        <v>3342.8962267200004</v>
      </c>
      <c r="L68" s="52">
        <f>INTMARB!L68+GIC!L68</f>
        <v>1618.0149427200004</v>
      </c>
      <c r="M68" s="52">
        <f>INTMARB!M68+GIC!M68</f>
        <v>1753.1630236799997</v>
      </c>
      <c r="N68" s="52">
        <f>INTMARB!N68+GIC!N68</f>
        <v>1290.5420601599999</v>
      </c>
      <c r="O68" s="52">
        <f>INTMARB!O68+GIC!O68</f>
        <v>955.6376414399997</v>
      </c>
      <c r="P68" s="52">
        <f>INTMARB!P68+GIC!P68</f>
        <v>646.16693327999997</v>
      </c>
      <c r="Q68" s="52">
        <f>INTMARB!Q68+GIC!Q68</f>
        <v>1164.46286448</v>
      </c>
      <c r="R68" s="52">
        <f>INTMARB!R68+GIC!R68</f>
        <v>1340.5094999999997</v>
      </c>
      <c r="S68" s="52">
        <f>INTMARB!S68+GIC!S68</f>
        <v>1114.0437772800001</v>
      </c>
      <c r="T68" s="52">
        <f>INTMARB!T68+GIC!T68</f>
        <v>1762.8403075200001</v>
      </c>
      <c r="U68" s="52">
        <f>INTMARB!U68+GIC!U68</f>
        <v>1725.0772867199998</v>
      </c>
      <c r="V68" s="52">
        <f>INTMARB!V68+GIC!V68</f>
        <v>1581.1131614399999</v>
      </c>
      <c r="W68" s="52">
        <f>INTMARB!W68+GIC!W68</f>
        <v>1500.4851868800001</v>
      </c>
      <c r="X68" s="52">
        <f>INTMARB!X68+GIC!X68</f>
        <v>1556.7517310399999</v>
      </c>
      <c r="Y68" s="52">
        <f>INTMARB!Y68+GIC!Y68</f>
        <v>1912.8060921600002</v>
      </c>
      <c r="Z68" s="52">
        <f>INTMARB!Z68+GIC!Z68</f>
        <v>2540.4027235200006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1186.67871504</v>
      </c>
      <c r="D69" s="52">
        <f>INTMARB!D69+GIC!D69</f>
        <v>1262.5490995199998</v>
      </c>
      <c r="E69" s="52">
        <f>INTMARB!E69+GIC!E69</f>
        <v>1256.0909500800003</v>
      </c>
      <c r="F69" s="52">
        <f>INTMARB!F69+GIC!F69</f>
        <v>1273.5002736000001</v>
      </c>
      <c r="G69" s="52">
        <f>INTMARB!G69+GIC!G69</f>
        <v>2793.5311881600001</v>
      </c>
      <c r="H69" s="52">
        <f>INTMARB!H69+GIC!H69</f>
        <v>4543.4901153600003</v>
      </c>
      <c r="I69" s="52">
        <f>INTMARB!I69+GIC!I69</f>
        <v>6496.3916351999997</v>
      </c>
      <c r="J69" s="52">
        <f>INTMARB!J69+GIC!J69</f>
        <v>11773.4883264</v>
      </c>
      <c r="K69" s="52">
        <f>INTMARB!K69+GIC!K69</f>
        <v>17947.987166880004</v>
      </c>
      <c r="L69" s="52">
        <f>INTMARB!L69+GIC!L69</f>
        <v>24116.917644000001</v>
      </c>
      <c r="M69" s="52">
        <f>INTMARB!M69+GIC!M69</f>
        <v>27039.603409919997</v>
      </c>
      <c r="N69" s="52">
        <f>INTMARB!N69+GIC!N69</f>
        <v>29268.157394879992</v>
      </c>
      <c r="O69" s="52">
        <f>INTMARB!O69+GIC!O69</f>
        <v>32419.691756640001</v>
      </c>
      <c r="P69" s="52">
        <f>INTMARB!P69+GIC!P69</f>
        <v>28810.115095679994</v>
      </c>
      <c r="Q69" s="52">
        <f>INTMARB!Q69+GIC!Q69</f>
        <v>31306.020613919998</v>
      </c>
      <c r="R69" s="52">
        <f>INTMARB!R69+GIC!R69</f>
        <v>31066.556775839996</v>
      </c>
      <c r="S69" s="52">
        <f>INTMARB!S69+GIC!S69</f>
        <v>30941.99844911999</v>
      </c>
      <c r="T69" s="52">
        <f>INTMARB!T69+GIC!T69</f>
        <v>33653.452160160006</v>
      </c>
      <c r="U69" s="52">
        <f>INTMARB!U69+GIC!U69</f>
        <v>37866.550507200009</v>
      </c>
      <c r="V69" s="52">
        <f>INTMARB!V69+GIC!V69</f>
        <v>39440.547673919995</v>
      </c>
      <c r="W69" s="52">
        <f>INTMARB!W69+GIC!W69</f>
        <v>40809.542817599999</v>
      </c>
      <c r="X69" s="52">
        <f>INTMARB!X69+GIC!X69</f>
        <v>41771.879470080014</v>
      </c>
      <c r="Y69" s="52">
        <f>INTMARB!Y69+GIC!Y69</f>
        <v>41934.168447839998</v>
      </c>
      <c r="Z69" s="52">
        <f>INTMARB!Z69+GIC!Z69</f>
        <v>42649.248816000007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0.47917439999999989</v>
      </c>
      <c r="Y71" s="52">
        <f>INTMARB!Y71+GIC!Y71</f>
        <v>162.25049088000003</v>
      </c>
      <c r="Z71" s="52">
        <f>INTMARB!Z71+GIC!Z71</f>
        <v>401.78212703999992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50.755507199999997</v>
      </c>
      <c r="D72" s="55">
        <f>INTMARB!D72+GIC!D72</f>
        <v>84.070972799999993</v>
      </c>
      <c r="E72" s="55">
        <f>INTMARB!E72+GIC!E72</f>
        <v>158.28714719999999</v>
      </c>
      <c r="F72" s="55">
        <f>INTMARB!F72+GIC!F72</f>
        <v>172.18473407999997</v>
      </c>
      <c r="G72" s="55">
        <f>INTMARB!G72+GIC!G72</f>
        <v>648.94635503999984</v>
      </c>
      <c r="H72" s="55">
        <f>INTMARB!H72+GIC!H72</f>
        <v>2253.0625257599995</v>
      </c>
      <c r="I72" s="55">
        <f>INTMARB!I72+GIC!I72</f>
        <v>4729.514905439999</v>
      </c>
      <c r="J72" s="55">
        <f>INTMARB!J72+GIC!J72</f>
        <v>4212.9615628800002</v>
      </c>
      <c r="K72" s="55">
        <f>INTMARB!K72+GIC!K72</f>
        <v>3169.0822276799995</v>
      </c>
      <c r="L72" s="55">
        <f>INTMARB!L72+GIC!L72</f>
        <v>3959.3238681599996</v>
      </c>
      <c r="M72" s="55">
        <f>INTMARB!M72+GIC!M72</f>
        <v>4551.8975668799994</v>
      </c>
      <c r="N72" s="55">
        <f>INTMARB!N72+GIC!N72</f>
        <v>2812.0029638399997</v>
      </c>
      <c r="O72" s="55">
        <f>INTMARB!O72+GIC!O72</f>
        <v>2866.4169825599993</v>
      </c>
      <c r="P72" s="55">
        <f>INTMARB!P72+GIC!P72</f>
        <v>3417.9736291199997</v>
      </c>
      <c r="Q72" s="55">
        <f>INTMARB!Q72+GIC!Q72</f>
        <v>3698.0719876799994</v>
      </c>
      <c r="R72" s="55">
        <f>INTMARB!R72+GIC!R72</f>
        <v>4003.7128718399995</v>
      </c>
      <c r="S72" s="55">
        <f>INTMARB!S72+GIC!S72</f>
        <v>3964.5980049599993</v>
      </c>
      <c r="T72" s="55">
        <f>INTMARB!T72+GIC!T72</f>
        <v>3694.3555910399996</v>
      </c>
      <c r="U72" s="55">
        <f>INTMARB!U72+GIC!U72</f>
        <v>3952.4624755199998</v>
      </c>
      <c r="V72" s="55">
        <f>INTMARB!V72+GIC!V72</f>
        <v>4232.2974854399999</v>
      </c>
      <c r="W72" s="55">
        <f>INTMARB!W72+GIC!W72</f>
        <v>4269.2396543999994</v>
      </c>
      <c r="X72" s="55">
        <f>INTMARB!X72+GIC!X72</f>
        <v>3957.9847732799994</v>
      </c>
      <c r="Y72" s="55">
        <f>INTMARB!Y72+GIC!Y72</f>
        <v>3064.2577199999992</v>
      </c>
      <c r="Z72" s="55">
        <f>INTMARB!Z72+GIC!Z72</f>
        <v>2860.4634119999996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129755.56161528004</v>
      </c>
      <c r="D2" s="21">
        <f t="shared" ref="D2:X2" si="0">SUM(D3,D17,D22,D25,D26,D51,D52)</f>
        <v>133806.23010071999</v>
      </c>
      <c r="E2" s="21">
        <f t="shared" si="0"/>
        <v>137724.47959464</v>
      </c>
      <c r="F2" s="21">
        <f t="shared" si="0"/>
        <v>141828.46656732002</v>
      </c>
      <c r="G2" s="21">
        <f t="shared" si="0"/>
        <v>149118.53337719999</v>
      </c>
      <c r="H2" s="21">
        <f t="shared" si="0"/>
        <v>152050.65955524004</v>
      </c>
      <c r="I2" s="21">
        <f t="shared" si="0"/>
        <v>162126.09824759996</v>
      </c>
      <c r="J2" s="21">
        <f t="shared" si="0"/>
        <v>169125.02116560005</v>
      </c>
      <c r="K2" s="21">
        <f t="shared" si="0"/>
        <v>167261.39736156003</v>
      </c>
      <c r="L2" s="21">
        <f t="shared" si="0"/>
        <v>149275.39959287998</v>
      </c>
      <c r="M2" s="21">
        <f t="shared" si="0"/>
        <v>150397.71317532004</v>
      </c>
      <c r="N2" s="21">
        <f t="shared" si="0"/>
        <v>150001.93314683999</v>
      </c>
      <c r="O2" s="21">
        <f t="shared" si="0"/>
        <v>140145.25203395999</v>
      </c>
      <c r="P2" s="21">
        <f t="shared" si="0"/>
        <v>132198.70101154261</v>
      </c>
      <c r="Q2" s="21">
        <f t="shared" si="0"/>
        <v>128290.35788140458</v>
      </c>
      <c r="R2" s="21">
        <f t="shared" si="0"/>
        <v>126944.71780325382</v>
      </c>
      <c r="S2" s="21">
        <f t="shared" si="0"/>
        <v>133313.51907324433</v>
      </c>
      <c r="T2" s="21">
        <f t="shared" si="0"/>
        <v>135426.30554725864</v>
      </c>
      <c r="U2" s="21">
        <f t="shared" si="0"/>
        <v>139377.20589300274</v>
      </c>
      <c r="V2" s="21">
        <f t="shared" si="0"/>
        <v>138155.18936755418</v>
      </c>
      <c r="W2" s="21">
        <f t="shared" si="0"/>
        <v>124049.00195443636</v>
      </c>
      <c r="X2" s="21">
        <f t="shared" si="0"/>
        <v>129831.74262789375</v>
      </c>
      <c r="Y2" s="21">
        <f t="shared" ref="Y2:Z2" si="1">SUM(Y3,Y17,Y22,Y25,Y26,Y51,Y52)</f>
        <v>133201.550753305</v>
      </c>
      <c r="Z2" s="21">
        <f t="shared" si="1"/>
        <v>124591.13283502494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129755.56161528004</v>
      </c>
      <c r="D26" s="27">
        <f t="shared" ref="D26:X26" si="21">SUM(D27,D33)</f>
        <v>133806.23010071999</v>
      </c>
      <c r="E26" s="27">
        <f t="shared" si="21"/>
        <v>137724.47959464</v>
      </c>
      <c r="F26" s="27">
        <f t="shared" si="21"/>
        <v>141828.46656732002</v>
      </c>
      <c r="G26" s="27">
        <f t="shared" si="21"/>
        <v>149118.53337719999</v>
      </c>
      <c r="H26" s="27">
        <f t="shared" si="21"/>
        <v>152050.65955524004</v>
      </c>
      <c r="I26" s="27">
        <f t="shared" si="21"/>
        <v>162126.09824759996</v>
      </c>
      <c r="J26" s="27">
        <f t="shared" si="21"/>
        <v>169125.02116560005</v>
      </c>
      <c r="K26" s="27">
        <f t="shared" si="21"/>
        <v>167261.39736156003</v>
      </c>
      <c r="L26" s="27">
        <f t="shared" si="21"/>
        <v>149275.39959287998</v>
      </c>
      <c r="M26" s="27">
        <f t="shared" si="21"/>
        <v>150397.71317532004</v>
      </c>
      <c r="N26" s="27">
        <f t="shared" si="21"/>
        <v>150001.93314683999</v>
      </c>
      <c r="O26" s="27">
        <f t="shared" si="21"/>
        <v>140145.25203395999</v>
      </c>
      <c r="P26" s="27">
        <f t="shared" si="21"/>
        <v>132197.96310876001</v>
      </c>
      <c r="Q26" s="27">
        <f t="shared" si="21"/>
        <v>128289.13133687999</v>
      </c>
      <c r="R26" s="27">
        <f t="shared" si="21"/>
        <v>126931.98780900001</v>
      </c>
      <c r="S26" s="27">
        <f t="shared" si="21"/>
        <v>133309.11358728001</v>
      </c>
      <c r="T26" s="27">
        <f t="shared" si="21"/>
        <v>135308.6888994</v>
      </c>
      <c r="U26" s="27">
        <f t="shared" si="21"/>
        <v>139223.41283123998</v>
      </c>
      <c r="V26" s="27">
        <f t="shared" si="21"/>
        <v>137818.590795</v>
      </c>
      <c r="W26" s="27">
        <f t="shared" si="21"/>
        <v>123626.52477504002</v>
      </c>
      <c r="X26" s="27">
        <f t="shared" si="21"/>
        <v>129214.82326896001</v>
      </c>
      <c r="Y26" s="27">
        <f t="shared" ref="Y26:Z26" si="22">SUM(Y27,Y33)</f>
        <v>132843.90482784002</v>
      </c>
      <c r="Z26" s="27">
        <f t="shared" si="22"/>
        <v>123582.49027739999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129755.56161528004</v>
      </c>
      <c r="D33" s="19">
        <f t="shared" ref="D33:X33" si="27">SUM(D34:D50)</f>
        <v>133806.23010071999</v>
      </c>
      <c r="E33" s="19">
        <f t="shared" si="27"/>
        <v>137724.47959464</v>
      </c>
      <c r="F33" s="19">
        <f t="shared" si="27"/>
        <v>141828.46656732002</v>
      </c>
      <c r="G33" s="19">
        <f t="shared" si="27"/>
        <v>149118.53337719999</v>
      </c>
      <c r="H33" s="19">
        <f t="shared" si="27"/>
        <v>152050.65955524004</v>
      </c>
      <c r="I33" s="19">
        <f t="shared" si="27"/>
        <v>162126.09824759996</v>
      </c>
      <c r="J33" s="19">
        <f t="shared" si="27"/>
        <v>169125.02116560005</v>
      </c>
      <c r="K33" s="19">
        <f t="shared" si="27"/>
        <v>167261.39736156003</v>
      </c>
      <c r="L33" s="19">
        <f t="shared" si="27"/>
        <v>149275.39959287998</v>
      </c>
      <c r="M33" s="19">
        <f t="shared" si="27"/>
        <v>150397.71317532004</v>
      </c>
      <c r="N33" s="19">
        <f t="shared" si="27"/>
        <v>150001.93314683999</v>
      </c>
      <c r="O33" s="19">
        <f t="shared" si="27"/>
        <v>140145.25203395999</v>
      </c>
      <c r="P33" s="19">
        <f t="shared" si="27"/>
        <v>132197.96310876001</v>
      </c>
      <c r="Q33" s="19">
        <f t="shared" si="27"/>
        <v>128289.13133687999</v>
      </c>
      <c r="R33" s="19">
        <f t="shared" si="27"/>
        <v>126931.98780900001</v>
      </c>
      <c r="S33" s="19">
        <f t="shared" si="27"/>
        <v>133309.11358728001</v>
      </c>
      <c r="T33" s="19">
        <f t="shared" si="27"/>
        <v>135308.6888994</v>
      </c>
      <c r="U33" s="19">
        <f t="shared" si="27"/>
        <v>139223.41283123998</v>
      </c>
      <c r="V33" s="19">
        <f t="shared" si="27"/>
        <v>137818.590795</v>
      </c>
      <c r="W33" s="19">
        <f t="shared" si="27"/>
        <v>123626.52477504002</v>
      </c>
      <c r="X33" s="19">
        <f t="shared" si="27"/>
        <v>129214.82326896001</v>
      </c>
      <c r="Y33" s="19">
        <f t="shared" ref="Y33:Z33" si="28">SUM(Y34:Y50)</f>
        <v>132843.90482784002</v>
      </c>
      <c r="Z33" s="19">
        <f t="shared" si="28"/>
        <v>123582.49027739999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16.450212239999999</v>
      </c>
      <c r="Z37" s="8">
        <f>INTMARB_IN!Z37+INTMARB_EX!Z37</f>
        <v>14.130796680000001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21492.48347064</v>
      </c>
      <c r="D43" s="8">
        <f>INTMARB_IN!D43+INTMARB_EX!D43</f>
        <v>20686.697544239993</v>
      </c>
      <c r="E43" s="8">
        <f>INTMARB_IN!E43+INTMARB_EX!E43</f>
        <v>19802.844570600002</v>
      </c>
      <c r="F43" s="8">
        <f>INTMARB_IN!F43+INTMARB_EX!F43</f>
        <v>19021.677924599997</v>
      </c>
      <c r="G43" s="8">
        <f>INTMARB_IN!G43+INTMARB_EX!G43</f>
        <v>17429.280247079998</v>
      </c>
      <c r="H43" s="8">
        <f>INTMARB_IN!H43+INTMARB_EX!H43</f>
        <v>17347.824014040001</v>
      </c>
      <c r="I43" s="8">
        <f>INTMARB_IN!I43+INTMARB_EX!I43</f>
        <v>18023.690617920001</v>
      </c>
      <c r="J43" s="8">
        <f>INTMARB_IN!J43+INTMARB_EX!J43</f>
        <v>17189.987723999999</v>
      </c>
      <c r="K43" s="8">
        <f>INTMARB_IN!K43+INTMARB_EX!K43</f>
        <v>17219.038955040003</v>
      </c>
      <c r="L43" s="8">
        <f>INTMARB_IN!L43+INTMARB_EX!L43</f>
        <v>17560.238066279999</v>
      </c>
      <c r="M43" s="8">
        <f>INTMARB_IN!M43+INTMARB_EX!M43</f>
        <v>18766.057021919994</v>
      </c>
      <c r="N43" s="8">
        <f>INTMARB_IN!N43+INTMARB_EX!N43</f>
        <v>17750.588932440001</v>
      </c>
      <c r="O43" s="8">
        <f>INTMARB_IN!O43+INTMARB_EX!O43</f>
        <v>17399.43940644</v>
      </c>
      <c r="P43" s="8">
        <f>INTMARB_IN!P43+INTMARB_EX!P43</f>
        <v>17070.870314159998</v>
      </c>
      <c r="Q43" s="8">
        <f>INTMARB_IN!Q43+INTMARB_EX!Q43</f>
        <v>18057.791082240001</v>
      </c>
      <c r="R43" s="8">
        <f>INTMARB_IN!R43+INTMARB_EX!R43</f>
        <v>29475.551766960005</v>
      </c>
      <c r="S43" s="8">
        <f>INTMARB_IN!S43+INTMARB_EX!S43</f>
        <v>29214.336907079996</v>
      </c>
      <c r="T43" s="8">
        <f>INTMARB_IN!T43+INTMARB_EX!T43</f>
        <v>27280.860693839997</v>
      </c>
      <c r="U43" s="8">
        <f>INTMARB_IN!U43+INTMARB_EX!U43</f>
        <v>27180.514918439996</v>
      </c>
      <c r="V43" s="8">
        <f>INTMARB_IN!V43+INTMARB_EX!V43</f>
        <v>28256.21981676</v>
      </c>
      <c r="W43" s="8">
        <f>INTMARB_IN!W43+INTMARB_EX!W43</f>
        <v>31359.328991639999</v>
      </c>
      <c r="X43" s="8">
        <f>INTMARB_IN!X43+INTMARB_EX!X43</f>
        <v>35034.181406639997</v>
      </c>
      <c r="Y43" s="8">
        <f>INTMARB_IN!Y43+INTMARB_EX!Y43</f>
        <v>34881.804360000002</v>
      </c>
      <c r="Z43" s="8">
        <f>INTMARB_IN!Z43+INTMARB_EX!Z43</f>
        <v>27958.002677279997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107147.46686328003</v>
      </c>
      <c r="D44" s="8">
        <f>INTMARB_IN!D44+INTMARB_EX!D44</f>
        <v>111994.20151920003</v>
      </c>
      <c r="E44" s="8">
        <f>INTMARB_IN!E44+INTMARB_EX!E44</f>
        <v>116929.51193016002</v>
      </c>
      <c r="F44" s="8">
        <f>INTMARB_IN!F44+INTMARB_EX!F44</f>
        <v>121947.80857776001</v>
      </c>
      <c r="G44" s="8">
        <f>INTMARB_IN!G44+INTMARB_EX!G44</f>
        <v>130847.16587112</v>
      </c>
      <c r="H44" s="8">
        <f>INTMARB_IN!H44+INTMARB_EX!H44</f>
        <v>133866.64098648005</v>
      </c>
      <c r="I44" s="8">
        <f>INTMARB_IN!I44+INTMARB_EX!I44</f>
        <v>143343.05809752</v>
      </c>
      <c r="J44" s="8">
        <f>INTMARB_IN!J44+INTMARB_EX!J44</f>
        <v>151025.21583912004</v>
      </c>
      <c r="K44" s="8">
        <f>INTMARB_IN!K44+INTMARB_EX!K44</f>
        <v>149347.31458320003</v>
      </c>
      <c r="L44" s="8">
        <f>INTMARB_IN!L44+INTMARB_EX!L44</f>
        <v>131062.10681664001</v>
      </c>
      <c r="M44" s="8">
        <f>INTMARB_IN!M44+INTMARB_EX!M44</f>
        <v>130985.21638728004</v>
      </c>
      <c r="N44" s="8">
        <f>INTMARB_IN!N44+INTMARB_EX!N44</f>
        <v>131732.8543188</v>
      </c>
      <c r="O44" s="8">
        <f>INTMARB_IN!O44+INTMARB_EX!O44</f>
        <v>122361.76061999999</v>
      </c>
      <c r="P44" s="8">
        <f>INTMARB_IN!P44+INTMARB_EX!P44</f>
        <v>114785.43759504001</v>
      </c>
      <c r="Q44" s="8">
        <f>INTMARB_IN!Q44+INTMARB_EX!Q44</f>
        <v>109928.51948303999</v>
      </c>
      <c r="R44" s="8">
        <f>INTMARB_IN!R44+INTMARB_EX!R44</f>
        <v>97008.597641519998</v>
      </c>
      <c r="S44" s="8">
        <f>INTMARB_IN!S44+INTMARB_EX!S44</f>
        <v>103645.70965440001</v>
      </c>
      <c r="T44" s="8">
        <f>INTMARB_IN!T44+INTMARB_EX!T44</f>
        <v>107499.59454096001</v>
      </c>
      <c r="U44" s="8">
        <f>INTMARB_IN!U44+INTMARB_EX!U44</f>
        <v>111534.18582671999</v>
      </c>
      <c r="V44" s="8">
        <f>INTMARB_IN!V44+INTMARB_EX!V44</f>
        <v>109123.04508264</v>
      </c>
      <c r="W44" s="8">
        <f>INTMARB_IN!W44+INTMARB_EX!W44</f>
        <v>91773.090246960026</v>
      </c>
      <c r="X44" s="8">
        <f>INTMARB_IN!X44+INTMARB_EX!X44</f>
        <v>93697.004709360015</v>
      </c>
      <c r="Y44" s="8">
        <f>INTMARB_IN!Y44+INTMARB_EX!Y44</f>
        <v>97474.764311999999</v>
      </c>
      <c r="Z44" s="8">
        <f>INTMARB_IN!Z44+INTMARB_EX!Z44</f>
        <v>95120.238757679996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1047.8381893200001</v>
      </c>
      <c r="D46" s="8">
        <f>INTMARB_IN!D46+INTMARB_EX!D46</f>
        <v>1039.87798524</v>
      </c>
      <c r="E46" s="8">
        <f>INTMARB_IN!E46+INTMARB_EX!E46</f>
        <v>962.65640592</v>
      </c>
      <c r="F46" s="8">
        <f>INTMARB_IN!F46+INTMARB_EX!F46</f>
        <v>844.24685291999981</v>
      </c>
      <c r="G46" s="8">
        <f>INTMARB_IN!G46+INTMARB_EX!G46</f>
        <v>803.78059103999988</v>
      </c>
      <c r="H46" s="8">
        <f>INTMARB_IN!H46+INTMARB_EX!H46</f>
        <v>806.7278667600001</v>
      </c>
      <c r="I46" s="8">
        <f>INTMARB_IN!I46+INTMARB_EX!I46</f>
        <v>723.98961215999998</v>
      </c>
      <c r="J46" s="8">
        <f>INTMARB_IN!J46+INTMARB_EX!J46</f>
        <v>868.56445043999997</v>
      </c>
      <c r="K46" s="8">
        <f>INTMARB_IN!K46+INTMARB_EX!K46</f>
        <v>659.68390332000001</v>
      </c>
      <c r="L46" s="8">
        <f>INTMARB_IN!L46+INTMARB_EX!L46</f>
        <v>617.69478995999998</v>
      </c>
      <c r="M46" s="8">
        <f>INTMARB_IN!M46+INTMARB_EX!M46</f>
        <v>611.07984612000007</v>
      </c>
      <c r="N46" s="8">
        <f>INTMARB_IN!N46+INTMARB_EX!N46</f>
        <v>483.12997560000008</v>
      </c>
      <c r="O46" s="8">
        <f>INTMARB_IN!O46+INTMARB_EX!O46</f>
        <v>348.69208751999997</v>
      </c>
      <c r="P46" s="8">
        <f>INTMARB_IN!P46+INTMARB_EX!P46</f>
        <v>306.29527955999998</v>
      </c>
      <c r="Q46" s="8">
        <f>INTMARB_IN!Q46+INTMARB_EX!Q46</f>
        <v>279.24757955999996</v>
      </c>
      <c r="R46" s="8">
        <f>INTMARB_IN!R46+INTMARB_EX!R46</f>
        <v>447.83840051999994</v>
      </c>
      <c r="S46" s="8">
        <f>INTMARB_IN!S46+INTMARB_EX!S46</f>
        <v>449.06702580000001</v>
      </c>
      <c r="T46" s="8">
        <f>INTMARB_IN!T46+INTMARB_EX!T46</f>
        <v>528.20727659999989</v>
      </c>
      <c r="U46" s="8">
        <f>INTMARB_IN!U46+INTMARB_EX!U46</f>
        <v>508.70337803999996</v>
      </c>
      <c r="V46" s="8">
        <f>INTMARB_IN!V46+INTMARB_EX!V46</f>
        <v>439.31718755999992</v>
      </c>
      <c r="W46" s="8">
        <f>INTMARB_IN!W46+INTMARB_EX!W46</f>
        <v>494.09973107999991</v>
      </c>
      <c r="X46" s="8">
        <f>INTMARB_IN!X46+INTMARB_EX!X46</f>
        <v>483.63425027999989</v>
      </c>
      <c r="Y46" s="8">
        <f>INTMARB_IN!Y46+INTMARB_EX!Y46</f>
        <v>470.88013823999989</v>
      </c>
      <c r="Z46" s="8">
        <f>INTMARB_IN!Z46+INTMARB_EX!Z46</f>
        <v>490.11224040000002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67.773092040000009</v>
      </c>
      <c r="D50" s="8">
        <f>INTMARB_IN!D50+INTMARB_EX!D50</f>
        <v>85.453052039999989</v>
      </c>
      <c r="E50" s="8">
        <f>INTMARB_IN!E50+INTMARB_EX!E50</f>
        <v>29.466687960000002</v>
      </c>
      <c r="F50" s="8">
        <f>INTMARB_IN!F50+INTMARB_EX!F50</f>
        <v>14.733212040000002</v>
      </c>
      <c r="G50" s="8">
        <f>INTMARB_IN!G50+INTMARB_EX!G50</f>
        <v>38.306667959999999</v>
      </c>
      <c r="H50" s="8">
        <f>INTMARB_IN!H50+INTMARB_EX!H50</f>
        <v>29.466687960000002</v>
      </c>
      <c r="I50" s="8">
        <f>INTMARB_IN!I50+INTMARB_EX!I50</f>
        <v>35.359919999999988</v>
      </c>
      <c r="J50" s="8">
        <f>INTMARB_IN!J50+INTMARB_EX!J50</f>
        <v>41.253152039999989</v>
      </c>
      <c r="K50" s="8">
        <f>INTMARB_IN!K50+INTMARB_EX!K50</f>
        <v>35.359919999999988</v>
      </c>
      <c r="L50" s="8">
        <f>INTMARB_IN!L50+INTMARB_EX!L50</f>
        <v>35.359919999999988</v>
      </c>
      <c r="M50" s="8">
        <f>INTMARB_IN!M50+INTMARB_EX!M50</f>
        <v>35.359919999999995</v>
      </c>
      <c r="N50" s="8">
        <f>INTMARB_IN!N50+INTMARB_EX!N50</f>
        <v>35.359919999999988</v>
      </c>
      <c r="O50" s="8">
        <f>INTMARB_IN!O50+INTMARB_EX!O50</f>
        <v>35.359919999999988</v>
      </c>
      <c r="P50" s="8">
        <f>INTMARB_IN!P50+INTMARB_EX!P50</f>
        <v>35.359919999999988</v>
      </c>
      <c r="Q50" s="8">
        <f>INTMARB_IN!Q50+INTMARB_EX!Q50</f>
        <v>23.573192039999999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2.6388000000000002E-2</v>
      </c>
      <c r="U50" s="8">
        <f>INTMARB_IN!U50+INTMARB_EX!U50</f>
        <v>8.7080400000000002E-3</v>
      </c>
      <c r="V50" s="8">
        <f>INTMARB_IN!V50+INTMARB_EX!V50</f>
        <v>8.7080400000000002E-3</v>
      </c>
      <c r="W50" s="8">
        <f>INTMARB_IN!W50+INTMARB_EX!W50</f>
        <v>5.8053600000000007E-3</v>
      </c>
      <c r="X50" s="8">
        <f>INTMARB_IN!X50+INTMARB_EX!X50</f>
        <v>2.9026799999999999E-3</v>
      </c>
      <c r="Y50" s="8">
        <f>INTMARB_IN!Y50+INTMARB_EX!Y50</f>
        <v>5.8053600000000007E-3</v>
      </c>
      <c r="Z50" s="8">
        <f>INTMARB_IN!Z50+INTMARB_EX!Z50</f>
        <v>5.8053600000000007E-3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0.73790278258308328</v>
      </c>
      <c r="Q51" s="27">
        <f>INTMARB_IN!Q51+INTMARB_EX!Q51</f>
        <v>1.2265445245828459</v>
      </c>
      <c r="R51" s="27">
        <f>INTMARB_IN!R51+INTMARB_EX!R51</f>
        <v>12.72999425380517</v>
      </c>
      <c r="S51" s="27">
        <f>INTMARB_IN!S51+INTMARB_EX!S51</f>
        <v>4.4054859643144919</v>
      </c>
      <c r="T51" s="27">
        <f>INTMARB_IN!T51+INTMARB_EX!T51</f>
        <v>117.61664785864392</v>
      </c>
      <c r="U51" s="27">
        <f>INTMARB_IN!U51+INTMARB_EX!U51</f>
        <v>153.79306176275082</v>
      </c>
      <c r="V51" s="27">
        <f>INTMARB_IN!V51+INTMARB_EX!V51</f>
        <v>336.59857255419399</v>
      </c>
      <c r="W51" s="27">
        <f>INTMARB_IN!W51+INTMARB_EX!W51</f>
        <v>422.47717939634208</v>
      </c>
      <c r="X51" s="27">
        <f>INTMARB_IN!X51+INTMARB_EX!X51</f>
        <v>616.91935893374284</v>
      </c>
      <c r="Y51" s="27">
        <f>INTMARB_IN!Y51+INTMARB_EX!Y51</f>
        <v>357.64592546498176</v>
      </c>
      <c r="Z51" s="27">
        <f>INTMARB_IN!Z51+INTMARB_EX!Z51</f>
        <v>1008.6425576249444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4.2470654400000001</v>
      </c>
      <c r="O61" s="49">
        <f t="shared" si="33"/>
        <v>4.2363604799999983</v>
      </c>
      <c r="P61" s="49">
        <f t="shared" si="33"/>
        <v>4.5805275583415987</v>
      </c>
      <c r="Q61" s="49">
        <f t="shared" si="33"/>
        <v>4.7324397435610814</v>
      </c>
      <c r="R61" s="49">
        <f t="shared" si="33"/>
        <v>4.7892530441040568</v>
      </c>
      <c r="S61" s="49">
        <f t="shared" si="33"/>
        <v>4.555753858046856</v>
      </c>
      <c r="T61" s="49">
        <f t="shared" si="33"/>
        <v>4.8460314980043222</v>
      </c>
      <c r="U61" s="49">
        <f t="shared" si="33"/>
        <v>53.970517948124836</v>
      </c>
      <c r="V61" s="49">
        <f t="shared" si="33"/>
        <v>145.92353583880589</v>
      </c>
      <c r="W61" s="49">
        <f t="shared" si="33"/>
        <v>706.3975802709399</v>
      </c>
      <c r="X61" s="49">
        <f t="shared" si="33"/>
        <v>500.7847582112235</v>
      </c>
      <c r="Y61" s="49">
        <f t="shared" ref="Y61:Z61" si="34">SUM(Y62:Y72)</f>
        <v>1291.4745500548306</v>
      </c>
      <c r="Z61" s="49">
        <f t="shared" si="34"/>
        <v>990.73329191796847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8.437183415981143E-4</v>
      </c>
      <c r="Q64" s="52">
        <f>INTMARB_IN!Q64+INTMARB_EX!Q64</f>
        <v>2.1218235610801109E-3</v>
      </c>
      <c r="R64" s="52">
        <f>INTMARB_IN!R64+INTMARB_EX!R64</f>
        <v>3.8810441040574976E-3</v>
      </c>
      <c r="S64" s="52">
        <f>INTMARB_IN!S64+INTMARB_EX!S64</f>
        <v>7.9300180468573293E-3</v>
      </c>
      <c r="T64" s="52">
        <f>INTMARB_IN!T64+INTMARB_EX!T64</f>
        <v>8.0795018004322205E-2</v>
      </c>
      <c r="U64" s="52">
        <f>INTMARB_IN!U64+INTMARB_EX!U64</f>
        <v>0.28922162812485763</v>
      </c>
      <c r="V64" s="52">
        <f>INTMARB_IN!V64+INTMARB_EX!V64</f>
        <v>0.89324751880588615</v>
      </c>
      <c r="W64" s="52">
        <f>INTMARB_IN!W64+INTMARB_EX!W64</f>
        <v>2.0400137109397711</v>
      </c>
      <c r="X64" s="52">
        <f>INTMARB_IN!X64+INTMARB_EX!X64</f>
        <v>4.6108817312234516</v>
      </c>
      <c r="Y64" s="52">
        <f>INTMARB_IN!Y64+INTMARB_EX!Y64</f>
        <v>4.465636454830614</v>
      </c>
      <c r="Z64" s="52">
        <f>INTMARB_IN!Z64+INTMARB_EX!Z64</f>
        <v>12.091201197968537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4.2470654400000001</v>
      </c>
      <c r="O69" s="52">
        <f>INTMARB_IN!O69+INTMARB_EX!O69</f>
        <v>4.2363604799999983</v>
      </c>
      <c r="P69" s="52">
        <f>INTMARB_IN!P69+INTMARB_EX!P69</f>
        <v>4.5796838400000004</v>
      </c>
      <c r="Q69" s="52">
        <f>INTMARB_IN!Q69+INTMARB_EX!Q69</f>
        <v>4.730317920000001</v>
      </c>
      <c r="R69" s="52">
        <f>INTMARB_IN!R69+INTMARB_EX!R69</f>
        <v>4.7853719999999997</v>
      </c>
      <c r="S69" s="52">
        <f>INTMARB_IN!S69+INTMARB_EX!S69</f>
        <v>4.5478238399999986</v>
      </c>
      <c r="T69" s="52">
        <f>INTMARB_IN!T69+INTMARB_EX!T69</f>
        <v>4.7652364800000004</v>
      </c>
      <c r="U69" s="52">
        <f>INTMARB_IN!U69+INTMARB_EX!U69</f>
        <v>53.68129631999998</v>
      </c>
      <c r="V69" s="52">
        <f>INTMARB_IN!V69+INTMARB_EX!V69</f>
        <v>145.03028832000001</v>
      </c>
      <c r="W69" s="52">
        <f>INTMARB_IN!W69+INTMARB_EX!W69</f>
        <v>704.35756656000012</v>
      </c>
      <c r="X69" s="52">
        <f>INTMARB_IN!X69+INTMARB_EX!X69</f>
        <v>496.17387648000005</v>
      </c>
      <c r="Y69" s="52">
        <f>INTMARB_IN!Y69+INTMARB_EX!Y69</f>
        <v>1287.0089135999999</v>
      </c>
      <c r="Z69" s="52">
        <f>INTMARB_IN!Z69+INTMARB_EX!Z69</f>
        <v>978.64209071999994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46581.089001865446</v>
      </c>
      <c r="D2" s="21">
        <f t="shared" ref="D2:X2" si="0">SUM(D3,D17,D22,D25,D26,D51,D52)</f>
        <v>46430.438355417289</v>
      </c>
      <c r="E2" s="21">
        <f t="shared" si="0"/>
        <v>46457.489026254654</v>
      </c>
      <c r="F2" s="21">
        <f t="shared" si="0"/>
        <v>48215.487004632087</v>
      </c>
      <c r="G2" s="21">
        <f t="shared" si="0"/>
        <v>49330.724300702524</v>
      </c>
      <c r="H2" s="21">
        <f t="shared" si="0"/>
        <v>47705.365658265298</v>
      </c>
      <c r="I2" s="21">
        <f t="shared" si="0"/>
        <v>48961.306253823692</v>
      </c>
      <c r="J2" s="21">
        <f t="shared" si="0"/>
        <v>50037.510588489684</v>
      </c>
      <c r="K2" s="21">
        <f t="shared" si="0"/>
        <v>49434.254251216546</v>
      </c>
      <c r="L2" s="21">
        <f t="shared" si="0"/>
        <v>47140.886640043289</v>
      </c>
      <c r="M2" s="21">
        <f t="shared" si="0"/>
        <v>48655.55380839861</v>
      </c>
      <c r="N2" s="21">
        <f t="shared" si="0"/>
        <v>46235.022861985904</v>
      </c>
      <c r="O2" s="21">
        <f t="shared" si="0"/>
        <v>43598.287373750522</v>
      </c>
      <c r="P2" s="21">
        <f t="shared" si="0"/>
        <v>42089.463226280037</v>
      </c>
      <c r="Q2" s="21">
        <f t="shared" si="0"/>
        <v>41172.659357992539</v>
      </c>
      <c r="R2" s="21">
        <f t="shared" si="0"/>
        <v>41462.607098767381</v>
      </c>
      <c r="S2" s="21">
        <f t="shared" si="0"/>
        <v>44375.507418667054</v>
      </c>
      <c r="T2" s="21">
        <f t="shared" si="0"/>
        <v>45178.332965746289</v>
      </c>
      <c r="U2" s="21">
        <f t="shared" si="0"/>
        <v>46467.922080826873</v>
      </c>
      <c r="V2" s="21">
        <f t="shared" si="0"/>
        <v>46941.84287542745</v>
      </c>
      <c r="W2" s="21">
        <f t="shared" si="0"/>
        <v>39031.47967075371</v>
      </c>
      <c r="X2" s="21">
        <f t="shared" si="0"/>
        <v>41004.068630310278</v>
      </c>
      <c r="Y2" s="21">
        <f t="shared" ref="Y2:Z2" si="1">SUM(Y3,Y17,Y22,Y25,Y26,Y51,Y52)</f>
        <v>45312.390627343208</v>
      </c>
      <c r="Z2" s="21">
        <f t="shared" si="1"/>
        <v>44294.620204730156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46581.089001865446</v>
      </c>
      <c r="D26" s="27">
        <f t="shared" si="14"/>
        <v>46430.438355417289</v>
      </c>
      <c r="E26" s="27">
        <f t="shared" si="14"/>
        <v>46457.489026254654</v>
      </c>
      <c r="F26" s="27">
        <f t="shared" si="14"/>
        <v>48215.487004632087</v>
      </c>
      <c r="G26" s="27">
        <f t="shared" si="14"/>
        <v>49330.724300702524</v>
      </c>
      <c r="H26" s="27">
        <f t="shared" si="14"/>
        <v>47705.365658265298</v>
      </c>
      <c r="I26" s="27">
        <f t="shared" si="14"/>
        <v>48961.306253823692</v>
      </c>
      <c r="J26" s="27">
        <f t="shared" si="14"/>
        <v>50037.510588489684</v>
      </c>
      <c r="K26" s="27">
        <f t="shared" si="14"/>
        <v>49434.254251216546</v>
      </c>
      <c r="L26" s="27">
        <f t="shared" si="14"/>
        <v>47140.886640043289</v>
      </c>
      <c r="M26" s="27">
        <f t="shared" si="14"/>
        <v>48655.55380839861</v>
      </c>
      <c r="N26" s="27">
        <f t="shared" si="14"/>
        <v>46235.022861985904</v>
      </c>
      <c r="O26" s="27">
        <f t="shared" si="14"/>
        <v>43598.287373750522</v>
      </c>
      <c r="P26" s="27">
        <f t="shared" si="14"/>
        <v>42089.301326795547</v>
      </c>
      <c r="Q26" s="27">
        <f t="shared" si="14"/>
        <v>41172.385225060076</v>
      </c>
      <c r="R26" s="27">
        <f t="shared" si="14"/>
        <v>41458.387371326644</v>
      </c>
      <c r="S26" s="27">
        <f t="shared" si="14"/>
        <v>44374.307818014386</v>
      </c>
      <c r="T26" s="27">
        <f t="shared" si="14"/>
        <v>45121.411317862352</v>
      </c>
      <c r="U26" s="27">
        <f t="shared" si="14"/>
        <v>46401.821605769532</v>
      </c>
      <c r="V26" s="27">
        <f t="shared" si="14"/>
        <v>46828.106708776293</v>
      </c>
      <c r="W26" s="27">
        <f t="shared" si="14"/>
        <v>38915.076812711675</v>
      </c>
      <c r="X26" s="27">
        <f t="shared" si="14"/>
        <v>40822.121882856045</v>
      </c>
      <c r="Y26" s="27">
        <f t="shared" ref="Y26:Z26" si="15">SUM(Y27,Y33)</f>
        <v>45192.412035533052</v>
      </c>
      <c r="Z26" s="27">
        <f t="shared" si="15"/>
        <v>43951.683741242574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46581.089001865446</v>
      </c>
      <c r="D33" s="19">
        <f t="shared" si="18"/>
        <v>46430.438355417289</v>
      </c>
      <c r="E33" s="19">
        <f t="shared" si="18"/>
        <v>46457.489026254654</v>
      </c>
      <c r="F33" s="19">
        <f t="shared" si="18"/>
        <v>48215.487004632087</v>
      </c>
      <c r="G33" s="19">
        <f t="shared" si="18"/>
        <v>49330.724300702524</v>
      </c>
      <c r="H33" s="19">
        <f t="shared" si="18"/>
        <v>47705.365658265298</v>
      </c>
      <c r="I33" s="19">
        <f t="shared" si="18"/>
        <v>48961.306253823692</v>
      </c>
      <c r="J33" s="19">
        <f t="shared" si="18"/>
        <v>50037.510588489684</v>
      </c>
      <c r="K33" s="19">
        <f t="shared" si="18"/>
        <v>49434.254251216546</v>
      </c>
      <c r="L33" s="19">
        <f t="shared" si="18"/>
        <v>47140.886640043289</v>
      </c>
      <c r="M33" s="19">
        <f t="shared" si="18"/>
        <v>48655.55380839861</v>
      </c>
      <c r="N33" s="19">
        <f t="shared" si="18"/>
        <v>46235.022861985904</v>
      </c>
      <c r="O33" s="19">
        <f t="shared" si="18"/>
        <v>43598.287373750522</v>
      </c>
      <c r="P33" s="19">
        <f t="shared" si="18"/>
        <v>42089.301326795547</v>
      </c>
      <c r="Q33" s="19">
        <f t="shared" si="18"/>
        <v>41172.385225060076</v>
      </c>
      <c r="R33" s="19">
        <f t="shared" si="18"/>
        <v>41458.387371326644</v>
      </c>
      <c r="S33" s="19">
        <f t="shared" si="18"/>
        <v>44374.307818014386</v>
      </c>
      <c r="T33" s="19">
        <f t="shared" si="18"/>
        <v>45121.411317862352</v>
      </c>
      <c r="U33" s="19">
        <f t="shared" si="18"/>
        <v>46401.821605769532</v>
      </c>
      <c r="V33" s="19">
        <f t="shared" si="18"/>
        <v>46828.106708776293</v>
      </c>
      <c r="W33" s="19">
        <f t="shared" si="18"/>
        <v>38915.076812711675</v>
      </c>
      <c r="X33" s="19">
        <f t="shared" si="18"/>
        <v>40822.121882856045</v>
      </c>
      <c r="Y33" s="19">
        <f t="shared" ref="Y33:Z33" si="19">SUM(Y34:Y50)</f>
        <v>45192.412035533052</v>
      </c>
      <c r="Z33" s="19">
        <f t="shared" si="19"/>
        <v>43951.683741242574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7.2965398030015605</v>
      </c>
      <c r="Z37" s="8">
        <v>6.0253329153351434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16020.911217065282</v>
      </c>
      <c r="D43" s="8">
        <v>15201.443470781196</v>
      </c>
      <c r="E43" s="8">
        <v>14471.130656195613</v>
      </c>
      <c r="F43" s="8">
        <v>13815.081229040943</v>
      </c>
      <c r="G43" s="8">
        <v>12561.214372789216</v>
      </c>
      <c r="H43" s="8">
        <v>12209.718801288132</v>
      </c>
      <c r="I43" s="8">
        <v>12488.356814754179</v>
      </c>
      <c r="J43" s="8">
        <v>11767.995513981825</v>
      </c>
      <c r="K43" s="8">
        <v>11807.842135433069</v>
      </c>
      <c r="L43" s="8">
        <v>12546.086566646807</v>
      </c>
      <c r="M43" s="8">
        <v>13471.790958638259</v>
      </c>
      <c r="N43" s="8">
        <v>12477.722466704645</v>
      </c>
      <c r="O43" s="8">
        <v>12236.442533724656</v>
      </c>
      <c r="P43" s="8">
        <v>12103.737588062959</v>
      </c>
      <c r="Q43" s="8">
        <v>12869.823053442384</v>
      </c>
      <c r="R43" s="8">
        <v>20733.882340766591</v>
      </c>
      <c r="S43" s="8">
        <v>20741.058814937787</v>
      </c>
      <c r="T43" s="8">
        <v>19058.252468388517</v>
      </c>
      <c r="U43" s="8">
        <v>19028.488785401838</v>
      </c>
      <c r="V43" s="8">
        <v>19686.512888752259</v>
      </c>
      <c r="W43" s="8">
        <v>21269.987654843615</v>
      </c>
      <c r="X43" s="8">
        <v>23517.201961011157</v>
      </c>
      <c r="Y43" s="8">
        <v>24835.329094692221</v>
      </c>
      <c r="Z43" s="8">
        <v>20464.66717996047</v>
      </c>
    </row>
    <row r="44" spans="1:26" ht="11.25" customHeight="1" x14ac:dyDescent="0.2">
      <c r="A44" s="28" t="s">
        <v>74</v>
      </c>
      <c r="B44" s="7" t="s">
        <v>75</v>
      </c>
      <c r="C44" s="8">
        <v>30257.261861088544</v>
      </c>
      <c r="D44" s="8">
        <v>30930.606656149295</v>
      </c>
      <c r="E44" s="8">
        <v>31702.501163724832</v>
      </c>
      <c r="F44" s="8">
        <v>34153.223060740194</v>
      </c>
      <c r="G44" s="8">
        <v>36520.780966125625</v>
      </c>
      <c r="H44" s="8">
        <v>35275.49659964288</v>
      </c>
      <c r="I44" s="8">
        <v>36275.443233496851</v>
      </c>
      <c r="J44" s="8">
        <v>37986.020505429391</v>
      </c>
      <c r="K44" s="8">
        <v>37441.27681674339</v>
      </c>
      <c r="L44" s="8">
        <v>34422.13520774561</v>
      </c>
      <c r="M44" s="8">
        <v>35007.337822515037</v>
      </c>
      <c r="N44" s="8">
        <v>33615.553816539112</v>
      </c>
      <c r="O44" s="8">
        <v>31257.814303005514</v>
      </c>
      <c r="P44" s="8">
        <v>29886.895746346883</v>
      </c>
      <c r="Q44" s="8">
        <v>28209.053342411018</v>
      </c>
      <c r="R44" s="8">
        <v>20626.393373689927</v>
      </c>
      <c r="S44" s="8">
        <v>23540.220295356812</v>
      </c>
      <c r="T44" s="8">
        <v>25963.528589877802</v>
      </c>
      <c r="U44" s="8">
        <v>27274.240061985769</v>
      </c>
      <c r="V44" s="8">
        <v>27052.980354872871</v>
      </c>
      <c r="W44" s="8">
        <v>17565.922919530945</v>
      </c>
      <c r="X44" s="8">
        <v>17235.332411654916</v>
      </c>
      <c r="Y44" s="8">
        <v>20273.926655980587</v>
      </c>
      <c r="Z44" s="8">
        <v>23390.052024231329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283.23743050194986</v>
      </c>
      <c r="D46" s="8">
        <v>273.60399806732329</v>
      </c>
      <c r="E46" s="8">
        <v>275.2918071094378</v>
      </c>
      <c r="F46" s="8">
        <v>242.9069625551958</v>
      </c>
      <c r="G46" s="8">
        <v>237.46436642156826</v>
      </c>
      <c r="H46" s="8">
        <v>211.63235517951119</v>
      </c>
      <c r="I46" s="8">
        <v>188.04102736740498</v>
      </c>
      <c r="J46" s="8">
        <v>273.23862247142284</v>
      </c>
      <c r="K46" s="8">
        <v>176.99844891004517</v>
      </c>
      <c r="L46" s="8">
        <v>163.54837713053038</v>
      </c>
      <c r="M46" s="8">
        <v>167.58500382543252</v>
      </c>
      <c r="N46" s="8">
        <v>132.85425968816597</v>
      </c>
      <c r="O46" s="8">
        <v>95.097470647463879</v>
      </c>
      <c r="P46" s="8">
        <v>89.743685746110074</v>
      </c>
      <c r="Q46" s="8">
        <v>87.171526433934702</v>
      </c>
      <c r="R46" s="8">
        <v>98.111656870128598</v>
      </c>
      <c r="S46" s="8">
        <v>93.028707719782702</v>
      </c>
      <c r="T46" s="8">
        <v>99.620352352640296</v>
      </c>
      <c r="U46" s="8">
        <v>99.089441060146399</v>
      </c>
      <c r="V46" s="8">
        <v>88.610091269818568</v>
      </c>
      <c r="W46" s="8">
        <v>79.164459657876364</v>
      </c>
      <c r="X46" s="8">
        <v>69.586616092279755</v>
      </c>
      <c r="Y46" s="8">
        <v>75.857692639137952</v>
      </c>
      <c r="Z46" s="8">
        <v>90.937161594084813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19.678493209668002</v>
      </c>
      <c r="D50" s="8">
        <v>24.784230419472514</v>
      </c>
      <c r="E50" s="8">
        <v>8.5653992247707382</v>
      </c>
      <c r="F50" s="8">
        <v>4.2757522957553125</v>
      </c>
      <c r="G50" s="8">
        <v>11.264595366114021</v>
      </c>
      <c r="H50" s="8">
        <v>8.5179021547773885</v>
      </c>
      <c r="I50" s="8">
        <v>9.4651782052511528</v>
      </c>
      <c r="J50" s="8">
        <v>10.255946607047791</v>
      </c>
      <c r="K50" s="8">
        <v>8.1368501300358265</v>
      </c>
      <c r="L50" s="8">
        <v>9.1164885203417203</v>
      </c>
      <c r="M50" s="8">
        <v>8.840023419875406</v>
      </c>
      <c r="N50" s="8">
        <v>8.8923190539801684</v>
      </c>
      <c r="O50" s="8">
        <v>8.9330663728816386</v>
      </c>
      <c r="P50" s="8">
        <v>8.9243066396021966</v>
      </c>
      <c r="Q50" s="8">
        <v>6.3373027727365594</v>
      </c>
      <c r="R50" s="8">
        <v>0</v>
      </c>
      <c r="S50" s="8">
        <v>0</v>
      </c>
      <c r="T50" s="8">
        <v>9.9072433845133444E-3</v>
      </c>
      <c r="U50" s="8">
        <v>3.3173217748563221E-3</v>
      </c>
      <c r="V50" s="8">
        <v>3.3738813476905704E-3</v>
      </c>
      <c r="W50" s="8">
        <v>1.7786792344730163E-3</v>
      </c>
      <c r="X50" s="8">
        <v>8.9409769228526021E-4</v>
      </c>
      <c r="Y50" s="8">
        <v>2.0524180984817365E-3</v>
      </c>
      <c r="Z50" s="8">
        <v>2.0425413554279698E-3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0.16189948449093289</v>
      </c>
      <c r="Q51" s="27">
        <v>0.27413293246378528</v>
      </c>
      <c r="R51" s="27">
        <v>4.219727440738354</v>
      </c>
      <c r="S51" s="27">
        <v>1.1996006526681549</v>
      </c>
      <c r="T51" s="27">
        <v>56.921647883935805</v>
      </c>
      <c r="U51" s="27">
        <v>66.100475057344127</v>
      </c>
      <c r="V51" s="27">
        <v>113.73616665115966</v>
      </c>
      <c r="W51" s="27">
        <v>116.40285804203221</v>
      </c>
      <c r="X51" s="27">
        <v>181.94674745422924</v>
      </c>
      <c r="Y51" s="27">
        <v>119.97859181015498</v>
      </c>
      <c r="Z51" s="27">
        <v>342.93646348758546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22">SUM(C62:C72)</f>
        <v>0</v>
      </c>
      <c r="D61" s="49">
        <f t="shared" ref="D61:X61" si="23">SUM(D62:D72)</f>
        <v>0</v>
      </c>
      <c r="E61" s="49">
        <f t="shared" si="23"/>
        <v>0</v>
      </c>
      <c r="F61" s="49">
        <f t="shared" si="23"/>
        <v>0</v>
      </c>
      <c r="G61" s="49">
        <f t="shared" si="23"/>
        <v>0</v>
      </c>
      <c r="H61" s="49">
        <f t="shared" si="23"/>
        <v>0</v>
      </c>
      <c r="I61" s="49">
        <f t="shared" si="23"/>
        <v>0</v>
      </c>
      <c r="J61" s="49">
        <f t="shared" si="23"/>
        <v>0</v>
      </c>
      <c r="K61" s="49">
        <f t="shared" si="23"/>
        <v>0</v>
      </c>
      <c r="L61" s="49">
        <f t="shared" si="23"/>
        <v>0</v>
      </c>
      <c r="M61" s="49">
        <f t="shared" si="23"/>
        <v>0</v>
      </c>
      <c r="N61" s="49">
        <f t="shared" si="23"/>
        <v>1.3019112512073232</v>
      </c>
      <c r="O61" s="49">
        <f t="shared" si="23"/>
        <v>1.3084476784280015</v>
      </c>
      <c r="P61" s="49">
        <f t="shared" si="23"/>
        <v>1.3299158564919995</v>
      </c>
      <c r="Q61" s="49">
        <f t="shared" si="23"/>
        <v>1.3886257477622503</v>
      </c>
      <c r="R61" s="49">
        <f t="shared" si="23"/>
        <v>1.3416749034820159</v>
      </c>
      <c r="S61" s="49">
        <f t="shared" si="23"/>
        <v>1.3999727742136974</v>
      </c>
      <c r="T61" s="49">
        <f t="shared" si="23"/>
        <v>1.4780045343492652</v>
      </c>
      <c r="U61" s="49">
        <f t="shared" si="23"/>
        <v>11.746575224810082</v>
      </c>
      <c r="V61" s="49">
        <f t="shared" si="23"/>
        <v>31.947332398104724</v>
      </c>
      <c r="W61" s="49">
        <f t="shared" si="23"/>
        <v>137.46441456049453</v>
      </c>
      <c r="X61" s="49">
        <f t="shared" si="23"/>
        <v>98.279849633140728</v>
      </c>
      <c r="Y61" s="49">
        <f t="shared" ref="Y61:Z61" si="24">SUM(Y62:Y72)</f>
        <v>270.74146625808135</v>
      </c>
      <c r="Z61" s="49">
        <f t="shared" si="24"/>
        <v>226.34505503350255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1.8511593638678204E-4</v>
      </c>
      <c r="Q64" s="52">
        <v>4.7422796589261076E-4</v>
      </c>
      <c r="R64" s="52">
        <v>8.3497009759908537E-4</v>
      </c>
      <c r="S64" s="52">
        <v>2.2760217524823382E-3</v>
      </c>
      <c r="T64" s="52">
        <v>3.5413537702011513E-2</v>
      </c>
      <c r="U64" s="52">
        <v>0.10870040814769229</v>
      </c>
      <c r="V64" s="52">
        <v>0.27817768452553654</v>
      </c>
      <c r="W64" s="52">
        <v>0.50238035958297134</v>
      </c>
      <c r="X64" s="52">
        <v>1.8395935078737105</v>
      </c>
      <c r="Y64" s="52">
        <v>1.7953545868117922</v>
      </c>
      <c r="Z64" s="52">
        <v>5.4511202788061723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1.3019112512073232</v>
      </c>
      <c r="O69" s="52">
        <v>1.3084476784280015</v>
      </c>
      <c r="P69" s="52">
        <v>1.3297307405556127</v>
      </c>
      <c r="Q69" s="52">
        <v>1.3881515197963576</v>
      </c>
      <c r="R69" s="52">
        <v>1.3408399333844168</v>
      </c>
      <c r="S69" s="52">
        <v>1.3976967524612149</v>
      </c>
      <c r="T69" s="52">
        <v>1.4425909966472537</v>
      </c>
      <c r="U69" s="52">
        <v>11.637874816662389</v>
      </c>
      <c r="V69" s="52">
        <v>31.669154713579186</v>
      </c>
      <c r="W69" s="52">
        <v>136.96203420091157</v>
      </c>
      <c r="X69" s="52">
        <v>96.440256125267013</v>
      </c>
      <c r="Y69" s="52">
        <v>268.94611167126953</v>
      </c>
      <c r="Z69" s="52">
        <v>220.89393475469637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83174.472613414589</v>
      </c>
      <c r="D2" s="21">
        <f t="shared" ref="D2:X2" si="0">SUM(D3,D17,D22,D25,D26,D51,D52)</f>
        <v>87375.791745302733</v>
      </c>
      <c r="E2" s="21">
        <f t="shared" si="0"/>
        <v>91266.990568385358</v>
      </c>
      <c r="F2" s="21">
        <f t="shared" si="0"/>
        <v>93612.979562687906</v>
      </c>
      <c r="G2" s="21">
        <f t="shared" si="0"/>
        <v>99787.809076497491</v>
      </c>
      <c r="H2" s="21">
        <f t="shared" si="0"/>
        <v>104345.29389697472</v>
      </c>
      <c r="I2" s="21">
        <f t="shared" si="0"/>
        <v>113164.79199377632</v>
      </c>
      <c r="J2" s="21">
        <f t="shared" si="0"/>
        <v>119087.51057711036</v>
      </c>
      <c r="K2" s="21">
        <f t="shared" si="0"/>
        <v>117827.14311034349</v>
      </c>
      <c r="L2" s="21">
        <f t="shared" si="0"/>
        <v>102134.51295283673</v>
      </c>
      <c r="M2" s="21">
        <f t="shared" si="0"/>
        <v>101742.15936692145</v>
      </c>
      <c r="N2" s="21">
        <f t="shared" si="0"/>
        <v>103766.91028485409</v>
      </c>
      <c r="O2" s="21">
        <f t="shared" si="0"/>
        <v>96546.964660209458</v>
      </c>
      <c r="P2" s="21">
        <f t="shared" si="0"/>
        <v>90109.23778526255</v>
      </c>
      <c r="Q2" s="21">
        <f t="shared" si="0"/>
        <v>87117.698523412037</v>
      </c>
      <c r="R2" s="21">
        <f t="shared" si="0"/>
        <v>85482.110704486418</v>
      </c>
      <c r="S2" s="21">
        <f t="shared" si="0"/>
        <v>88938.011654577276</v>
      </c>
      <c r="T2" s="21">
        <f t="shared" si="0"/>
        <v>90247.972581512353</v>
      </c>
      <c r="U2" s="21">
        <f t="shared" si="0"/>
        <v>92909.283812175869</v>
      </c>
      <c r="V2" s="21">
        <f t="shared" si="0"/>
        <v>91213.346492126744</v>
      </c>
      <c r="W2" s="21">
        <f t="shared" si="0"/>
        <v>85017.522283682643</v>
      </c>
      <c r="X2" s="21">
        <f t="shared" si="0"/>
        <v>88827.673997583479</v>
      </c>
      <c r="Y2" s="21">
        <f t="shared" ref="Y2:Z2" si="1">SUM(Y3,Y17,Y22,Y25,Y26,Y51,Y52)</f>
        <v>87889.160125961789</v>
      </c>
      <c r="Z2" s="21">
        <f t="shared" si="1"/>
        <v>80296.512630294776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83174.472613414589</v>
      </c>
      <c r="D26" s="27">
        <f t="shared" ref="D26:X26" si="21">SUM(D27,D33)</f>
        <v>87375.791745302733</v>
      </c>
      <c r="E26" s="27">
        <f t="shared" si="21"/>
        <v>91266.990568385358</v>
      </c>
      <c r="F26" s="27">
        <f t="shared" si="21"/>
        <v>93612.979562687906</v>
      </c>
      <c r="G26" s="27">
        <f t="shared" si="21"/>
        <v>99787.809076497491</v>
      </c>
      <c r="H26" s="27">
        <f t="shared" si="21"/>
        <v>104345.29389697472</v>
      </c>
      <c r="I26" s="27">
        <f t="shared" si="21"/>
        <v>113164.79199377632</v>
      </c>
      <c r="J26" s="27">
        <f t="shared" si="21"/>
        <v>119087.51057711036</v>
      </c>
      <c r="K26" s="27">
        <f t="shared" si="21"/>
        <v>117827.14311034349</v>
      </c>
      <c r="L26" s="27">
        <f t="shared" si="21"/>
        <v>102134.51295283673</v>
      </c>
      <c r="M26" s="27">
        <f t="shared" si="21"/>
        <v>101742.15936692145</v>
      </c>
      <c r="N26" s="27">
        <f t="shared" si="21"/>
        <v>103766.91028485409</v>
      </c>
      <c r="O26" s="27">
        <f t="shared" si="21"/>
        <v>96546.964660209458</v>
      </c>
      <c r="P26" s="27">
        <f t="shared" si="21"/>
        <v>90108.66178196446</v>
      </c>
      <c r="Q26" s="27">
        <f t="shared" si="21"/>
        <v>87116.746111819913</v>
      </c>
      <c r="R26" s="27">
        <f t="shared" si="21"/>
        <v>85473.600437673347</v>
      </c>
      <c r="S26" s="27">
        <f t="shared" si="21"/>
        <v>88934.805769265629</v>
      </c>
      <c r="T26" s="27">
        <f t="shared" si="21"/>
        <v>90187.277581537652</v>
      </c>
      <c r="U26" s="27">
        <f t="shared" si="21"/>
        <v>92821.59122547046</v>
      </c>
      <c r="V26" s="27">
        <f t="shared" si="21"/>
        <v>90990.484086223703</v>
      </c>
      <c r="W26" s="27">
        <f t="shared" si="21"/>
        <v>84711.447962328341</v>
      </c>
      <c r="X26" s="27">
        <f t="shared" si="21"/>
        <v>88392.70138610396</v>
      </c>
      <c r="Y26" s="27">
        <f t="shared" ref="Y26:Z26" si="22">SUM(Y27,Y33)</f>
        <v>87651.492792306963</v>
      </c>
      <c r="Z26" s="27">
        <f t="shared" si="22"/>
        <v>79630.806536157412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83174.472613414589</v>
      </c>
      <c r="D33" s="19">
        <f t="shared" ref="D33:X33" si="27">SUM(D34:D50)</f>
        <v>87375.791745302733</v>
      </c>
      <c r="E33" s="19">
        <f t="shared" si="27"/>
        <v>91266.990568385358</v>
      </c>
      <c r="F33" s="19">
        <f t="shared" si="27"/>
        <v>93612.979562687906</v>
      </c>
      <c r="G33" s="19">
        <f t="shared" si="27"/>
        <v>99787.809076497491</v>
      </c>
      <c r="H33" s="19">
        <f t="shared" si="27"/>
        <v>104345.29389697472</v>
      </c>
      <c r="I33" s="19">
        <f t="shared" si="27"/>
        <v>113164.79199377632</v>
      </c>
      <c r="J33" s="19">
        <f t="shared" si="27"/>
        <v>119087.51057711036</v>
      </c>
      <c r="K33" s="19">
        <f t="shared" si="27"/>
        <v>117827.14311034349</v>
      </c>
      <c r="L33" s="19">
        <f t="shared" si="27"/>
        <v>102134.51295283673</v>
      </c>
      <c r="M33" s="19">
        <f t="shared" si="27"/>
        <v>101742.15936692145</v>
      </c>
      <c r="N33" s="19">
        <f t="shared" si="27"/>
        <v>103766.91028485409</v>
      </c>
      <c r="O33" s="19">
        <f t="shared" si="27"/>
        <v>96546.964660209458</v>
      </c>
      <c r="P33" s="19">
        <f t="shared" si="27"/>
        <v>90108.66178196446</v>
      </c>
      <c r="Q33" s="19">
        <f t="shared" si="27"/>
        <v>87116.746111819913</v>
      </c>
      <c r="R33" s="19">
        <f t="shared" si="27"/>
        <v>85473.600437673347</v>
      </c>
      <c r="S33" s="19">
        <f t="shared" si="27"/>
        <v>88934.805769265629</v>
      </c>
      <c r="T33" s="19">
        <f t="shared" si="27"/>
        <v>90187.277581537652</v>
      </c>
      <c r="U33" s="19">
        <f t="shared" si="27"/>
        <v>92821.59122547046</v>
      </c>
      <c r="V33" s="19">
        <f t="shared" si="27"/>
        <v>90990.484086223703</v>
      </c>
      <c r="W33" s="19">
        <f t="shared" si="27"/>
        <v>84711.447962328341</v>
      </c>
      <c r="X33" s="19">
        <f t="shared" si="27"/>
        <v>88392.70138610396</v>
      </c>
      <c r="Y33" s="19">
        <f t="shared" ref="Y33:Z33" si="28">SUM(Y34:Y50)</f>
        <v>87651.492792306963</v>
      </c>
      <c r="Z33" s="19">
        <f t="shared" si="28"/>
        <v>79630.806536157412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9.1536724369984395</v>
      </c>
      <c r="Z37" s="8">
        <v>8.105463764664858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5471.5722535747163</v>
      </c>
      <c r="D43" s="8">
        <v>5485.2540734587974</v>
      </c>
      <c r="E43" s="8">
        <v>5331.7139144043877</v>
      </c>
      <c r="F43" s="8">
        <v>5206.5966955590529</v>
      </c>
      <c r="G43" s="8">
        <v>4868.0658742907817</v>
      </c>
      <c r="H43" s="8">
        <v>5138.1052127518687</v>
      </c>
      <c r="I43" s="8">
        <v>5535.3338031658241</v>
      </c>
      <c r="J43" s="8">
        <v>5421.992210018173</v>
      </c>
      <c r="K43" s="8">
        <v>5411.1968196069329</v>
      </c>
      <c r="L43" s="8">
        <v>5014.1514996331935</v>
      </c>
      <c r="M43" s="8">
        <v>5294.266063281736</v>
      </c>
      <c r="N43" s="8">
        <v>5272.8664657353556</v>
      </c>
      <c r="O43" s="8">
        <v>5162.9968727153437</v>
      </c>
      <c r="P43" s="8">
        <v>4967.1327260970411</v>
      </c>
      <c r="Q43" s="8">
        <v>5187.968028797618</v>
      </c>
      <c r="R43" s="8">
        <v>8741.6694261934135</v>
      </c>
      <c r="S43" s="8">
        <v>8473.2780921422109</v>
      </c>
      <c r="T43" s="8">
        <v>8222.6082254514822</v>
      </c>
      <c r="U43" s="8">
        <v>8152.0261330381582</v>
      </c>
      <c r="V43" s="8">
        <v>8569.706928007743</v>
      </c>
      <c r="W43" s="8">
        <v>10089.341336796384</v>
      </c>
      <c r="X43" s="8">
        <v>11516.979445628844</v>
      </c>
      <c r="Y43" s="8">
        <v>10046.475265307779</v>
      </c>
      <c r="Z43" s="8">
        <v>7493.3354973195255</v>
      </c>
    </row>
    <row r="44" spans="1:26" ht="11.25" customHeight="1" x14ac:dyDescent="0.2">
      <c r="A44" s="28" t="s">
        <v>74</v>
      </c>
      <c r="B44" s="7" t="s">
        <v>75</v>
      </c>
      <c r="C44" s="8">
        <v>76890.205002191491</v>
      </c>
      <c r="D44" s="8">
        <v>81063.594863050734</v>
      </c>
      <c r="E44" s="8">
        <v>85227.010766435182</v>
      </c>
      <c r="F44" s="8">
        <v>87794.585517019805</v>
      </c>
      <c r="G44" s="8">
        <v>94326.384904994382</v>
      </c>
      <c r="H44" s="8">
        <v>98591.144386837157</v>
      </c>
      <c r="I44" s="8">
        <v>107067.61486402315</v>
      </c>
      <c r="J44" s="8">
        <v>113039.19533369064</v>
      </c>
      <c r="K44" s="8">
        <v>111906.03776645663</v>
      </c>
      <c r="L44" s="8">
        <v>96639.971608894397</v>
      </c>
      <c r="M44" s="8">
        <v>95977.878564765007</v>
      </c>
      <c r="N44" s="8">
        <v>98117.300502260885</v>
      </c>
      <c r="O44" s="8">
        <v>91103.946316994465</v>
      </c>
      <c r="P44" s="8">
        <v>84898.54184869313</v>
      </c>
      <c r="Q44" s="8">
        <v>81719.466140628967</v>
      </c>
      <c r="R44" s="8">
        <v>76382.204267830064</v>
      </c>
      <c r="S44" s="8">
        <v>80105.489359043204</v>
      </c>
      <c r="T44" s="8">
        <v>81536.065951082201</v>
      </c>
      <c r="U44" s="8">
        <v>84259.945764734221</v>
      </c>
      <c r="V44" s="8">
        <v>82070.064727767138</v>
      </c>
      <c r="W44" s="8">
        <v>74207.167327429081</v>
      </c>
      <c r="X44" s="8">
        <v>76461.672297705096</v>
      </c>
      <c r="Y44" s="8">
        <v>77200.837656019416</v>
      </c>
      <c r="Z44" s="8">
        <v>71730.186733448674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764.60075881805028</v>
      </c>
      <c r="D46" s="8">
        <v>766.2739871726767</v>
      </c>
      <c r="E46" s="8">
        <v>687.36459881056226</v>
      </c>
      <c r="F46" s="8">
        <v>601.33989036480398</v>
      </c>
      <c r="G46" s="8">
        <v>566.31622461843165</v>
      </c>
      <c r="H46" s="8">
        <v>595.09551158048885</v>
      </c>
      <c r="I46" s="8">
        <v>535.94858479259506</v>
      </c>
      <c r="J46" s="8">
        <v>595.32582796857707</v>
      </c>
      <c r="K46" s="8">
        <v>482.68545440995484</v>
      </c>
      <c r="L46" s="8">
        <v>454.14641282946957</v>
      </c>
      <c r="M46" s="8">
        <v>443.49484229456755</v>
      </c>
      <c r="N46" s="8">
        <v>350.27571591183408</v>
      </c>
      <c r="O46" s="8">
        <v>253.59461687253611</v>
      </c>
      <c r="P46" s="8">
        <v>216.55159381388989</v>
      </c>
      <c r="Q46" s="8">
        <v>192.07605312606529</v>
      </c>
      <c r="R46" s="8">
        <v>349.72674364987137</v>
      </c>
      <c r="S46" s="8">
        <v>356.03831808021732</v>
      </c>
      <c r="T46" s="8">
        <v>428.5869242473596</v>
      </c>
      <c r="U46" s="8">
        <v>409.61393697985358</v>
      </c>
      <c r="V46" s="8">
        <v>350.70709629018137</v>
      </c>
      <c r="W46" s="8">
        <v>414.93527142212355</v>
      </c>
      <c r="X46" s="8">
        <v>414.04763418772012</v>
      </c>
      <c r="Y46" s="8">
        <v>395.02244560086194</v>
      </c>
      <c r="Z46" s="8">
        <v>399.17507880591523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48.094598830332011</v>
      </c>
      <c r="D50" s="8">
        <v>60.668821620527481</v>
      </c>
      <c r="E50" s="8">
        <v>20.901288735229265</v>
      </c>
      <c r="F50" s="8">
        <v>10.457459744244689</v>
      </c>
      <c r="G50" s="8">
        <v>27.04207259388598</v>
      </c>
      <c r="H50" s="8">
        <v>20.948785805222613</v>
      </c>
      <c r="I50" s="8">
        <v>25.894741794748839</v>
      </c>
      <c r="J50" s="8">
        <v>30.997205432952196</v>
      </c>
      <c r="K50" s="8">
        <v>27.223069869964164</v>
      </c>
      <c r="L50" s="8">
        <v>26.24343147965827</v>
      </c>
      <c r="M50" s="8">
        <v>26.519896580124588</v>
      </c>
      <c r="N50" s="8">
        <v>26.467600946019818</v>
      </c>
      <c r="O50" s="8">
        <v>26.426853627118351</v>
      </c>
      <c r="P50" s="8">
        <v>26.435613360397792</v>
      </c>
      <c r="Q50" s="8">
        <v>17.235889267263438</v>
      </c>
      <c r="R50" s="8">
        <v>0</v>
      </c>
      <c r="S50" s="8">
        <v>0</v>
      </c>
      <c r="T50" s="8">
        <v>1.6480756615486657E-2</v>
      </c>
      <c r="U50" s="8">
        <v>5.3907182251436789E-3</v>
      </c>
      <c r="V50" s="8">
        <v>5.3341586523094299E-3</v>
      </c>
      <c r="W50" s="8">
        <v>4.0266807655269842E-3</v>
      </c>
      <c r="X50" s="8">
        <v>2.0085823077147396E-3</v>
      </c>
      <c r="Y50" s="8">
        <v>3.7529419015182642E-3</v>
      </c>
      <c r="Z50" s="8">
        <v>3.762818644572031E-3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0.57600329809215034</v>
      </c>
      <c r="Q51" s="27">
        <v>0.95241159211906068</v>
      </c>
      <c r="R51" s="27">
        <v>8.5102668130668171</v>
      </c>
      <c r="S51" s="27">
        <v>3.2058853116463375</v>
      </c>
      <c r="T51" s="27">
        <v>60.694999974708111</v>
      </c>
      <c r="U51" s="27">
        <v>87.692586705406711</v>
      </c>
      <c r="V51" s="27">
        <v>222.86240590303433</v>
      </c>
      <c r="W51" s="27">
        <v>306.07432135430986</v>
      </c>
      <c r="X51" s="27">
        <v>434.9726114795136</v>
      </c>
      <c r="Y51" s="27">
        <v>237.66733365482676</v>
      </c>
      <c r="Z51" s="27">
        <v>665.70609413735895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2.9451541887926767</v>
      </c>
      <c r="O61" s="49">
        <f t="shared" si="33"/>
        <v>2.9279128015719968</v>
      </c>
      <c r="P61" s="49">
        <f t="shared" si="33"/>
        <v>3.2506117018495995</v>
      </c>
      <c r="Q61" s="49">
        <f t="shared" si="33"/>
        <v>3.3438139957988304</v>
      </c>
      <c r="R61" s="49">
        <f t="shared" si="33"/>
        <v>3.4475781406220416</v>
      </c>
      <c r="S61" s="49">
        <f t="shared" si="33"/>
        <v>3.1557810838331588</v>
      </c>
      <c r="T61" s="49">
        <f t="shared" si="33"/>
        <v>3.368026963655057</v>
      </c>
      <c r="U61" s="49">
        <f t="shared" si="33"/>
        <v>42.223942723314757</v>
      </c>
      <c r="V61" s="49">
        <f t="shared" si="33"/>
        <v>113.97620344070118</v>
      </c>
      <c r="W61" s="49">
        <f t="shared" si="33"/>
        <v>568.93316571044534</v>
      </c>
      <c r="X61" s="49">
        <f t="shared" si="33"/>
        <v>402.50490857808279</v>
      </c>
      <c r="Y61" s="49">
        <f t="shared" ref="Y61:Z61" si="34">SUM(Y62:Y72)</f>
        <v>1020.7330837967493</v>
      </c>
      <c r="Z61" s="49">
        <f t="shared" si="34"/>
        <v>764.38823688446598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6.5860240521133226E-4</v>
      </c>
      <c r="Q64" s="52">
        <v>1.6475955951874999E-3</v>
      </c>
      <c r="R64" s="52">
        <v>3.0460740064584121E-3</v>
      </c>
      <c r="S64" s="52">
        <v>5.6539962943749911E-3</v>
      </c>
      <c r="T64" s="52">
        <v>4.5381480302310685E-2</v>
      </c>
      <c r="U64" s="52">
        <v>0.18052121997716536</v>
      </c>
      <c r="V64" s="52">
        <v>0.61506983428034967</v>
      </c>
      <c r="W64" s="52">
        <v>1.5376333513567997</v>
      </c>
      <c r="X64" s="52">
        <v>2.7712882233497411</v>
      </c>
      <c r="Y64" s="52">
        <v>2.6702818680188214</v>
      </c>
      <c r="Z64" s="52">
        <v>6.6400809191623642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2.9451541887926767</v>
      </c>
      <c r="O69" s="52">
        <v>2.9279128015719968</v>
      </c>
      <c r="P69" s="52">
        <v>3.2499530994443879</v>
      </c>
      <c r="Q69" s="52">
        <v>3.3421664002036429</v>
      </c>
      <c r="R69" s="52">
        <v>3.444532066615583</v>
      </c>
      <c r="S69" s="52">
        <v>3.1501270875387837</v>
      </c>
      <c r="T69" s="52">
        <v>3.3226454833527463</v>
      </c>
      <c r="U69" s="52">
        <v>42.043421503337591</v>
      </c>
      <c r="V69" s="52">
        <v>113.36113360642084</v>
      </c>
      <c r="W69" s="52">
        <v>567.39553235908852</v>
      </c>
      <c r="X69" s="52">
        <v>399.73362035473303</v>
      </c>
      <c r="Y69" s="52">
        <v>1018.0628019287304</v>
      </c>
      <c r="Z69" s="52">
        <v>757.74815596530357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3368486.9024104569</v>
      </c>
      <c r="D2" s="21">
        <f t="shared" ref="D2:X2" si="0">SUM(D3,D17,D22,D25,D26,D51,D52)</f>
        <v>3422886.4213108928</v>
      </c>
      <c r="E2" s="21">
        <f t="shared" si="0"/>
        <v>3425042.0773083842</v>
      </c>
      <c r="F2" s="21">
        <f t="shared" si="0"/>
        <v>3507423.4657320203</v>
      </c>
      <c r="G2" s="21">
        <f t="shared" si="0"/>
        <v>3518513.8803542322</v>
      </c>
      <c r="H2" s="21">
        <f t="shared" si="0"/>
        <v>3502638.7109235912</v>
      </c>
      <c r="I2" s="21">
        <f t="shared" si="0"/>
        <v>3518517.9599517644</v>
      </c>
      <c r="J2" s="21">
        <f t="shared" si="0"/>
        <v>3469332.4800900551</v>
      </c>
      <c r="K2" s="21">
        <f t="shared" si="0"/>
        <v>3400726.3972245771</v>
      </c>
      <c r="L2" s="21">
        <f t="shared" si="0"/>
        <v>3162565.2545461529</v>
      </c>
      <c r="M2" s="21">
        <f t="shared" si="0"/>
        <v>3243776.3554823608</v>
      </c>
      <c r="N2" s="21">
        <f t="shared" si="0"/>
        <v>3159281.4417591658</v>
      </c>
      <c r="O2" s="21">
        <f t="shared" si="0"/>
        <v>3112660.5437002014</v>
      </c>
      <c r="P2" s="21">
        <f t="shared" si="0"/>
        <v>3035961.0815174249</v>
      </c>
      <c r="Q2" s="21">
        <f t="shared" si="0"/>
        <v>2895925.7928670654</v>
      </c>
      <c r="R2" s="21">
        <f t="shared" si="0"/>
        <v>2953997.2494989177</v>
      </c>
      <c r="S2" s="21">
        <f t="shared" si="0"/>
        <v>2967798.8694847715</v>
      </c>
      <c r="T2" s="21">
        <f t="shared" si="0"/>
        <v>2994270.5322792572</v>
      </c>
      <c r="U2" s="21">
        <f t="shared" si="0"/>
        <v>2937976.5345437177</v>
      </c>
      <c r="V2" s="21">
        <f t="shared" si="0"/>
        <v>2797732.8797476711</v>
      </c>
      <c r="W2" s="21">
        <f t="shared" si="0"/>
        <v>2466446.4569397299</v>
      </c>
      <c r="X2" s="21">
        <f t="shared" si="0"/>
        <v>2642246.308824243</v>
      </c>
      <c r="Y2" s="21">
        <f t="shared" ref="Y2:Z2" si="1">SUM(Y3,Y17,Y22,Y25,Y26,Y51,Y52)</f>
        <v>2628076.0468456964</v>
      </c>
      <c r="Z2" s="21">
        <f t="shared" si="1"/>
        <v>2408099.7151012523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964289.03084631963</v>
      </c>
      <c r="D3" s="24">
        <f t="shared" si="2"/>
        <v>962445.39886840666</v>
      </c>
      <c r="E3" s="24">
        <f t="shared" si="2"/>
        <v>970416.2432729986</v>
      </c>
      <c r="F3" s="24">
        <f t="shared" si="2"/>
        <v>1006302.1876494589</v>
      </c>
      <c r="G3" s="24">
        <f t="shared" si="2"/>
        <v>991149.19133042835</v>
      </c>
      <c r="H3" s="24">
        <f t="shared" si="2"/>
        <v>959765.59452184325</v>
      </c>
      <c r="I3" s="24">
        <f t="shared" si="2"/>
        <v>975017.28827734594</v>
      </c>
      <c r="J3" s="24">
        <f t="shared" si="2"/>
        <v>982600.20587322686</v>
      </c>
      <c r="K3" s="24">
        <f t="shared" si="2"/>
        <v>907345.59887995536</v>
      </c>
      <c r="L3" s="24">
        <f t="shared" si="2"/>
        <v>842106.09908135864</v>
      </c>
      <c r="M3" s="24">
        <f t="shared" si="2"/>
        <v>844293.58540443983</v>
      </c>
      <c r="N3" s="24">
        <f t="shared" si="2"/>
        <v>866430.79777130578</v>
      </c>
      <c r="O3" s="24">
        <f t="shared" si="2"/>
        <v>887929.43750937213</v>
      </c>
      <c r="P3" s="24">
        <f t="shared" si="2"/>
        <v>856855.45226538624</v>
      </c>
      <c r="Q3" s="24">
        <f t="shared" si="2"/>
        <v>812322.65989672451</v>
      </c>
      <c r="R3" s="24">
        <f t="shared" si="2"/>
        <v>815522.28569214826</v>
      </c>
      <c r="S3" s="24">
        <f t="shared" si="2"/>
        <v>768011.92193270777</v>
      </c>
      <c r="T3" s="24">
        <f t="shared" si="2"/>
        <v>749543.80193533446</v>
      </c>
      <c r="U3" s="24">
        <f t="shared" si="2"/>
        <v>702047.95292835392</v>
      </c>
      <c r="V3" s="24">
        <f t="shared" si="2"/>
        <v>554144.2219752362</v>
      </c>
      <c r="W3" s="24">
        <f t="shared" si="2"/>
        <v>454331.20999277232</v>
      </c>
      <c r="X3" s="24">
        <f t="shared" si="2"/>
        <v>512832.30685812118</v>
      </c>
      <c r="Y3" s="24">
        <f t="shared" ref="Y3:Z3" si="3">SUM(Y4,Y8,Y11)</f>
        <v>528656.65807358513</v>
      </c>
      <c r="Z3" s="24">
        <f t="shared" si="3"/>
        <v>393682.92947241745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521809.86999643629</v>
      </c>
      <c r="D4" s="19">
        <f t="shared" si="4"/>
        <v>515576.76399597357</v>
      </c>
      <c r="E4" s="19">
        <f t="shared" si="4"/>
        <v>524177.29670338717</v>
      </c>
      <c r="F4" s="19">
        <f t="shared" si="4"/>
        <v>554548.53369789885</v>
      </c>
      <c r="G4" s="19">
        <f t="shared" si="4"/>
        <v>549431.13281216752</v>
      </c>
      <c r="H4" s="19">
        <f t="shared" si="4"/>
        <v>527992.06253234332</v>
      </c>
      <c r="I4" s="19">
        <f t="shared" si="4"/>
        <v>543349.95601658977</v>
      </c>
      <c r="J4" s="19">
        <f t="shared" si="4"/>
        <v>550354.36980519723</v>
      </c>
      <c r="K4" s="19">
        <f t="shared" si="4"/>
        <v>490482.79397546634</v>
      </c>
      <c r="L4" s="19">
        <f t="shared" si="4"/>
        <v>446252.68596192752</v>
      </c>
      <c r="M4" s="19">
        <f t="shared" si="4"/>
        <v>454614.12199173809</v>
      </c>
      <c r="N4" s="19">
        <f t="shared" si="4"/>
        <v>452315.8758785032</v>
      </c>
      <c r="O4" s="19">
        <f t="shared" si="4"/>
        <v>467827.46453618736</v>
      </c>
      <c r="P4" s="19">
        <f t="shared" si="4"/>
        <v>460886.72419543361</v>
      </c>
      <c r="Q4" s="19">
        <f t="shared" si="4"/>
        <v>428274.8876862778</v>
      </c>
      <c r="R4" s="19">
        <f t="shared" si="4"/>
        <v>435482.72202283179</v>
      </c>
      <c r="S4" s="19">
        <f t="shared" si="4"/>
        <v>410029.48153938248</v>
      </c>
      <c r="T4" s="19">
        <f t="shared" si="4"/>
        <v>387891.73408288456</v>
      </c>
      <c r="U4" s="19">
        <f t="shared" si="4"/>
        <v>354743.94105257565</v>
      </c>
      <c r="V4" s="19">
        <f t="shared" si="4"/>
        <v>265271.37041585735</v>
      </c>
      <c r="W4" s="19">
        <f t="shared" si="4"/>
        <v>215437.00393454864</v>
      </c>
      <c r="X4" s="19">
        <f t="shared" si="4"/>
        <v>245622.55269794591</v>
      </c>
      <c r="Y4" s="19">
        <f t="shared" ref="Y4:Z4" si="5">SUM(Y5:Y7)</f>
        <v>249020.32718876007</v>
      </c>
      <c r="Z4" s="19">
        <f t="shared" si="5"/>
        <v>182273.62732915374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403.18248752759996</v>
      </c>
      <c r="D5" s="8">
        <f>INTAVI!D5+NRGSUP!D5</f>
        <v>395.51307279360003</v>
      </c>
      <c r="E5" s="8">
        <f>INTAVI!E5+NRGSUP!E5</f>
        <v>1478.7554147976</v>
      </c>
      <c r="F5" s="8">
        <f>INTAVI!F5+NRGSUP!F5</f>
        <v>10947.103088610002</v>
      </c>
      <c r="G5" s="8">
        <f>INTAVI!G5+NRGSUP!G5</f>
        <v>20522.114540090239</v>
      </c>
      <c r="H5" s="8">
        <f>INTAVI!H5+NRGSUP!H5</f>
        <v>21169.218455341175</v>
      </c>
      <c r="I5" s="8">
        <f>INTAVI!I5+NRGSUP!I5</f>
        <v>19226.706964384583</v>
      </c>
      <c r="J5" s="8">
        <f>INTAVI!J5+NRGSUP!J5</f>
        <v>22286.222878260727</v>
      </c>
      <c r="K5" s="8">
        <f>INTAVI!K5+NRGSUP!K5</f>
        <v>21031.431884442383</v>
      </c>
      <c r="L5" s="8">
        <f>INTAVI!L5+NRGSUP!L5</f>
        <v>16944.151035927396</v>
      </c>
      <c r="M5" s="8">
        <f>INTAVI!M5+NRGSUP!M5</f>
        <v>15803.442263362274</v>
      </c>
      <c r="N5" s="8">
        <f>INTAVI!N5+NRGSUP!N5</f>
        <v>26536.334887358917</v>
      </c>
      <c r="O5" s="8">
        <f>INTAVI!O5+NRGSUP!O5</f>
        <v>24353.790098573987</v>
      </c>
      <c r="P5" s="8">
        <f>INTAVI!P5+NRGSUP!P5</f>
        <v>19275.617104428027</v>
      </c>
      <c r="Q5" s="8">
        <f>INTAVI!Q5+NRGSUP!Q5</f>
        <v>19772.957090106913</v>
      </c>
      <c r="R5" s="8">
        <f>INTAVI!R5+NRGSUP!R5</f>
        <v>18125.027071191587</v>
      </c>
      <c r="S5" s="8">
        <f>INTAVI!S5+NRGSUP!S5</f>
        <v>11310.181634006993</v>
      </c>
      <c r="T5" s="8">
        <f>INTAVI!T5+NRGSUP!T5</f>
        <v>10721.662272990934</v>
      </c>
      <c r="U5" s="8">
        <f>INTAVI!U5+NRGSUP!U5</f>
        <v>9995.3474093861587</v>
      </c>
      <c r="V5" s="8">
        <f>INTAVI!V5+NRGSUP!V5</f>
        <v>6118.3100999565777</v>
      </c>
      <c r="W5" s="8">
        <f>INTAVI!W5+NRGSUP!W5</f>
        <v>4944.0835465757482</v>
      </c>
      <c r="X5" s="8">
        <f>INTAVI!X5+NRGSUP!X5</f>
        <v>5926.0990366606829</v>
      </c>
      <c r="Y5" s="8">
        <f>INTAVI!Y5+NRGSUP!Y5</f>
        <v>4520.5233017546761</v>
      </c>
      <c r="Z5" s="8">
        <f>INTAVI!Z5+NRGSUP!Z5</f>
        <v>2787.5439749599118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36650.465588170024</v>
      </c>
      <c r="D6" s="8">
        <f>INTAVI!D6+NRGSUP!D6</f>
        <v>34124.055222651637</v>
      </c>
      <c r="E6" s="8">
        <f>INTAVI!E6+NRGSUP!E6</f>
        <v>36510.995473298666</v>
      </c>
      <c r="F6" s="8">
        <f>INTAVI!F6+NRGSUP!F6</f>
        <v>38024.306115047992</v>
      </c>
      <c r="G6" s="8">
        <f>INTAVI!G6+NRGSUP!G6</f>
        <v>38824.655194195206</v>
      </c>
      <c r="H6" s="8">
        <f>INTAVI!H6+NRGSUP!H6</f>
        <v>35784.494614623327</v>
      </c>
      <c r="I6" s="8">
        <f>INTAVI!I6+NRGSUP!I6</f>
        <v>32523.688573826359</v>
      </c>
      <c r="J6" s="8">
        <f>INTAVI!J6+NRGSUP!J6</f>
        <v>35888.897663127071</v>
      </c>
      <c r="K6" s="8">
        <f>INTAVI!K6+NRGSUP!K6</f>
        <v>28182.408286771595</v>
      </c>
      <c r="L6" s="8">
        <f>INTAVI!L6+NRGSUP!L6</f>
        <v>20342.091483795481</v>
      </c>
      <c r="M6" s="8">
        <f>INTAVI!M6+NRGSUP!M6</f>
        <v>15756.189333545202</v>
      </c>
      <c r="N6" s="8">
        <f>INTAVI!N6+NRGSUP!N6</f>
        <v>18157.547416828034</v>
      </c>
      <c r="O6" s="8">
        <f>INTAVI!O6+NRGSUP!O6</f>
        <v>23377.417480423541</v>
      </c>
      <c r="P6" s="8">
        <f>INTAVI!P6+NRGSUP!P6</f>
        <v>5632.4703247567677</v>
      </c>
      <c r="Q6" s="8">
        <f>INTAVI!Q6+NRGSUP!Q6</f>
        <v>9150.9148837638058</v>
      </c>
      <c r="R6" s="8">
        <f>INTAVI!R6+NRGSUP!R6</f>
        <v>1313.3447336607742</v>
      </c>
      <c r="S6" s="8">
        <f>INTAVI!S6+NRGSUP!S6</f>
        <v>8225.1867520211981</v>
      </c>
      <c r="T6" s="8">
        <f>INTAVI!T6+NRGSUP!T6</f>
        <v>10480.900795884001</v>
      </c>
      <c r="U6" s="8">
        <f>INTAVI!U6+NRGSUP!U6</f>
        <v>8519.3514988200004</v>
      </c>
      <c r="V6" s="8">
        <f>INTAVI!V6+NRGSUP!V6</f>
        <v>434.62927989839994</v>
      </c>
      <c r="W6" s="8">
        <f>INTAVI!W6+NRGSUP!W6</f>
        <v>505.6987914959999</v>
      </c>
      <c r="X6" s="8">
        <f>INTAVI!X6+NRGSUP!X6</f>
        <v>591.44892727439992</v>
      </c>
      <c r="Y6" s="8">
        <f>INTAVI!Y6+NRGSUP!Y6</f>
        <v>2491.2569795999998</v>
      </c>
      <c r="Z6" s="8">
        <f>INTAVI!Z6+NRGSUP!Z6</f>
        <v>4977.1775349744012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484756.2219207387</v>
      </c>
      <c r="D7" s="8">
        <f>INTAVI!D7+NRGSUP!D7</f>
        <v>481057.19570052833</v>
      </c>
      <c r="E7" s="8">
        <f>INTAVI!E7+NRGSUP!E7</f>
        <v>486187.54581529088</v>
      </c>
      <c r="F7" s="8">
        <f>INTAVI!F7+NRGSUP!F7</f>
        <v>505577.12449424085</v>
      </c>
      <c r="G7" s="8">
        <f>INTAVI!G7+NRGSUP!G7</f>
        <v>490084.3630778821</v>
      </c>
      <c r="H7" s="8">
        <f>INTAVI!H7+NRGSUP!H7</f>
        <v>471038.34946237877</v>
      </c>
      <c r="I7" s="8">
        <f>INTAVI!I7+NRGSUP!I7</f>
        <v>491599.56047837879</v>
      </c>
      <c r="J7" s="8">
        <f>INTAVI!J7+NRGSUP!J7</f>
        <v>492179.24926380947</v>
      </c>
      <c r="K7" s="8">
        <f>INTAVI!K7+NRGSUP!K7</f>
        <v>441268.95380425238</v>
      </c>
      <c r="L7" s="8">
        <f>INTAVI!L7+NRGSUP!L7</f>
        <v>408966.44344220462</v>
      </c>
      <c r="M7" s="8">
        <f>INTAVI!M7+NRGSUP!M7</f>
        <v>423054.49039483059</v>
      </c>
      <c r="N7" s="8">
        <f>INTAVI!N7+NRGSUP!N7</f>
        <v>407621.99357431626</v>
      </c>
      <c r="O7" s="8">
        <f>INTAVI!O7+NRGSUP!O7</f>
        <v>420096.25695718982</v>
      </c>
      <c r="P7" s="8">
        <f>INTAVI!P7+NRGSUP!P7</f>
        <v>435978.63676624879</v>
      </c>
      <c r="Q7" s="8">
        <f>INTAVI!Q7+NRGSUP!Q7</f>
        <v>399351.01571240707</v>
      </c>
      <c r="R7" s="8">
        <f>INTAVI!R7+NRGSUP!R7</f>
        <v>416044.3502179794</v>
      </c>
      <c r="S7" s="8">
        <f>INTAVI!S7+NRGSUP!S7</f>
        <v>390494.11315335432</v>
      </c>
      <c r="T7" s="8">
        <f>INTAVI!T7+NRGSUP!T7</f>
        <v>366689.17101400963</v>
      </c>
      <c r="U7" s="8">
        <f>INTAVI!U7+NRGSUP!U7</f>
        <v>336229.24214436952</v>
      </c>
      <c r="V7" s="8">
        <f>INTAVI!V7+NRGSUP!V7</f>
        <v>258718.43103600235</v>
      </c>
      <c r="W7" s="8">
        <f>INTAVI!W7+NRGSUP!W7</f>
        <v>209987.22159647688</v>
      </c>
      <c r="X7" s="8">
        <f>INTAVI!X7+NRGSUP!X7</f>
        <v>239105.00473401081</v>
      </c>
      <c r="Y7" s="8">
        <f>INTAVI!Y7+NRGSUP!Y7</f>
        <v>242008.5469074054</v>
      </c>
      <c r="Z7" s="8">
        <f>INTAVI!Z7+NRGSUP!Z7</f>
        <v>174508.90581921942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395758.61203301983</v>
      </c>
      <c r="D8" s="19">
        <f t="shared" si="6"/>
        <v>404606.12334377132</v>
      </c>
      <c r="E8" s="19">
        <f t="shared" si="6"/>
        <v>405092.20156142494</v>
      </c>
      <c r="F8" s="19">
        <f t="shared" si="6"/>
        <v>408138.7414097552</v>
      </c>
      <c r="G8" s="19">
        <f t="shared" si="6"/>
        <v>405721.84075638396</v>
      </c>
      <c r="H8" s="19">
        <f t="shared" si="6"/>
        <v>397190.86601104215</v>
      </c>
      <c r="I8" s="19">
        <f t="shared" si="6"/>
        <v>394923.8026134001</v>
      </c>
      <c r="J8" s="19">
        <f t="shared" si="6"/>
        <v>397898.64763245825</v>
      </c>
      <c r="K8" s="19">
        <f t="shared" si="6"/>
        <v>384462.08296238765</v>
      </c>
      <c r="L8" s="19">
        <f t="shared" si="6"/>
        <v>368217.861224272</v>
      </c>
      <c r="M8" s="19">
        <f t="shared" si="6"/>
        <v>360709.59483942168</v>
      </c>
      <c r="N8" s="19">
        <f t="shared" si="6"/>
        <v>384273.25720572629</v>
      </c>
      <c r="O8" s="19">
        <f t="shared" si="6"/>
        <v>392259.78760961432</v>
      </c>
      <c r="P8" s="19">
        <f t="shared" si="6"/>
        <v>369342.09657396446</v>
      </c>
      <c r="Q8" s="19">
        <f t="shared" si="6"/>
        <v>359672.58857568575</v>
      </c>
      <c r="R8" s="19">
        <f t="shared" si="6"/>
        <v>355225.18902047316</v>
      </c>
      <c r="S8" s="19">
        <f t="shared" si="6"/>
        <v>333241.94832308666</v>
      </c>
      <c r="T8" s="19">
        <f t="shared" si="6"/>
        <v>337087.20013543032</v>
      </c>
      <c r="U8" s="19">
        <f t="shared" si="6"/>
        <v>323319.4938370423</v>
      </c>
      <c r="V8" s="19">
        <f t="shared" si="6"/>
        <v>267918.76697583095</v>
      </c>
      <c r="W8" s="19">
        <f t="shared" si="6"/>
        <v>218576.60393091055</v>
      </c>
      <c r="X8" s="19">
        <f t="shared" si="6"/>
        <v>247509.65050907509</v>
      </c>
      <c r="Y8" s="19">
        <f t="shared" ref="Y8:Z8" si="7">SUM(Y9:Y10)</f>
        <v>260066.13984193027</v>
      </c>
      <c r="Z8" s="19">
        <f t="shared" si="7"/>
        <v>194685.55257532193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8118.1876636456645</v>
      </c>
      <c r="D9" s="8">
        <f>INTAVI!D9+NRGSUP!D9</f>
        <v>6258.005432436772</v>
      </c>
      <c r="E9" s="8">
        <f>INTAVI!E9+NRGSUP!E9</f>
        <v>7666.3969498577881</v>
      </c>
      <c r="F9" s="8">
        <f>INTAVI!F9+NRGSUP!F9</f>
        <v>6630.986291284632</v>
      </c>
      <c r="G9" s="8">
        <f>INTAVI!G9+NRGSUP!G9</f>
        <v>7878.6876183357199</v>
      </c>
      <c r="H9" s="8">
        <f>INTAVI!H9+NRGSUP!H9</f>
        <v>8834.7482937660843</v>
      </c>
      <c r="I9" s="8">
        <f>INTAVI!I9+NRGSUP!I9</f>
        <v>9078.584826000726</v>
      </c>
      <c r="J9" s="8">
        <f>INTAVI!J9+NRGSUP!J9</f>
        <v>9310.5901420447899</v>
      </c>
      <c r="K9" s="8">
        <f>INTAVI!K9+NRGSUP!K9</f>
        <v>7606.3635715649998</v>
      </c>
      <c r="L9" s="8">
        <f>INTAVI!L9+NRGSUP!L9</f>
        <v>5858.6628384162923</v>
      </c>
      <c r="M9" s="8">
        <f>INTAVI!M9+NRGSUP!M9</f>
        <v>5050.6937711744649</v>
      </c>
      <c r="N9" s="8">
        <f>INTAVI!N9+NRGSUP!N9</f>
        <v>7241.5178454475881</v>
      </c>
      <c r="O9" s="8">
        <f>INTAVI!O9+NRGSUP!O9</f>
        <v>7592.744065049219</v>
      </c>
      <c r="P9" s="8">
        <f>INTAVI!P9+NRGSUP!P9</f>
        <v>6015.3582158532145</v>
      </c>
      <c r="Q9" s="8">
        <f>INTAVI!Q9+NRGSUP!Q9</f>
        <v>6443.3884990572906</v>
      </c>
      <c r="R9" s="8">
        <f>INTAVI!R9+NRGSUP!R9</f>
        <v>6512.8308994111612</v>
      </c>
      <c r="S9" s="8">
        <f>INTAVI!S9+NRGSUP!S9</f>
        <v>4583.1779310272332</v>
      </c>
      <c r="T9" s="8">
        <f>INTAVI!T9+NRGSUP!T9</f>
        <v>4936.4497364900217</v>
      </c>
      <c r="U9" s="8">
        <f>INTAVI!U9+NRGSUP!U9</f>
        <v>4098.4286203543343</v>
      </c>
      <c r="V9" s="8">
        <f>INTAVI!V9+NRGSUP!V9</f>
        <v>3410.387440858116</v>
      </c>
      <c r="W9" s="8">
        <f>INTAVI!W9+NRGSUP!W9</f>
        <v>2211.7360184395111</v>
      </c>
      <c r="X9" s="8">
        <f>INTAVI!X9+NRGSUP!X9</f>
        <v>2132.0763429330618</v>
      </c>
      <c r="Y9" s="8">
        <f>INTAVI!Y9+NRGSUP!Y9</f>
        <v>1934.7322643753396</v>
      </c>
      <c r="Z9" s="8">
        <f>INTAVI!Z9+NRGSUP!Z9</f>
        <v>1280.4011500194736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387640.42436937417</v>
      </c>
      <c r="D10" s="8">
        <f>INTAVI!D10+NRGSUP!D10</f>
        <v>398348.11791133456</v>
      </c>
      <c r="E10" s="8">
        <f>INTAVI!E10+NRGSUP!E10</f>
        <v>397425.80461156718</v>
      </c>
      <c r="F10" s="8">
        <f>INTAVI!F10+NRGSUP!F10</f>
        <v>401507.75511847058</v>
      </c>
      <c r="G10" s="8">
        <f>INTAVI!G10+NRGSUP!G10</f>
        <v>397843.15313804825</v>
      </c>
      <c r="H10" s="8">
        <f>INTAVI!H10+NRGSUP!H10</f>
        <v>388356.11771727604</v>
      </c>
      <c r="I10" s="8">
        <f>INTAVI!I10+NRGSUP!I10</f>
        <v>385845.21778739936</v>
      </c>
      <c r="J10" s="8">
        <f>INTAVI!J10+NRGSUP!J10</f>
        <v>388588.05749041348</v>
      </c>
      <c r="K10" s="8">
        <f>INTAVI!K10+NRGSUP!K10</f>
        <v>376855.71939082263</v>
      </c>
      <c r="L10" s="8">
        <f>INTAVI!L10+NRGSUP!L10</f>
        <v>362359.19838585571</v>
      </c>
      <c r="M10" s="8">
        <f>INTAVI!M10+NRGSUP!M10</f>
        <v>355658.90106824721</v>
      </c>
      <c r="N10" s="8">
        <f>INTAVI!N10+NRGSUP!N10</f>
        <v>377031.73936027871</v>
      </c>
      <c r="O10" s="8">
        <f>INTAVI!O10+NRGSUP!O10</f>
        <v>384667.04354456509</v>
      </c>
      <c r="P10" s="8">
        <f>INTAVI!P10+NRGSUP!P10</f>
        <v>363326.73835811124</v>
      </c>
      <c r="Q10" s="8">
        <f>INTAVI!Q10+NRGSUP!Q10</f>
        <v>353229.20007662848</v>
      </c>
      <c r="R10" s="8">
        <f>INTAVI!R10+NRGSUP!R10</f>
        <v>348712.35812106199</v>
      </c>
      <c r="S10" s="8">
        <f>INTAVI!S10+NRGSUP!S10</f>
        <v>328658.77039205941</v>
      </c>
      <c r="T10" s="8">
        <f>INTAVI!T10+NRGSUP!T10</f>
        <v>332150.75039894029</v>
      </c>
      <c r="U10" s="8">
        <f>INTAVI!U10+NRGSUP!U10</f>
        <v>319221.06521668797</v>
      </c>
      <c r="V10" s="8">
        <f>INTAVI!V10+NRGSUP!V10</f>
        <v>264508.37953497283</v>
      </c>
      <c r="W10" s="8">
        <f>INTAVI!W10+NRGSUP!W10</f>
        <v>216364.86791247103</v>
      </c>
      <c r="X10" s="8">
        <f>INTAVI!X10+NRGSUP!X10</f>
        <v>245377.57416614203</v>
      </c>
      <c r="Y10" s="8">
        <f>INTAVI!Y10+NRGSUP!Y10</f>
        <v>258131.40757755493</v>
      </c>
      <c r="Z10" s="8">
        <f>INTAVI!Z10+NRGSUP!Z10</f>
        <v>193405.15142530247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46720.548816863498</v>
      </c>
      <c r="D11" s="19">
        <f t="shared" si="8"/>
        <v>42262.511528661678</v>
      </c>
      <c r="E11" s="19">
        <f t="shared" si="8"/>
        <v>41146.745008186459</v>
      </c>
      <c r="F11" s="19">
        <f t="shared" si="8"/>
        <v>43614.912541804864</v>
      </c>
      <c r="G11" s="19">
        <f t="shared" si="8"/>
        <v>35996.217761876913</v>
      </c>
      <c r="H11" s="19">
        <f t="shared" si="8"/>
        <v>34582.665978457793</v>
      </c>
      <c r="I11" s="19">
        <f t="shared" si="8"/>
        <v>36743.529647356154</v>
      </c>
      <c r="J11" s="19">
        <f t="shared" si="8"/>
        <v>34347.188435571385</v>
      </c>
      <c r="K11" s="19">
        <f t="shared" si="8"/>
        <v>32400.721942101343</v>
      </c>
      <c r="L11" s="19">
        <f t="shared" si="8"/>
        <v>27635.551895159093</v>
      </c>
      <c r="M11" s="19">
        <f t="shared" si="8"/>
        <v>28969.86857328011</v>
      </c>
      <c r="N11" s="19">
        <f t="shared" si="8"/>
        <v>29841.664687076296</v>
      </c>
      <c r="O11" s="19">
        <f t="shared" si="8"/>
        <v>27842.185363570519</v>
      </c>
      <c r="P11" s="19">
        <f t="shared" si="8"/>
        <v>26626.631495988287</v>
      </c>
      <c r="Q11" s="19">
        <f t="shared" si="8"/>
        <v>24375.183634760935</v>
      </c>
      <c r="R11" s="19">
        <f t="shared" si="8"/>
        <v>24814.374648843288</v>
      </c>
      <c r="S11" s="19">
        <f t="shared" si="8"/>
        <v>24740.492070238564</v>
      </c>
      <c r="T11" s="19">
        <f t="shared" si="8"/>
        <v>24564.867717019573</v>
      </c>
      <c r="U11" s="19">
        <f t="shared" si="8"/>
        <v>23984.518038735983</v>
      </c>
      <c r="V11" s="19">
        <f t="shared" si="8"/>
        <v>20954.084583547883</v>
      </c>
      <c r="W11" s="19">
        <f t="shared" si="8"/>
        <v>20317.602127313134</v>
      </c>
      <c r="X11" s="19">
        <f t="shared" si="8"/>
        <v>19700.10365110018</v>
      </c>
      <c r="Y11" s="19">
        <f t="shared" ref="Y11:Z11" si="9">SUM(Y12:Y16)</f>
        <v>19570.191042894836</v>
      </c>
      <c r="Z11" s="19">
        <f t="shared" si="9"/>
        <v>16723.749567941781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1204.8369383675413</v>
      </c>
      <c r="D12" s="8">
        <f>INTAVI!D12+NRGSUP!D12</f>
        <v>904.1980407282083</v>
      </c>
      <c r="E12" s="8">
        <f>INTAVI!E12+NRGSUP!E12</f>
        <v>938.3163038694679</v>
      </c>
      <c r="F12" s="8">
        <f>INTAVI!F12+NRGSUP!F12</f>
        <v>791.41489258565309</v>
      </c>
      <c r="G12" s="8">
        <f>INTAVI!G12+NRGSUP!G12</f>
        <v>673.89726092883188</v>
      </c>
      <c r="H12" s="8">
        <f>INTAVI!H12+NRGSUP!H12</f>
        <v>771.89092120639998</v>
      </c>
      <c r="I12" s="8">
        <f>INTAVI!I12+NRGSUP!I12</f>
        <v>747.36198520869334</v>
      </c>
      <c r="J12" s="8">
        <f>INTAVI!J12+NRGSUP!J12</f>
        <v>700.17382030595195</v>
      </c>
      <c r="K12" s="8">
        <f>INTAVI!K12+NRGSUP!K12</f>
        <v>676.83032741561613</v>
      </c>
      <c r="L12" s="8">
        <f>INTAVI!L12+NRGSUP!L12</f>
        <v>631.64837757594648</v>
      </c>
      <c r="M12" s="8">
        <f>INTAVI!M12+NRGSUP!M12</f>
        <v>1481.6332596117331</v>
      </c>
      <c r="N12" s="8">
        <f>INTAVI!N12+NRGSUP!N12</f>
        <v>1021.7029983367678</v>
      </c>
      <c r="O12" s="8">
        <f>INTAVI!O12+NRGSUP!O12</f>
        <v>788.13147782345607</v>
      </c>
      <c r="P12" s="8">
        <f>INTAVI!P12+NRGSUP!P12</f>
        <v>706.86444237315902</v>
      </c>
      <c r="Q12" s="8">
        <f>INTAVI!Q12+NRGSUP!Q12</f>
        <v>489.87960028497599</v>
      </c>
      <c r="R12" s="8">
        <f>INTAVI!R12+NRGSUP!R12</f>
        <v>630.87901818753505</v>
      </c>
      <c r="S12" s="8">
        <f>INTAVI!S12+NRGSUP!S12</f>
        <v>592.89365577988849</v>
      </c>
      <c r="T12" s="8">
        <f>INTAVI!T12+NRGSUP!T12</f>
        <v>519.71192941813342</v>
      </c>
      <c r="U12" s="8">
        <f>INTAVI!U12+NRGSUP!U12</f>
        <v>516.54236029299182</v>
      </c>
      <c r="V12" s="8">
        <f>INTAVI!V12+NRGSUP!V12</f>
        <v>307.10776176826852</v>
      </c>
      <c r="W12" s="8">
        <f>INTAVI!W12+NRGSUP!W12</f>
        <v>248.92437259794212</v>
      </c>
      <c r="X12" s="8">
        <f>INTAVI!X12+NRGSUP!X12</f>
        <v>270.00521763605133</v>
      </c>
      <c r="Y12" s="8">
        <f>INTAVI!Y12+NRGSUP!Y12</f>
        <v>343.50792928944566</v>
      </c>
      <c r="Z12" s="8">
        <f>INTAVI!Z12+NRGSUP!Z12</f>
        <v>200.65925849998183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32724.060246796736</v>
      </c>
      <c r="D13" s="8">
        <f>INTAVI!D13+NRGSUP!D13</f>
        <v>29149.165083474785</v>
      </c>
      <c r="E13" s="8">
        <f>INTAVI!E13+NRGSUP!E13</f>
        <v>27962.230295417088</v>
      </c>
      <c r="F13" s="8">
        <f>INTAVI!F13+NRGSUP!F13</f>
        <v>29446.839570817214</v>
      </c>
      <c r="G13" s="8">
        <f>INTAVI!G13+NRGSUP!G13</f>
        <v>22336.103233075679</v>
      </c>
      <c r="H13" s="8">
        <f>INTAVI!H13+NRGSUP!H13</f>
        <v>20405.88711668619</v>
      </c>
      <c r="I13" s="8">
        <f>INTAVI!I13+NRGSUP!I13</f>
        <v>22782.072938069858</v>
      </c>
      <c r="J13" s="8">
        <f>INTAVI!J13+NRGSUP!J13</f>
        <v>20086.437773419832</v>
      </c>
      <c r="K13" s="8">
        <f>INTAVI!K13+NRGSUP!K13</f>
        <v>17233.916097251316</v>
      </c>
      <c r="L13" s="8">
        <f>INTAVI!L13+NRGSUP!L13</f>
        <v>14183.988772676737</v>
      </c>
      <c r="M13" s="8">
        <f>INTAVI!M13+NRGSUP!M13</f>
        <v>14431.84666354597</v>
      </c>
      <c r="N13" s="8">
        <f>INTAVI!N13+NRGSUP!N13</f>
        <v>15634.464671924836</v>
      </c>
      <c r="O13" s="8">
        <f>INTAVI!O13+NRGSUP!O13</f>
        <v>13684.912989407921</v>
      </c>
      <c r="P13" s="8">
        <f>INTAVI!P13+NRGSUP!P13</f>
        <v>11320.975620431425</v>
      </c>
      <c r="Q13" s="8">
        <f>INTAVI!Q13+NRGSUP!Q13</f>
        <v>10557.294754913035</v>
      </c>
      <c r="R13" s="8">
        <f>INTAVI!R13+NRGSUP!R13</f>
        <v>11543.059116051361</v>
      </c>
      <c r="S13" s="8">
        <f>INTAVI!S13+NRGSUP!S13</f>
        <v>11142.030236035112</v>
      </c>
      <c r="T13" s="8">
        <f>INTAVI!T13+NRGSUP!T13</f>
        <v>11161.092707929301</v>
      </c>
      <c r="U13" s="8">
        <f>INTAVI!U13+NRGSUP!U13</f>
        <v>10969.400943085018</v>
      </c>
      <c r="V13" s="8">
        <f>INTAVI!V13+NRGSUP!V13</f>
        <v>9528.8331198326214</v>
      </c>
      <c r="W13" s="8">
        <f>INTAVI!W13+NRGSUP!W13</f>
        <v>8453.149564471285</v>
      </c>
      <c r="X13" s="8">
        <f>INTAVI!X13+NRGSUP!X13</f>
        <v>8465.1876189133363</v>
      </c>
      <c r="Y13" s="8">
        <f>INTAVI!Y13+NRGSUP!Y13</f>
        <v>8689.469625537191</v>
      </c>
      <c r="Z13" s="8">
        <f>INTAVI!Z13+NRGSUP!Z13</f>
        <v>8135.5383028273518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121.95041832000001</v>
      </c>
      <c r="D15" s="8">
        <f>INTAVI!D15+NRGSUP!D15</f>
        <v>153.94777980480001</v>
      </c>
      <c r="E15" s="8">
        <f>INTAVI!E15+NRGSUP!E15</f>
        <v>624.57158652480007</v>
      </c>
      <c r="F15" s="8">
        <f>INTAVI!F15+NRGSUP!F15</f>
        <v>566.89228028160005</v>
      </c>
      <c r="G15" s="8">
        <f>INTAVI!G15+NRGSUP!G15</f>
        <v>637.77806792640001</v>
      </c>
      <c r="H15" s="8">
        <f>INTAVI!H15+NRGSUP!H15</f>
        <v>669.44588095440008</v>
      </c>
      <c r="I15" s="8">
        <f>INTAVI!I15+NRGSUP!I15</f>
        <v>343.70281780560003</v>
      </c>
      <c r="J15" s="8">
        <f>INTAVI!J15+NRGSUP!J15</f>
        <v>400.54333465200006</v>
      </c>
      <c r="K15" s="8">
        <f>INTAVI!K15+NRGSUP!K15</f>
        <v>490.08639804240011</v>
      </c>
      <c r="L15" s="8">
        <f>INTAVI!L15+NRGSUP!L15</f>
        <v>691.29306048960007</v>
      </c>
      <c r="M15" s="8">
        <f>INTAVI!M15+NRGSUP!M15</f>
        <v>383.4029161200001</v>
      </c>
      <c r="N15" s="8">
        <f>INTAVI!N15+NRGSUP!N15</f>
        <v>400.10355709680005</v>
      </c>
      <c r="O15" s="8">
        <f>INTAVI!O15+NRGSUP!O15</f>
        <v>374.77798160160012</v>
      </c>
      <c r="P15" s="8">
        <f>INTAVI!P15+NRGSUP!P15</f>
        <v>419.65280477760007</v>
      </c>
      <c r="Q15" s="8">
        <f>INTAVI!Q15+NRGSUP!Q15</f>
        <v>415.66631263199997</v>
      </c>
      <c r="R15" s="8">
        <f>INTAVI!R15+NRGSUP!R15</f>
        <v>240.94408677120001</v>
      </c>
      <c r="S15" s="8">
        <f>INTAVI!S15+NRGSUP!S15</f>
        <v>276.72024310080008</v>
      </c>
      <c r="T15" s="8">
        <f>INTAVI!T15+NRGSUP!T15</f>
        <v>232.73796739440002</v>
      </c>
      <c r="U15" s="8">
        <f>INTAVI!U15+NRGSUP!U15</f>
        <v>305.81335797119999</v>
      </c>
      <c r="V15" s="8">
        <f>INTAVI!V15+NRGSUP!V15</f>
        <v>248.02943887200001</v>
      </c>
      <c r="W15" s="8">
        <f>INTAVI!W15+NRGSUP!W15</f>
        <v>191.8448172288</v>
      </c>
      <c r="X15" s="8">
        <f>INTAVI!X15+NRGSUP!X15</f>
        <v>131.57411806560003</v>
      </c>
      <c r="Y15" s="8">
        <f>INTAVI!Y15+NRGSUP!Y15</f>
        <v>139.0081514112</v>
      </c>
      <c r="Z15" s="8">
        <f>INTAVI!Z15+NRGSUP!Z15</f>
        <v>143.41003424160004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12669.701213379221</v>
      </c>
      <c r="D16" s="8">
        <f>INTAVI!D16+NRGSUP!D16</f>
        <v>12055.200624653882</v>
      </c>
      <c r="E16" s="8">
        <f>INTAVI!E16+NRGSUP!E16</f>
        <v>11621.626822375101</v>
      </c>
      <c r="F16" s="8">
        <f>INTAVI!F16+NRGSUP!F16</f>
        <v>12809.765798120397</v>
      </c>
      <c r="G16" s="8">
        <f>INTAVI!G16+NRGSUP!G16</f>
        <v>12348.439199946002</v>
      </c>
      <c r="H16" s="8">
        <f>INTAVI!H16+NRGSUP!H16</f>
        <v>12735.442059610801</v>
      </c>
      <c r="I16" s="8">
        <f>INTAVI!I16+NRGSUP!I16</f>
        <v>12870.391906272003</v>
      </c>
      <c r="J16" s="8">
        <f>INTAVI!J16+NRGSUP!J16</f>
        <v>13160.033507193599</v>
      </c>
      <c r="K16" s="8">
        <f>INTAVI!K16+NRGSUP!K16</f>
        <v>13999.88911939201</v>
      </c>
      <c r="L16" s="8">
        <f>INTAVI!L16+NRGSUP!L16</f>
        <v>12128.621684416808</v>
      </c>
      <c r="M16" s="8">
        <f>INTAVI!M16+NRGSUP!M16</f>
        <v>12672.985734002408</v>
      </c>
      <c r="N16" s="8">
        <f>INTAVI!N16+NRGSUP!N16</f>
        <v>12785.393459717892</v>
      </c>
      <c r="O16" s="8">
        <f>INTAVI!O16+NRGSUP!O16</f>
        <v>12994.36291473754</v>
      </c>
      <c r="P16" s="8">
        <f>INTAVI!P16+NRGSUP!P16</f>
        <v>14179.138628406103</v>
      </c>
      <c r="Q16" s="8">
        <f>INTAVI!Q16+NRGSUP!Q16</f>
        <v>12912.342966930924</v>
      </c>
      <c r="R16" s="8">
        <f>INTAVI!R16+NRGSUP!R16</f>
        <v>12399.492427833191</v>
      </c>
      <c r="S16" s="8">
        <f>INTAVI!S16+NRGSUP!S16</f>
        <v>12728.847935322763</v>
      </c>
      <c r="T16" s="8">
        <f>INTAVI!T16+NRGSUP!T16</f>
        <v>12651.325112277736</v>
      </c>
      <c r="U16" s="8">
        <f>INTAVI!U16+NRGSUP!U16</f>
        <v>12192.761377386774</v>
      </c>
      <c r="V16" s="8">
        <f>INTAVI!V16+NRGSUP!V16</f>
        <v>10870.114263074995</v>
      </c>
      <c r="W16" s="8">
        <f>INTAVI!W16+NRGSUP!W16</f>
        <v>11423.683373015108</v>
      </c>
      <c r="X16" s="8">
        <f>INTAVI!X16+NRGSUP!X16</f>
        <v>10833.33669648519</v>
      </c>
      <c r="Y16" s="8">
        <f>INTAVI!Y16+NRGSUP!Y16</f>
        <v>10398.205336656998</v>
      </c>
      <c r="Z16" s="8">
        <f>INTAVI!Z16+NRGSUP!Z16</f>
        <v>8244.1419723728468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156228.88394880001</v>
      </c>
      <c r="D17" s="27">
        <f t="shared" si="10"/>
        <v>149492.3313168</v>
      </c>
      <c r="E17" s="27">
        <f t="shared" si="10"/>
        <v>151767.872424</v>
      </c>
      <c r="F17" s="27">
        <f t="shared" si="10"/>
        <v>150164.94457871999</v>
      </c>
      <c r="G17" s="27">
        <f t="shared" si="10"/>
        <v>155681.91735120001</v>
      </c>
      <c r="H17" s="27">
        <f t="shared" si="10"/>
        <v>152725.71861216001</v>
      </c>
      <c r="I17" s="27">
        <f t="shared" si="10"/>
        <v>155428.83496223998</v>
      </c>
      <c r="J17" s="27">
        <f t="shared" si="10"/>
        <v>159058.72028303999</v>
      </c>
      <c r="K17" s="27">
        <f t="shared" si="10"/>
        <v>148569.18804287998</v>
      </c>
      <c r="L17" s="27">
        <f t="shared" si="10"/>
        <v>102277.91199600001</v>
      </c>
      <c r="M17" s="27">
        <f t="shared" si="10"/>
        <v>134944.96115807997</v>
      </c>
      <c r="N17" s="27">
        <f t="shared" si="10"/>
        <v>133387.18885151998</v>
      </c>
      <c r="O17" s="27">
        <f t="shared" si="10"/>
        <v>131849.10099216001</v>
      </c>
      <c r="P17" s="27">
        <f t="shared" si="10"/>
        <v>130355.07006528</v>
      </c>
      <c r="Q17" s="27">
        <f t="shared" si="10"/>
        <v>132842.53712447998</v>
      </c>
      <c r="R17" s="27">
        <f t="shared" si="10"/>
        <v>131887.45991376002</v>
      </c>
      <c r="S17" s="27">
        <f t="shared" si="10"/>
        <v>127963.85407488</v>
      </c>
      <c r="T17" s="27">
        <f t="shared" si="10"/>
        <v>134177.03452799999</v>
      </c>
      <c r="U17" s="27">
        <f t="shared" si="10"/>
        <v>142217.00906975998</v>
      </c>
      <c r="V17" s="27">
        <f t="shared" si="10"/>
        <v>132901.78436640001</v>
      </c>
      <c r="W17" s="27">
        <f t="shared" si="10"/>
        <v>113820.54535439999</v>
      </c>
      <c r="X17" s="27">
        <f t="shared" si="10"/>
        <v>128280.31262495999</v>
      </c>
      <c r="Y17" s="27">
        <f t="shared" ref="Y17:Z17" si="11">SUM(Y18:Y21)</f>
        <v>118428.55071552</v>
      </c>
      <c r="Z17" s="27">
        <f t="shared" si="11"/>
        <v>111093.92595792002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965.18968415999984</v>
      </c>
      <c r="D18" s="8">
        <f>INTAVI!D18+NRGSUP!D18</f>
        <v>837.39840335999997</v>
      </c>
      <c r="E18" s="8">
        <f>INTAVI!E18+NRGSUP!E18</f>
        <v>845.92618704000006</v>
      </c>
      <c r="F18" s="8">
        <f>INTAVI!F18+NRGSUP!F18</f>
        <v>870.92835983999987</v>
      </c>
      <c r="G18" s="8">
        <f>INTAVI!G18+NRGSUP!G18</f>
        <v>855.63470879999977</v>
      </c>
      <c r="H18" s="8">
        <f>INTAVI!H18+NRGSUP!H18</f>
        <v>901.01104703999988</v>
      </c>
      <c r="I18" s="8">
        <f>INTAVI!I18+NRGSUP!I18</f>
        <v>930.7120363199997</v>
      </c>
      <c r="J18" s="8">
        <f>INTAVI!J18+NRGSUP!J18</f>
        <v>890.15950943999997</v>
      </c>
      <c r="K18" s="8">
        <f>INTAVI!K18+NRGSUP!K18</f>
        <v>973.78667856000015</v>
      </c>
      <c r="L18" s="8">
        <f>INTAVI!L18+NRGSUP!L18</f>
        <v>940.24201679999999</v>
      </c>
      <c r="M18" s="8">
        <f>INTAVI!M18+NRGSUP!M18</f>
        <v>939.81012911999983</v>
      </c>
      <c r="N18" s="8">
        <f>INTAVI!N18+NRGSUP!N18</f>
        <v>857.70639503999996</v>
      </c>
      <c r="O18" s="8">
        <f>INTAVI!O18+NRGSUP!O18</f>
        <v>795.70749599999988</v>
      </c>
      <c r="P18" s="8">
        <f>INTAVI!P18+NRGSUP!P18</f>
        <v>797.36247935999995</v>
      </c>
      <c r="Q18" s="8">
        <f>INTAVI!Q18+NRGSUP!Q18</f>
        <v>813.99351167999998</v>
      </c>
      <c r="R18" s="8">
        <f>INTAVI!R18+NRGSUP!R18</f>
        <v>810.88446383999985</v>
      </c>
      <c r="S18" s="8">
        <f>INTAVI!S18+NRGSUP!S18</f>
        <v>732.7541923199999</v>
      </c>
      <c r="T18" s="8">
        <f>INTAVI!T18+NRGSUP!T18</f>
        <v>692.04070655999988</v>
      </c>
      <c r="U18" s="8">
        <f>INTAVI!U18+NRGSUP!U18</f>
        <v>683.20618991999993</v>
      </c>
      <c r="V18" s="8">
        <f>INTAVI!V18+NRGSUP!V18</f>
        <v>633.4893964800001</v>
      </c>
      <c r="W18" s="8">
        <f>INTAVI!W18+NRGSUP!W18</f>
        <v>476.6219409599999</v>
      </c>
      <c r="X18" s="8">
        <f>INTAVI!X18+NRGSUP!X18</f>
        <v>105.75238175999999</v>
      </c>
      <c r="Y18" s="8">
        <f>INTAVI!Y18+NRGSUP!Y18</f>
        <v>105.41479968</v>
      </c>
      <c r="Z18" s="8">
        <f>INTAVI!Z18+NRGSUP!Z18</f>
        <v>103.10495184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15304.113527039999</v>
      </c>
      <c r="D19" s="8">
        <f>INTAVI!D19+NRGSUP!D19</f>
        <v>13883.622639840003</v>
      </c>
      <c r="E19" s="8">
        <f>INTAVI!E19+NRGSUP!E19</f>
        <v>13501.705419359998</v>
      </c>
      <c r="F19" s="8">
        <f>INTAVI!F19+NRGSUP!F19</f>
        <v>13319.111875680002</v>
      </c>
      <c r="G19" s="8">
        <f>INTAVI!G19+NRGSUP!G19</f>
        <v>13583.5460568</v>
      </c>
      <c r="H19" s="8">
        <f>INTAVI!H19+NRGSUP!H19</f>
        <v>13141.792732319998</v>
      </c>
      <c r="I19" s="8">
        <f>INTAVI!I19+NRGSUP!I19</f>
        <v>13642.476347519994</v>
      </c>
      <c r="J19" s="8">
        <f>INTAVI!J19+NRGSUP!J19</f>
        <v>14216.463705599999</v>
      </c>
      <c r="K19" s="8">
        <f>INTAVI!K19+NRGSUP!K19</f>
        <v>13627.62481392</v>
      </c>
      <c r="L19" s="8">
        <f>INTAVI!L19+NRGSUP!L19</f>
        <v>10114.3962792</v>
      </c>
      <c r="M19" s="8">
        <f>INTAVI!M19+NRGSUP!M19</f>
        <v>12317.207103359999</v>
      </c>
      <c r="N19" s="8">
        <f>INTAVI!N19+NRGSUP!N19</f>
        <v>12351.441314879999</v>
      </c>
      <c r="O19" s="8">
        <f>INTAVI!O19+NRGSUP!O19</f>
        <v>12606.223397759999</v>
      </c>
      <c r="P19" s="8">
        <f>INTAVI!P19+NRGSUP!P19</f>
        <v>11966.668233119999</v>
      </c>
      <c r="Q19" s="8">
        <f>INTAVI!Q19+NRGSUP!Q19</f>
        <v>11846.219522399999</v>
      </c>
      <c r="R19" s="8">
        <f>INTAVI!R19+NRGSUP!R19</f>
        <v>12072.793201920002</v>
      </c>
      <c r="S19" s="8">
        <f>INTAVI!S19+NRGSUP!S19</f>
        <v>12007.154266559999</v>
      </c>
      <c r="T19" s="8">
        <f>INTAVI!T19+NRGSUP!T19</f>
        <v>12145.94445744</v>
      </c>
      <c r="U19" s="8">
        <f>INTAVI!U19+NRGSUP!U19</f>
        <v>10979.97719184</v>
      </c>
      <c r="V19" s="8">
        <f>INTAVI!V19+NRGSUP!V19</f>
        <v>10574.668026719999</v>
      </c>
      <c r="W19" s="8">
        <f>INTAVI!W19+NRGSUP!W19</f>
        <v>9556.9880054399982</v>
      </c>
      <c r="X19" s="8">
        <f>INTAVI!X19+NRGSUP!X19</f>
        <v>10384.018387200002</v>
      </c>
      <c r="Y19" s="8">
        <f>INTAVI!Y19+NRGSUP!Y19</f>
        <v>9853.7933030400018</v>
      </c>
      <c r="Z19" s="8">
        <f>INTAVI!Z19+NRGSUP!Z19</f>
        <v>9654.4074484800003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135123.29532</v>
      </c>
      <c r="D20" s="8">
        <f>INTAVI!D20+NRGSUP!D20</f>
        <v>129916.279584</v>
      </c>
      <c r="E20" s="8">
        <f>INTAVI!E20+NRGSUP!E20</f>
        <v>132320.23740000001</v>
      </c>
      <c r="F20" s="8">
        <f>INTAVI!F20+NRGSUP!F20</f>
        <v>129746.500416</v>
      </c>
      <c r="G20" s="8">
        <f>INTAVI!G20+NRGSUP!G20</f>
        <v>134596.27771200001</v>
      </c>
      <c r="H20" s="8">
        <f>INTAVI!H20+NRGSUP!H20</f>
        <v>131974.06060800003</v>
      </c>
      <c r="I20" s="8">
        <f>INTAVI!I20+NRGSUP!I20</f>
        <v>134485.40102399999</v>
      </c>
      <c r="J20" s="8">
        <f>INTAVI!J20+NRGSUP!J20</f>
        <v>137326.46241599999</v>
      </c>
      <c r="K20" s="8">
        <f>INTAVI!K20+NRGSUP!K20</f>
        <v>128125.26511199999</v>
      </c>
      <c r="L20" s="8">
        <f>INTAVI!L20+NRGSUP!L20</f>
        <v>86382.377640000006</v>
      </c>
      <c r="M20" s="8">
        <f>INTAVI!M20+NRGSUP!M20</f>
        <v>115258.68712799999</v>
      </c>
      <c r="N20" s="8">
        <f>INTAVI!N20+NRGSUP!N20</f>
        <v>112241.889864</v>
      </c>
      <c r="O20" s="8">
        <f>INTAVI!O20+NRGSUP!O20</f>
        <v>110263.23921600002</v>
      </c>
      <c r="P20" s="8">
        <f>INTAVI!P20+NRGSUP!P20</f>
        <v>109061.056728</v>
      </c>
      <c r="Q20" s="8">
        <f>INTAVI!Q20+NRGSUP!Q20</f>
        <v>110671.25939999998</v>
      </c>
      <c r="R20" s="8">
        <f>INTAVI!R20+NRGSUP!R20</f>
        <v>108775.147104</v>
      </c>
      <c r="S20" s="8">
        <f>INTAVI!S20+NRGSUP!S20</f>
        <v>105627.519504</v>
      </c>
      <c r="T20" s="8">
        <f>INTAVI!T20+NRGSUP!T20</f>
        <v>111418.675992</v>
      </c>
      <c r="U20" s="8">
        <f>INTAVI!U20+NRGSUP!U20</f>
        <v>122520.16951199998</v>
      </c>
      <c r="V20" s="8">
        <f>INTAVI!V20+NRGSUP!V20</f>
        <v>113571.87192000001</v>
      </c>
      <c r="W20" s="8">
        <f>INTAVI!W20+NRGSUP!W20</f>
        <v>96778.051343999992</v>
      </c>
      <c r="X20" s="8">
        <f>INTAVI!X20+NRGSUP!X20</f>
        <v>110728.29175199998</v>
      </c>
      <c r="Y20" s="8">
        <f>INTAVI!Y20+NRGSUP!Y20</f>
        <v>101163.78792</v>
      </c>
      <c r="Z20" s="8">
        <f>INTAVI!Z20+NRGSUP!Z20</f>
        <v>94767.96607200001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4836.2854176000001</v>
      </c>
      <c r="D21" s="8">
        <f>INTAVI!D21+NRGSUP!D21</f>
        <v>4855.0306896000002</v>
      </c>
      <c r="E21" s="8">
        <f>INTAVI!E21+NRGSUP!E21</f>
        <v>5100.0034175999999</v>
      </c>
      <c r="F21" s="8">
        <f>INTAVI!F21+NRGSUP!F21</f>
        <v>6228.4039272</v>
      </c>
      <c r="G21" s="8">
        <f>INTAVI!G21+NRGSUP!G21</f>
        <v>6646.4588736000005</v>
      </c>
      <c r="H21" s="8">
        <f>INTAVI!H21+NRGSUP!H21</f>
        <v>6708.8542247999994</v>
      </c>
      <c r="I21" s="8">
        <f>INTAVI!I21+NRGSUP!I21</f>
        <v>6370.2455544000004</v>
      </c>
      <c r="J21" s="8">
        <f>INTAVI!J21+NRGSUP!J21</f>
        <v>6625.6346519999988</v>
      </c>
      <c r="K21" s="8">
        <f>INTAVI!K21+NRGSUP!K21</f>
        <v>5842.511438399999</v>
      </c>
      <c r="L21" s="8">
        <f>INTAVI!L21+NRGSUP!L21</f>
        <v>4840.8960599999991</v>
      </c>
      <c r="M21" s="8">
        <f>INTAVI!M21+NRGSUP!M21</f>
        <v>6429.2567975999991</v>
      </c>
      <c r="N21" s="8">
        <f>INTAVI!N21+NRGSUP!N21</f>
        <v>7936.1512776</v>
      </c>
      <c r="O21" s="8">
        <f>INTAVI!O21+NRGSUP!O21</f>
        <v>8183.9308824</v>
      </c>
      <c r="P21" s="8">
        <f>INTAVI!P21+NRGSUP!P21</f>
        <v>8529.982624799999</v>
      </c>
      <c r="Q21" s="8">
        <f>INTAVI!Q21+NRGSUP!Q21</f>
        <v>9511.0646903999987</v>
      </c>
      <c r="R21" s="8">
        <f>INTAVI!R21+NRGSUP!R21</f>
        <v>10228.635144</v>
      </c>
      <c r="S21" s="8">
        <f>INTAVI!S21+NRGSUP!S21</f>
        <v>9596.4261119999992</v>
      </c>
      <c r="T21" s="8">
        <f>INTAVI!T21+NRGSUP!T21</f>
        <v>9920.3733720000018</v>
      </c>
      <c r="U21" s="8">
        <f>INTAVI!U21+NRGSUP!U21</f>
        <v>8033.6561760000004</v>
      </c>
      <c r="V21" s="8">
        <f>INTAVI!V21+NRGSUP!V21</f>
        <v>8121.7550231999994</v>
      </c>
      <c r="W21" s="8">
        <f>INTAVI!W21+NRGSUP!W21</f>
        <v>7008.8840639999989</v>
      </c>
      <c r="X21" s="8">
        <f>INTAVI!X21+NRGSUP!X21</f>
        <v>7062.2501040000006</v>
      </c>
      <c r="Y21" s="8">
        <f>INTAVI!Y21+NRGSUP!Y21</f>
        <v>7305.5546927999985</v>
      </c>
      <c r="Z21" s="8">
        <f>INTAVI!Z21+NRGSUP!Z21</f>
        <v>6568.4474855999997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11745.939434143735</v>
      </c>
      <c r="D22" s="27">
        <f t="shared" si="12"/>
        <v>14668.922007242585</v>
      </c>
      <c r="E22" s="27">
        <f t="shared" si="12"/>
        <v>15647.039553618573</v>
      </c>
      <c r="F22" s="27">
        <f t="shared" si="12"/>
        <v>16346.631008933246</v>
      </c>
      <c r="G22" s="27">
        <f t="shared" si="12"/>
        <v>14770.747599514414</v>
      </c>
      <c r="H22" s="27">
        <f t="shared" si="12"/>
        <v>12885.909800316645</v>
      </c>
      <c r="I22" s="27">
        <f t="shared" si="12"/>
        <v>15135.24364593397</v>
      </c>
      <c r="J22" s="27">
        <f t="shared" si="12"/>
        <v>16086.076962770963</v>
      </c>
      <c r="K22" s="27">
        <f t="shared" si="12"/>
        <v>15002.038388639239</v>
      </c>
      <c r="L22" s="27">
        <f t="shared" si="12"/>
        <v>13877.83802725052</v>
      </c>
      <c r="M22" s="27">
        <f t="shared" si="12"/>
        <v>15482.559341437782</v>
      </c>
      <c r="N22" s="27">
        <f t="shared" si="12"/>
        <v>14094.993993384172</v>
      </c>
      <c r="O22" s="27">
        <f t="shared" si="12"/>
        <v>12109.506874096609</v>
      </c>
      <c r="P22" s="27">
        <f t="shared" si="12"/>
        <v>10977.573875875769</v>
      </c>
      <c r="Q22" s="27">
        <f t="shared" si="12"/>
        <v>11082.961350135643</v>
      </c>
      <c r="R22" s="27">
        <f t="shared" si="12"/>
        <v>10511.199547621334</v>
      </c>
      <c r="S22" s="27">
        <f t="shared" si="12"/>
        <v>10330.875253820272</v>
      </c>
      <c r="T22" s="27">
        <f t="shared" si="12"/>
        <v>9904.6858296936225</v>
      </c>
      <c r="U22" s="27">
        <f t="shared" si="12"/>
        <v>10785.301449403494</v>
      </c>
      <c r="V22" s="27">
        <f t="shared" si="12"/>
        <v>9622.4714662437418</v>
      </c>
      <c r="W22" s="27">
        <f t="shared" si="12"/>
        <v>6936.7947346103192</v>
      </c>
      <c r="X22" s="27">
        <f t="shared" si="12"/>
        <v>5726.8080458657678</v>
      </c>
      <c r="Y22" s="27">
        <f t="shared" ref="Y22:Z22" si="13">SUM(Y23:Y24)</f>
        <v>5300.5074910315088</v>
      </c>
      <c r="Z22" s="27">
        <f t="shared" si="13"/>
        <v>3822.5388364133701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11122.298323327946</v>
      </c>
      <c r="D23" s="8">
        <f>INTAVI!D23+NRGSUP!D23</f>
        <v>14117.313024959531</v>
      </c>
      <c r="E23" s="8">
        <f>INTAVI!E23+NRGSUP!E23</f>
        <v>15080.562245757497</v>
      </c>
      <c r="F23" s="8">
        <f>INTAVI!F23+NRGSUP!F23</f>
        <v>15862.084803294092</v>
      </c>
      <c r="G23" s="8">
        <f>INTAVI!G23+NRGSUP!G23</f>
        <v>14281.962792200846</v>
      </c>
      <c r="H23" s="8">
        <f>INTAVI!H23+NRGSUP!H23</f>
        <v>12404.037463750794</v>
      </c>
      <c r="I23" s="8">
        <f>INTAVI!I23+NRGSUP!I23</f>
        <v>14659.842903693961</v>
      </c>
      <c r="J23" s="8">
        <f>INTAVI!J23+NRGSUP!J23</f>
        <v>15618.120309940574</v>
      </c>
      <c r="K23" s="8">
        <f>INTAVI!K23+NRGSUP!K23</f>
        <v>14345.675198875422</v>
      </c>
      <c r="L23" s="8">
        <f>INTAVI!L23+NRGSUP!L23</f>
        <v>13242.198999480968</v>
      </c>
      <c r="M23" s="8">
        <f>INTAVI!M23+NRGSUP!M23</f>
        <v>14931.131469055224</v>
      </c>
      <c r="N23" s="8">
        <f>INTAVI!N23+NRGSUP!N23</f>
        <v>13534.705855707905</v>
      </c>
      <c r="O23" s="8">
        <f>INTAVI!O23+NRGSUP!O23</f>
        <v>11522.020832746291</v>
      </c>
      <c r="P23" s="8">
        <f>INTAVI!P23+NRGSUP!P23</f>
        <v>10380.501247293667</v>
      </c>
      <c r="Q23" s="8">
        <f>INTAVI!Q23+NRGSUP!Q23</f>
        <v>10608.513483662917</v>
      </c>
      <c r="R23" s="8">
        <f>INTAVI!R23+NRGSUP!R23</f>
        <v>10067.712294655794</v>
      </c>
      <c r="S23" s="8">
        <f>INTAVI!S23+NRGSUP!S23</f>
        <v>9900.448597092718</v>
      </c>
      <c r="T23" s="8">
        <f>INTAVI!T23+NRGSUP!T23</f>
        <v>9520.2961057152352</v>
      </c>
      <c r="U23" s="8">
        <f>INTAVI!U23+NRGSUP!U23</f>
        <v>10359.445993271795</v>
      </c>
      <c r="V23" s="8">
        <f>INTAVI!V23+NRGSUP!V23</f>
        <v>9273.9919388838316</v>
      </c>
      <c r="W23" s="8">
        <f>INTAVI!W23+NRGSUP!W23</f>
        <v>6582.6504142129861</v>
      </c>
      <c r="X23" s="8">
        <f>INTAVI!X23+NRGSUP!X23</f>
        <v>5405.6078909046919</v>
      </c>
      <c r="Y23" s="8">
        <f>INTAVI!Y23+NRGSUP!Y23</f>
        <v>5053.8779613621027</v>
      </c>
      <c r="Z23" s="8">
        <f>INTAVI!Z23+NRGSUP!Z23</f>
        <v>3708.8967866785501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623.64111081578733</v>
      </c>
      <c r="D24" s="8">
        <f>INTAVI!D24+NRGSUP!D24</f>
        <v>551.60898228305484</v>
      </c>
      <c r="E24" s="8">
        <f>INTAVI!E24+NRGSUP!E24</f>
        <v>566.47730786107547</v>
      </c>
      <c r="F24" s="8">
        <f>INTAVI!F24+NRGSUP!F24</f>
        <v>484.54620563915279</v>
      </c>
      <c r="G24" s="8">
        <f>INTAVI!G24+NRGSUP!G24</f>
        <v>488.78480731356791</v>
      </c>
      <c r="H24" s="8">
        <f>INTAVI!H24+NRGSUP!H24</f>
        <v>481.87233656585244</v>
      </c>
      <c r="I24" s="8">
        <f>INTAVI!I24+NRGSUP!I24</f>
        <v>475.40074224000779</v>
      </c>
      <c r="J24" s="8">
        <f>INTAVI!J24+NRGSUP!J24</f>
        <v>467.95665283039011</v>
      </c>
      <c r="K24" s="8">
        <f>INTAVI!K24+NRGSUP!K24</f>
        <v>656.36318976381654</v>
      </c>
      <c r="L24" s="8">
        <f>INTAVI!L24+NRGSUP!L24</f>
        <v>635.63902776955274</v>
      </c>
      <c r="M24" s="8">
        <f>INTAVI!M24+NRGSUP!M24</f>
        <v>551.42787238255733</v>
      </c>
      <c r="N24" s="8">
        <f>INTAVI!N24+NRGSUP!N24</f>
        <v>560.2881376762665</v>
      </c>
      <c r="O24" s="8">
        <f>INTAVI!O24+NRGSUP!O24</f>
        <v>587.4860413503169</v>
      </c>
      <c r="P24" s="8">
        <f>INTAVI!P24+NRGSUP!P24</f>
        <v>597.07262858210163</v>
      </c>
      <c r="Q24" s="8">
        <f>INTAVI!Q24+NRGSUP!Q24</f>
        <v>474.44786647272696</v>
      </c>
      <c r="R24" s="8">
        <f>INTAVI!R24+NRGSUP!R24</f>
        <v>443.48725296554119</v>
      </c>
      <c r="S24" s="8">
        <f>INTAVI!S24+NRGSUP!S24</f>
        <v>430.42665672755413</v>
      </c>
      <c r="T24" s="8">
        <f>INTAVI!T24+NRGSUP!T24</f>
        <v>384.389723978387</v>
      </c>
      <c r="U24" s="8">
        <f>INTAVI!U24+NRGSUP!U24</f>
        <v>425.85545613170012</v>
      </c>
      <c r="V24" s="8">
        <f>INTAVI!V24+NRGSUP!V24</f>
        <v>348.47952735991043</v>
      </c>
      <c r="W24" s="8">
        <f>INTAVI!W24+NRGSUP!W24</f>
        <v>354.14432039733265</v>
      </c>
      <c r="X24" s="8">
        <f>INTAVI!X24+NRGSUP!X24</f>
        <v>321.20015496107612</v>
      </c>
      <c r="Y24" s="8">
        <f>INTAVI!Y24+NRGSUP!Y24</f>
        <v>246.62952966940591</v>
      </c>
      <c r="Z24" s="8">
        <f>INTAVI!Z24+NRGSUP!Z24</f>
        <v>113.64204973481976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9707.0447000999975</v>
      </c>
      <c r="D25" s="27">
        <f>INTAVI!D25+NRGSUP!D25</f>
        <v>9333.66262422</v>
      </c>
      <c r="E25" s="27">
        <f>INTAVI!E25+NRGSUP!E25</f>
        <v>9056.6105902800027</v>
      </c>
      <c r="F25" s="27">
        <f>INTAVI!F25+NRGSUP!F25</f>
        <v>10861.61670264</v>
      </c>
      <c r="G25" s="27">
        <f>INTAVI!G25+NRGSUP!G25</f>
        <v>10720.924403169232</v>
      </c>
      <c r="H25" s="27">
        <f>INTAVI!H25+NRGSUP!H25</f>
        <v>10579.734024294308</v>
      </c>
      <c r="I25" s="27">
        <f>INTAVI!I25+NRGSUP!I25</f>
        <v>9743.0462370723453</v>
      </c>
      <c r="J25" s="27">
        <f>INTAVI!J25+NRGSUP!J25</f>
        <v>12667.722304733086</v>
      </c>
      <c r="K25" s="27">
        <f>INTAVI!K25+NRGSUP!K25</f>
        <v>10725.4222062927</v>
      </c>
      <c r="L25" s="27">
        <f>INTAVI!L25+NRGSUP!L25</f>
        <v>8521.5905163048064</v>
      </c>
      <c r="M25" s="27">
        <f>INTAVI!M25+NRGSUP!M25</f>
        <v>12420.391149307725</v>
      </c>
      <c r="N25" s="27">
        <f>INTAVI!N25+NRGSUP!N25</f>
        <v>12401.127974713034</v>
      </c>
      <c r="O25" s="27">
        <f>INTAVI!O25+NRGSUP!O25</f>
        <v>10857.943123413994</v>
      </c>
      <c r="P25" s="27">
        <f>INTAVI!P25+NRGSUP!P25</f>
        <v>12720.694255999404</v>
      </c>
      <c r="Q25" s="27">
        <f>INTAVI!Q25+NRGSUP!Q25</f>
        <v>11942.834212479587</v>
      </c>
      <c r="R25" s="27">
        <f>INTAVI!R25+NRGSUP!R25</f>
        <v>8915.0932225240977</v>
      </c>
      <c r="S25" s="27">
        <f>INTAVI!S25+NRGSUP!S25</f>
        <v>10379.690130666473</v>
      </c>
      <c r="T25" s="27">
        <f>INTAVI!T25+NRGSUP!T25</f>
        <v>11022.209228508678</v>
      </c>
      <c r="U25" s="27">
        <f>INTAVI!U25+NRGSUP!U25</f>
        <v>10165.797259533996</v>
      </c>
      <c r="V25" s="27">
        <f>INTAVI!V25+NRGSUP!V25</f>
        <v>4726.3482553237191</v>
      </c>
      <c r="W25" s="27">
        <f>INTAVI!W25+NRGSUP!W25</f>
        <v>2439.8256629757193</v>
      </c>
      <c r="X25" s="27">
        <f>INTAVI!X25+NRGSUP!X25</f>
        <v>3656.4500194459188</v>
      </c>
      <c r="Y25" s="27">
        <f>INTAVI!Y25+NRGSUP!Y25</f>
        <v>5136.2212608206664</v>
      </c>
      <c r="Z25" s="27">
        <f>INTAVI!Z25+NRGSUP!Z25</f>
        <v>2079.6720000106502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1521890.5607989195</v>
      </c>
      <c r="D26" s="27">
        <f t="shared" si="14"/>
        <v>1553629.6500105604</v>
      </c>
      <c r="E26" s="27">
        <f t="shared" si="14"/>
        <v>1537301.8927098</v>
      </c>
      <c r="F26" s="27">
        <f t="shared" si="14"/>
        <v>1547852.0934168003</v>
      </c>
      <c r="G26" s="27">
        <f t="shared" si="14"/>
        <v>1549719.1571626805</v>
      </c>
      <c r="H26" s="27">
        <f t="shared" si="14"/>
        <v>1542031.1969785201</v>
      </c>
      <c r="I26" s="27">
        <f t="shared" si="14"/>
        <v>1534169.8491307201</v>
      </c>
      <c r="J26" s="27">
        <f t="shared" si="14"/>
        <v>1483438.6837530006</v>
      </c>
      <c r="K26" s="27">
        <f t="shared" si="14"/>
        <v>1476356.9048571605</v>
      </c>
      <c r="L26" s="27">
        <f t="shared" si="14"/>
        <v>1394573.8729755601</v>
      </c>
      <c r="M26" s="27">
        <f t="shared" si="14"/>
        <v>1372872.4473139201</v>
      </c>
      <c r="N26" s="27">
        <f t="shared" si="14"/>
        <v>1331962.9497752399</v>
      </c>
      <c r="O26" s="27">
        <f t="shared" si="14"/>
        <v>1283679.6409792798</v>
      </c>
      <c r="P26" s="27">
        <f t="shared" si="14"/>
        <v>1255417.5561969602</v>
      </c>
      <c r="Q26" s="27">
        <f t="shared" si="14"/>
        <v>1236718.1118841199</v>
      </c>
      <c r="R26" s="27">
        <f t="shared" si="14"/>
        <v>1264759.9301494798</v>
      </c>
      <c r="S26" s="27">
        <f t="shared" si="14"/>
        <v>1281139.45729668</v>
      </c>
      <c r="T26" s="27">
        <f t="shared" si="14"/>
        <v>1292403.2433266197</v>
      </c>
      <c r="U26" s="27">
        <f t="shared" si="14"/>
        <v>1286539.2673156802</v>
      </c>
      <c r="V26" s="27">
        <f t="shared" si="14"/>
        <v>1288625.7990272394</v>
      </c>
      <c r="W26" s="27">
        <f t="shared" si="14"/>
        <v>1098156.4573453199</v>
      </c>
      <c r="X26" s="27">
        <f t="shared" si="14"/>
        <v>1163435.5789822801</v>
      </c>
      <c r="Y26" s="27">
        <f t="shared" ref="Y26:Z26" si="15">SUM(Y27,Y33)</f>
        <v>1235233.4375084399</v>
      </c>
      <c r="Z26" s="27">
        <f t="shared" si="15"/>
        <v>1217042.1046249203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435.30568379999994</v>
      </c>
      <c r="D27" s="19">
        <f t="shared" si="16"/>
        <v>276.49451951999998</v>
      </c>
      <c r="E27" s="19">
        <f t="shared" si="16"/>
        <v>266.42991924</v>
      </c>
      <c r="F27" s="19">
        <f t="shared" si="16"/>
        <v>276.302817</v>
      </c>
      <c r="G27" s="19">
        <f t="shared" si="16"/>
        <v>499.48714655999987</v>
      </c>
      <c r="H27" s="19">
        <f t="shared" si="16"/>
        <v>170.42927291999999</v>
      </c>
      <c r="I27" s="19">
        <f t="shared" si="16"/>
        <v>82.890249479999994</v>
      </c>
      <c r="J27" s="19">
        <f t="shared" si="16"/>
        <v>171.57728771999999</v>
      </c>
      <c r="K27" s="19">
        <f t="shared" si="16"/>
        <v>40.24381103999999</v>
      </c>
      <c r="L27" s="19">
        <f t="shared" si="16"/>
        <v>87.595106759999993</v>
      </c>
      <c r="M27" s="19">
        <f t="shared" si="16"/>
        <v>43.418937599999992</v>
      </c>
      <c r="N27" s="19">
        <f t="shared" si="16"/>
        <v>37.207079999999991</v>
      </c>
      <c r="O27" s="19">
        <f t="shared" si="16"/>
        <v>43.557564239999977</v>
      </c>
      <c r="P27" s="19">
        <f t="shared" si="16"/>
        <v>46.7326908</v>
      </c>
      <c r="Q27" s="19">
        <f t="shared" si="16"/>
        <v>34.404867359999997</v>
      </c>
      <c r="R27" s="19">
        <f t="shared" si="16"/>
        <v>19.051221600000005</v>
      </c>
      <c r="S27" s="19">
        <f t="shared" si="16"/>
        <v>19.051221599999998</v>
      </c>
      <c r="T27" s="19">
        <f t="shared" si="16"/>
        <v>19.492283160000007</v>
      </c>
      <c r="U27" s="19">
        <f t="shared" si="16"/>
        <v>42.310578959999994</v>
      </c>
      <c r="V27" s="19">
        <f t="shared" si="16"/>
        <v>73.690059240000011</v>
      </c>
      <c r="W27" s="19">
        <f t="shared" si="16"/>
        <v>90.652992119999993</v>
      </c>
      <c r="X27" s="19">
        <f t="shared" si="16"/>
        <v>147.86895095999998</v>
      </c>
      <c r="Y27" s="19">
        <f t="shared" ref="Y27:Z27" si="17">SUM(Y28:Y32)</f>
        <v>101.28793859999998</v>
      </c>
      <c r="Z27" s="19">
        <f t="shared" si="17"/>
        <v>100.80657324000001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435.30568379999994</v>
      </c>
      <c r="D28" s="8">
        <f>INTAVI!D28+NRGSUP!D28</f>
        <v>276.49451951999998</v>
      </c>
      <c r="E28" s="8">
        <f>INTAVI!E28+NRGSUP!E28</f>
        <v>135.08835227999998</v>
      </c>
      <c r="F28" s="8">
        <f>INTAVI!F28+NRGSUP!F28</f>
        <v>173.80271483999999</v>
      </c>
      <c r="G28" s="8">
        <f>INTAVI!G28+NRGSUP!G28</f>
        <v>468.27300383999989</v>
      </c>
      <c r="H28" s="8">
        <f>INTAVI!H28+NRGSUP!H28</f>
        <v>170.42927291999999</v>
      </c>
      <c r="I28" s="8">
        <f>INTAVI!I28+NRGSUP!I28</f>
        <v>82.890249479999994</v>
      </c>
      <c r="J28" s="8">
        <f>INTAVI!J28+NRGSUP!J28</f>
        <v>43.362080999999989</v>
      </c>
      <c r="K28" s="8">
        <f>INTAVI!K28+NRGSUP!K28</f>
        <v>40.24381103999999</v>
      </c>
      <c r="L28" s="8">
        <f>INTAVI!L28+NRGSUP!L28</f>
        <v>46.317536999999987</v>
      </c>
      <c r="M28" s="8">
        <f>INTAVI!M28+NRGSUP!M28</f>
        <v>40.24381103999999</v>
      </c>
      <c r="N28" s="8">
        <f>INTAVI!N28+NRGSUP!N28</f>
        <v>37.207079999999991</v>
      </c>
      <c r="O28" s="8">
        <f>INTAVI!O28+NRGSUP!O28</f>
        <v>37.207079999999976</v>
      </c>
      <c r="P28" s="8">
        <f>INTAVI!P28+NRGSUP!P28</f>
        <v>37.207080000000005</v>
      </c>
      <c r="Q28" s="8">
        <f>INTAVI!Q28+NRGSUP!Q28</f>
        <v>21.704129999999999</v>
      </c>
      <c r="R28" s="8">
        <f>INTAVI!R28+NRGSUP!R28</f>
        <v>0</v>
      </c>
      <c r="S28" s="8">
        <f>INTAVI!S28+NRGSUP!S28</f>
        <v>0</v>
      </c>
      <c r="T28" s="8">
        <f>INTAVI!T28+NRGSUP!T28</f>
        <v>1.43788212</v>
      </c>
      <c r="U28" s="8">
        <f>INTAVI!U28+NRGSUP!U28</f>
        <v>6.7067740799999997</v>
      </c>
      <c r="V28" s="8">
        <f>INTAVI!V28+NRGSUP!V28</f>
        <v>6.1433902800000002</v>
      </c>
      <c r="W28" s="8">
        <f>INTAVI!W28+NRGSUP!W28</f>
        <v>5.6900444399999994</v>
      </c>
      <c r="X28" s="8">
        <f>INTAVI!X28+NRGSUP!X28</f>
        <v>4.7508955199999994</v>
      </c>
      <c r="Y28" s="8">
        <f>INTAVI!Y28+NRGSUP!Y28</f>
        <v>25.484738759999999</v>
      </c>
      <c r="Z28" s="8">
        <f>INTAVI!Z28+NRGSUP!Z28</f>
        <v>36.437342040000011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131.34156696000002</v>
      </c>
      <c r="F29" s="8">
        <f>INTAVI!F29+NRGSUP!F29</f>
        <v>102.50010216000001</v>
      </c>
      <c r="G29" s="8">
        <f>INTAVI!G29+NRGSUP!G29</f>
        <v>31.214142719999995</v>
      </c>
      <c r="H29" s="8">
        <f>INTAVI!H29+NRGSUP!H29</f>
        <v>0</v>
      </c>
      <c r="I29" s="8">
        <f>INTAVI!I29+NRGSUP!I29</f>
        <v>0</v>
      </c>
      <c r="J29" s="8">
        <f>INTAVI!J29+NRGSUP!J29</f>
        <v>128.21520672</v>
      </c>
      <c r="K29" s="8">
        <f>INTAVI!K29+NRGSUP!K29</f>
        <v>0</v>
      </c>
      <c r="L29" s="8">
        <f>INTAVI!L29+NRGSUP!L29</f>
        <v>41.277569760000013</v>
      </c>
      <c r="M29" s="8">
        <f>INTAVI!M29+NRGSUP!M29</f>
        <v>3.1751265599999998</v>
      </c>
      <c r="N29" s="8">
        <f>INTAVI!N29+NRGSUP!N29</f>
        <v>0</v>
      </c>
      <c r="O29" s="8">
        <f>INTAVI!O29+NRGSUP!O29</f>
        <v>6.3504842399999992</v>
      </c>
      <c r="P29" s="8">
        <f>INTAVI!P29+NRGSUP!P29</f>
        <v>9.525610799999999</v>
      </c>
      <c r="Q29" s="8">
        <f>INTAVI!Q29+NRGSUP!Q29</f>
        <v>12.700737360000002</v>
      </c>
      <c r="R29" s="8">
        <f>INTAVI!R29+NRGSUP!R29</f>
        <v>19.051221600000005</v>
      </c>
      <c r="S29" s="8">
        <f>INTAVI!S29+NRGSUP!S29</f>
        <v>19.051221599999998</v>
      </c>
      <c r="T29" s="8">
        <f>INTAVI!T29+NRGSUP!T29</f>
        <v>18.054401040000005</v>
      </c>
      <c r="U29" s="8">
        <f>INTAVI!U29+NRGSUP!U29</f>
        <v>35.603804879999991</v>
      </c>
      <c r="V29" s="8">
        <f>INTAVI!V29+NRGSUP!V29</f>
        <v>67.546668960000005</v>
      </c>
      <c r="W29" s="8">
        <f>INTAVI!W29+NRGSUP!W29</f>
        <v>84.962947679999999</v>
      </c>
      <c r="X29" s="8">
        <f>INTAVI!X29+NRGSUP!X29</f>
        <v>143.11805543999998</v>
      </c>
      <c r="Y29" s="8">
        <f>INTAVI!Y29+NRGSUP!Y29</f>
        <v>75.803199839999976</v>
      </c>
      <c r="Z29" s="8">
        <f>INTAVI!Z29+NRGSUP!Z29</f>
        <v>64.369231199999987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1521455.2551151195</v>
      </c>
      <c r="D33" s="19">
        <f t="shared" si="18"/>
        <v>1553353.1554910403</v>
      </c>
      <c r="E33" s="19">
        <f t="shared" si="18"/>
        <v>1537035.46279056</v>
      </c>
      <c r="F33" s="19">
        <f t="shared" si="18"/>
        <v>1547575.7905998002</v>
      </c>
      <c r="G33" s="19">
        <f t="shared" si="18"/>
        <v>1549219.6700161204</v>
      </c>
      <c r="H33" s="19">
        <f t="shared" si="18"/>
        <v>1541860.7677056002</v>
      </c>
      <c r="I33" s="19">
        <f t="shared" si="18"/>
        <v>1534086.9588812401</v>
      </c>
      <c r="J33" s="19">
        <f t="shared" si="18"/>
        <v>1483267.1064652805</v>
      </c>
      <c r="K33" s="19">
        <f t="shared" si="18"/>
        <v>1476316.6610461206</v>
      </c>
      <c r="L33" s="19">
        <f t="shared" si="18"/>
        <v>1394486.2778688001</v>
      </c>
      <c r="M33" s="19">
        <f t="shared" si="18"/>
        <v>1372829.0283763201</v>
      </c>
      <c r="N33" s="19">
        <f t="shared" si="18"/>
        <v>1331925.7426952398</v>
      </c>
      <c r="O33" s="19">
        <f t="shared" si="18"/>
        <v>1283636.0834150398</v>
      </c>
      <c r="P33" s="19">
        <f t="shared" si="18"/>
        <v>1255370.8235061602</v>
      </c>
      <c r="Q33" s="19">
        <f t="shared" si="18"/>
        <v>1236683.70701676</v>
      </c>
      <c r="R33" s="19">
        <f t="shared" si="18"/>
        <v>1264740.8789278797</v>
      </c>
      <c r="S33" s="19">
        <f t="shared" si="18"/>
        <v>1281120.4060750799</v>
      </c>
      <c r="T33" s="19">
        <f t="shared" si="18"/>
        <v>1292383.7510434596</v>
      </c>
      <c r="U33" s="19">
        <f t="shared" si="18"/>
        <v>1286496.9567367202</v>
      </c>
      <c r="V33" s="19">
        <f t="shared" si="18"/>
        <v>1288552.1089679995</v>
      </c>
      <c r="W33" s="19">
        <f t="shared" si="18"/>
        <v>1098065.8043531999</v>
      </c>
      <c r="X33" s="19">
        <f t="shared" si="18"/>
        <v>1163287.7100313201</v>
      </c>
      <c r="Y33" s="19">
        <f t="shared" ref="Y33:Z33" si="19">SUM(Y34:Y50)</f>
        <v>1235132.1495698399</v>
      </c>
      <c r="Z33" s="19">
        <f t="shared" si="19"/>
        <v>1216941.2980516802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53560.027768320004</v>
      </c>
      <c r="D34" s="8">
        <f>INTAVI!D34+NRGSUP!D34</f>
        <v>53212.675921919996</v>
      </c>
      <c r="E34" s="8">
        <f>INTAVI!E34+NRGSUP!E34</f>
        <v>54531.12761856</v>
      </c>
      <c r="F34" s="8">
        <f>INTAVI!F34+NRGSUP!F34</f>
        <v>59096.204881919992</v>
      </c>
      <c r="G34" s="8">
        <f>INTAVI!G34+NRGSUP!G34</f>
        <v>61616.979832320008</v>
      </c>
      <c r="H34" s="8">
        <f>INTAVI!H34+NRGSUP!H34</f>
        <v>62078.787348479986</v>
      </c>
      <c r="I34" s="8">
        <f>INTAVI!I34+NRGSUP!I34</f>
        <v>61792.962739199997</v>
      </c>
      <c r="J34" s="8">
        <f>INTAVI!J34+NRGSUP!J34</f>
        <v>64488.890534400009</v>
      </c>
      <c r="K34" s="8">
        <f>INTAVI!K34+NRGSUP!K34</f>
        <v>62811.18100224001</v>
      </c>
      <c r="L34" s="8">
        <f>INTAVI!L34+NRGSUP!L34</f>
        <v>59636.393233919996</v>
      </c>
      <c r="M34" s="8">
        <f>INTAVI!M34+NRGSUP!M34</f>
        <v>60837.765949440007</v>
      </c>
      <c r="N34" s="8">
        <f>INTAVI!N34+NRGSUP!N34</f>
        <v>60849.6582528</v>
      </c>
      <c r="O34" s="8">
        <f>INTAVI!O34+NRGSUP!O34</f>
        <v>59905.55584511999</v>
      </c>
      <c r="P34" s="8">
        <f>INTAVI!P34+NRGSUP!P34</f>
        <v>57211.40035584</v>
      </c>
      <c r="Q34" s="8">
        <f>INTAVI!Q34+NRGSUP!Q34</f>
        <v>58559.611322880002</v>
      </c>
      <c r="R34" s="8">
        <f>INTAVI!R34+NRGSUP!R34</f>
        <v>61406.744163839998</v>
      </c>
      <c r="S34" s="8">
        <f>INTAVI!S34+NRGSUP!S34</f>
        <v>63561.170188800003</v>
      </c>
      <c r="T34" s="8">
        <f>INTAVI!T34+NRGSUP!T34</f>
        <v>60720.496404480007</v>
      </c>
      <c r="U34" s="8">
        <f>INTAVI!U34+NRGSUP!U34</f>
        <v>60171.514536960007</v>
      </c>
      <c r="V34" s="8">
        <f>INTAVI!V34+NRGSUP!V34</f>
        <v>59786.841415680006</v>
      </c>
      <c r="W34" s="8">
        <f>INTAVI!W34+NRGSUP!W34</f>
        <v>55640.027520000018</v>
      </c>
      <c r="X34" s="8">
        <f>INTAVI!X34+NRGSUP!X34</f>
        <v>57373.00284672001</v>
      </c>
      <c r="Y34" s="8">
        <f>INTAVI!Y34+NRGSUP!Y34</f>
        <v>60033.769228800003</v>
      </c>
      <c r="Z34" s="8">
        <f>INTAVI!Z34+NRGSUP!Z34</f>
        <v>59314.864757759999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28.582424640000013</v>
      </c>
      <c r="D35" s="8">
        <f>INTAVI!D35+NRGSUP!D35</f>
        <v>22.865895360000003</v>
      </c>
      <c r="E35" s="8">
        <f>INTAVI!E35+NRGSUP!E35</f>
        <v>25.724160000000001</v>
      </c>
      <c r="F35" s="8">
        <f>INTAVI!F35+NRGSUP!F35</f>
        <v>27.443465279999998</v>
      </c>
      <c r="G35" s="8">
        <f>INTAVI!G35+NRGSUP!G35</f>
        <v>58.502062080000016</v>
      </c>
      <c r="H35" s="8">
        <f>INTAVI!H35+NRGSUP!H35</f>
        <v>67.458726719999987</v>
      </c>
      <c r="I35" s="8">
        <f>INTAVI!I35+NRGSUP!I35</f>
        <v>38.876523839999997</v>
      </c>
      <c r="J35" s="8">
        <f>INTAVI!J35+NRGSUP!J35</f>
        <v>38.734597440000002</v>
      </c>
      <c r="K35" s="8">
        <f>INTAVI!K35+NRGSUP!K35</f>
        <v>26.278560000000013</v>
      </c>
      <c r="L35" s="8">
        <f>INTAVI!L35+NRGSUP!L35</f>
        <v>43.797600000000003</v>
      </c>
      <c r="M35" s="8">
        <f>INTAVI!M35+NRGSUP!M35</f>
        <v>46.717513920000016</v>
      </c>
      <c r="N35" s="8">
        <f>INTAVI!N35+NRGSUP!N35</f>
        <v>46.717513920000016</v>
      </c>
      <c r="O35" s="8">
        <f>INTAVI!O35+NRGSUP!O35</f>
        <v>46.717513920000016</v>
      </c>
      <c r="P35" s="8">
        <f>INTAVI!P35+NRGSUP!P35</f>
        <v>49.637206080000013</v>
      </c>
      <c r="Q35" s="8">
        <f>INTAVI!Q35+NRGSUP!Q35</f>
        <v>67.156246080000003</v>
      </c>
      <c r="R35" s="8">
        <f>INTAVI!R35+NRGSUP!R35</f>
        <v>102.19432608000002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0.88881408000000017</v>
      </c>
      <c r="X35" s="8">
        <f>INTAVI!X35+NRGSUP!X35</f>
        <v>1.12343616</v>
      </c>
      <c r="Y35" s="8">
        <f>INTAVI!Y35+NRGSUP!Y35</f>
        <v>0.80033184000000013</v>
      </c>
      <c r="Z35" s="8">
        <f>INTAVI!Z35+NRGSUP!Z35</f>
        <v>0.65729664000000021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52714.07811504</v>
      </c>
      <c r="D36" s="8">
        <f>INTAVI!D36+NRGSUP!D36</f>
        <v>52387.671683879998</v>
      </c>
      <c r="E36" s="8">
        <f>INTAVI!E36+NRGSUP!E36</f>
        <v>52060.551743160002</v>
      </c>
      <c r="F36" s="8">
        <f>INTAVI!F36+NRGSUP!F36</f>
        <v>51928.973402040006</v>
      </c>
      <c r="G36" s="8">
        <f>INTAVI!G36+NRGSUP!G36</f>
        <v>52141.672396440001</v>
      </c>
      <c r="H36" s="8">
        <f>INTAVI!H36+NRGSUP!H36</f>
        <v>53172.897473159996</v>
      </c>
      <c r="I36" s="8">
        <f>INTAVI!I36+NRGSUP!I36</f>
        <v>51710.124277799994</v>
      </c>
      <c r="J36" s="8">
        <f>INTAVI!J36+NRGSUP!J36</f>
        <v>50686.156735920005</v>
      </c>
      <c r="K36" s="8">
        <f>INTAVI!K36+NRGSUP!K36</f>
        <v>49867.164294120004</v>
      </c>
      <c r="L36" s="8">
        <f>INTAVI!L36+NRGSUP!L36</f>
        <v>48623.235906960013</v>
      </c>
      <c r="M36" s="8">
        <f>INTAVI!M36+NRGSUP!M36</f>
        <v>49105.882531800002</v>
      </c>
      <c r="N36" s="8">
        <f>INTAVI!N36+NRGSUP!N36</f>
        <v>46518.626220480008</v>
      </c>
      <c r="O36" s="8">
        <f>INTAVI!O36+NRGSUP!O36</f>
        <v>45597.75297300001</v>
      </c>
      <c r="P36" s="8">
        <f>INTAVI!P36+NRGSUP!P36</f>
        <v>45689.956762679998</v>
      </c>
      <c r="Q36" s="8">
        <f>INTAVI!Q36+NRGSUP!Q36</f>
        <v>43609.05599256001</v>
      </c>
      <c r="R36" s="8">
        <f>INTAVI!R36+NRGSUP!R36</f>
        <v>44209.137976920014</v>
      </c>
      <c r="S36" s="8">
        <f>INTAVI!S36+NRGSUP!S36</f>
        <v>45156.178693440008</v>
      </c>
      <c r="T36" s="8">
        <f>INTAVI!T36+NRGSUP!T36</f>
        <v>44455.342005939601</v>
      </c>
      <c r="U36" s="8">
        <f>INTAVI!U36+NRGSUP!U36</f>
        <v>45267.520031640001</v>
      </c>
      <c r="V36" s="8">
        <f>INTAVI!V36+NRGSUP!V36</f>
        <v>44916.631431479989</v>
      </c>
      <c r="W36" s="8">
        <f>INTAVI!W36+NRGSUP!W36</f>
        <v>40945.763550240001</v>
      </c>
      <c r="X36" s="8">
        <f>INTAVI!X36+NRGSUP!X36</f>
        <v>42774.725707559992</v>
      </c>
      <c r="Y36" s="8">
        <f>INTAVI!Y36+NRGSUP!Y36</f>
        <v>45354.105473039999</v>
      </c>
      <c r="Z36" s="8">
        <f>INTAVI!Z36+NRGSUP!Z36</f>
        <v>44451.493845120014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320345.02826171985</v>
      </c>
      <c r="D37" s="8">
        <f>INTAVI!D37+NRGSUP!D37</f>
        <v>315577.95394356002</v>
      </c>
      <c r="E37" s="8">
        <f>INTAVI!E37+NRGSUP!E37</f>
        <v>310556.93592923996</v>
      </c>
      <c r="F37" s="8">
        <f>INTAVI!F37+NRGSUP!F37</f>
        <v>300286.54761335999</v>
      </c>
      <c r="G37" s="8">
        <f>INTAVI!G37+NRGSUP!G37</f>
        <v>290894.45862708002</v>
      </c>
      <c r="H37" s="8">
        <f>INTAVI!H37+NRGSUP!H37</f>
        <v>277883.22415392008</v>
      </c>
      <c r="I37" s="8">
        <f>INTAVI!I37+NRGSUP!I37</f>
        <v>268152.10382268007</v>
      </c>
      <c r="J37" s="8">
        <f>INTAVI!J37+NRGSUP!J37</f>
        <v>259318.03523472004</v>
      </c>
      <c r="K37" s="8">
        <f>INTAVI!K37+NRGSUP!K37</f>
        <v>245730.83925851999</v>
      </c>
      <c r="L37" s="8">
        <f>INTAVI!L37+NRGSUP!L37</f>
        <v>236426.18003928001</v>
      </c>
      <c r="M37" s="8">
        <f>INTAVI!M37+NRGSUP!M37</f>
        <v>222896.80878695994</v>
      </c>
      <c r="N37" s="8">
        <f>INTAVI!N37+NRGSUP!N37</f>
        <v>215212.70778083999</v>
      </c>
      <c r="O37" s="8">
        <f>INTAVI!O37+NRGSUP!O37</f>
        <v>201559.16110175999</v>
      </c>
      <c r="P37" s="8">
        <f>INTAVI!P37+NRGSUP!P37</f>
        <v>194533.30858500002</v>
      </c>
      <c r="Q37" s="8">
        <f>INTAVI!Q37+NRGSUP!Q37</f>
        <v>193519.20731220004</v>
      </c>
      <c r="R37" s="8">
        <f>INTAVI!R37+NRGSUP!R37</f>
        <v>189856.08773207999</v>
      </c>
      <c r="S37" s="8">
        <f>INTAVI!S37+NRGSUP!S37</f>
        <v>190879.30350719995</v>
      </c>
      <c r="T37" s="8">
        <f>INTAVI!T37+NRGSUP!T37</f>
        <v>192007.28366820005</v>
      </c>
      <c r="U37" s="8">
        <f>INTAVI!U37+NRGSUP!U37</f>
        <v>192463.84005155996</v>
      </c>
      <c r="V37" s="8">
        <f>INTAVI!V37+NRGSUP!V37</f>
        <v>196651.25332775997</v>
      </c>
      <c r="W37" s="8">
        <f>INTAVI!W37+NRGSUP!W37</f>
        <v>169327.11998664006</v>
      </c>
      <c r="X37" s="8">
        <f>INTAVI!X37+NRGSUP!X37</f>
        <v>185343.31187063997</v>
      </c>
      <c r="Y37" s="8">
        <f>INTAVI!Y37+NRGSUP!Y37</f>
        <v>196495.26570828003</v>
      </c>
      <c r="Z37" s="8">
        <f>INTAVI!Z37+NRGSUP!Z37</f>
        <v>204045.37649495999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351.04154399999993</v>
      </c>
      <c r="D38" s="8">
        <f>INTAVI!D38+NRGSUP!D38</f>
        <v>335.36311200000006</v>
      </c>
      <c r="E38" s="8">
        <f>INTAVI!E38+NRGSUP!E38</f>
        <v>341.32341600000001</v>
      </c>
      <c r="F38" s="8">
        <f>INTAVI!F38+NRGSUP!F38</f>
        <v>317.68228799999997</v>
      </c>
      <c r="G38" s="8">
        <f>INTAVI!G38+NRGSUP!G38</f>
        <v>319.84318799999994</v>
      </c>
      <c r="H38" s="8">
        <f>INTAVI!H38+NRGSUP!H38</f>
        <v>377.52800400000001</v>
      </c>
      <c r="I38" s="8">
        <f>INTAVI!I38+NRGSUP!I38</f>
        <v>309.51421199999999</v>
      </c>
      <c r="J38" s="8">
        <f>INTAVI!J38+NRGSUP!J38</f>
        <v>284.45205599999997</v>
      </c>
      <c r="K38" s="8">
        <f>INTAVI!K38+NRGSUP!K38</f>
        <v>272.195784</v>
      </c>
      <c r="L38" s="8">
        <f>INTAVI!L38+NRGSUP!L38</f>
        <v>313.64902799999999</v>
      </c>
      <c r="M38" s="8">
        <f>INTAVI!M38+NRGSUP!M38</f>
        <v>290.63941199999999</v>
      </c>
      <c r="N38" s="8">
        <f>INTAVI!N38+NRGSUP!N38</f>
        <v>258.20171999999997</v>
      </c>
      <c r="O38" s="8">
        <f>INTAVI!O38+NRGSUP!O38</f>
        <v>218.58354000000003</v>
      </c>
      <c r="P38" s="8">
        <f>INTAVI!P38+NRGSUP!P38</f>
        <v>195.54393600000003</v>
      </c>
      <c r="Q38" s="8">
        <f>INTAVI!Q38+NRGSUP!Q38</f>
        <v>179.03415600000002</v>
      </c>
      <c r="R38" s="8">
        <f>INTAVI!R38+NRGSUP!R38</f>
        <v>183.47666400000003</v>
      </c>
      <c r="S38" s="8">
        <f>INTAVI!S38+NRGSUP!S38</f>
        <v>171.84434400000004</v>
      </c>
      <c r="T38" s="8">
        <f>INTAVI!T38+NRGSUP!T38</f>
        <v>166.48631999999998</v>
      </c>
      <c r="U38" s="8">
        <f>INTAVI!U38+NRGSUP!U38</f>
        <v>177.80515200000002</v>
      </c>
      <c r="V38" s="8">
        <f>INTAVI!V38+NRGSUP!V38</f>
        <v>170.96284800000006</v>
      </c>
      <c r="W38" s="8">
        <f>INTAVI!W38+NRGSUP!W38</f>
        <v>137.947068</v>
      </c>
      <c r="X38" s="8">
        <f>INTAVI!X38+NRGSUP!X38</f>
        <v>172.10617200000002</v>
      </c>
      <c r="Y38" s="8">
        <f>INTAVI!Y38+NRGSUP!Y38</f>
        <v>145.26842400000004</v>
      </c>
      <c r="Z38" s="8">
        <f>INTAVI!Z38+NRGSUP!Z38</f>
        <v>148.22564400000002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372.66489000000018</v>
      </c>
      <c r="D39" s="8">
        <f>INTAVI!D39+NRGSUP!D39</f>
        <v>317.50505063999998</v>
      </c>
      <c r="E39" s="8">
        <f>INTAVI!E39+NRGSUP!E39</f>
        <v>104.42045628000001</v>
      </c>
      <c r="F39" s="8">
        <f>INTAVI!F39+NRGSUP!F39</f>
        <v>95.094968759999986</v>
      </c>
      <c r="G39" s="8">
        <f>INTAVI!G39+NRGSUP!G39</f>
        <v>142.27425324000001</v>
      </c>
      <c r="H39" s="8">
        <f>INTAVI!H39+NRGSUP!H39</f>
        <v>44.592437520000018</v>
      </c>
      <c r="I39" s="8">
        <f>INTAVI!I39+NRGSUP!I39</f>
        <v>47.777463720000007</v>
      </c>
      <c r="J39" s="8">
        <f>INTAVI!J39+NRGSUP!J39</f>
        <v>9.5555962800000014</v>
      </c>
      <c r="K39" s="8">
        <f>INTAVI!K39+NRGSUP!K39</f>
        <v>3.1852850399999988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105625.37537532</v>
      </c>
      <c r="D40" s="8">
        <f>INTAVI!D40+NRGSUP!D40</f>
        <v>102751.42774644002</v>
      </c>
      <c r="E40" s="8">
        <f>INTAVI!E40+NRGSUP!E40</f>
        <v>100325.32767396001</v>
      </c>
      <c r="F40" s="8">
        <f>INTAVI!F40+NRGSUP!F40</f>
        <v>102324.52992312</v>
      </c>
      <c r="G40" s="8">
        <f>INTAVI!G40+NRGSUP!G40</f>
        <v>108819.89867376001</v>
      </c>
      <c r="H40" s="8">
        <f>INTAVI!H40+NRGSUP!H40</f>
        <v>113768.73259127999</v>
      </c>
      <c r="I40" s="8">
        <f>INTAVI!I40+NRGSUP!I40</f>
        <v>118794.08530728001</v>
      </c>
      <c r="J40" s="8">
        <f>INTAVI!J40+NRGSUP!J40</f>
        <v>123867.98450063998</v>
      </c>
      <c r="K40" s="8">
        <f>INTAVI!K40+NRGSUP!K40</f>
        <v>125138.44861379999</v>
      </c>
      <c r="L40" s="8">
        <f>INTAVI!L40+NRGSUP!L40</f>
        <v>114489.68067864</v>
      </c>
      <c r="M40" s="8">
        <f>INTAVI!M40+NRGSUP!M40</f>
        <v>115851.69805284003</v>
      </c>
      <c r="N40" s="8">
        <f>INTAVI!N40+NRGSUP!N40</f>
        <v>119773.94612867998</v>
      </c>
      <c r="O40" s="8">
        <f>INTAVI!O40+NRGSUP!O40</f>
        <v>117332.81237016001</v>
      </c>
      <c r="P40" s="8">
        <f>INTAVI!P40+NRGSUP!P40</f>
        <v>117115.67615328002</v>
      </c>
      <c r="Q40" s="8">
        <f>INTAVI!Q40+NRGSUP!Q40</f>
        <v>118343.66928155998</v>
      </c>
      <c r="R40" s="8">
        <f>INTAVI!R40+NRGSUP!R40</f>
        <v>122871.76214400002</v>
      </c>
      <c r="S40" s="8">
        <f>INTAVI!S40+NRGSUP!S40</f>
        <v>128455.45292951999</v>
      </c>
      <c r="T40" s="8">
        <f>INTAVI!T40+NRGSUP!T40</f>
        <v>137288.93168304002</v>
      </c>
      <c r="U40" s="8">
        <f>INTAVI!U40+NRGSUP!U40</f>
        <v>144315.15823692002</v>
      </c>
      <c r="V40" s="8">
        <f>INTAVI!V40+NRGSUP!V40</f>
        <v>147334.29181020003</v>
      </c>
      <c r="W40" s="8">
        <f>INTAVI!W40+NRGSUP!W40</f>
        <v>65219.94068400003</v>
      </c>
      <c r="X40" s="8">
        <f>INTAVI!X40+NRGSUP!X40</f>
        <v>80455.117615920026</v>
      </c>
      <c r="Y40" s="8">
        <f>INTAVI!Y40+NRGSUP!Y40</f>
        <v>125040.45903732002</v>
      </c>
      <c r="Z40" s="8">
        <f>INTAVI!Z40+NRGSUP!Z40</f>
        <v>136897.36215480001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3448.9153918800002</v>
      </c>
      <c r="D41" s="8">
        <f>INTAVI!D41+NRGSUP!D41</f>
        <v>3781.2359264400015</v>
      </c>
      <c r="E41" s="8">
        <f>INTAVI!E41+NRGSUP!E41</f>
        <v>3702.254524200001</v>
      </c>
      <c r="F41" s="8">
        <f>INTAVI!F41+NRGSUP!F41</f>
        <v>3846.0756052800007</v>
      </c>
      <c r="G41" s="8">
        <f>INTAVI!G41+NRGSUP!G41</f>
        <v>3906.065916720001</v>
      </c>
      <c r="H41" s="8">
        <f>INTAVI!H41+NRGSUP!H41</f>
        <v>3948.1085214</v>
      </c>
      <c r="I41" s="8">
        <f>INTAVI!I41+NRGSUP!I41</f>
        <v>3873.841889759999</v>
      </c>
      <c r="J41" s="8">
        <f>INTAVI!J41+NRGSUP!J41</f>
        <v>3677.8355586000021</v>
      </c>
      <c r="K41" s="8">
        <f>INTAVI!K41+NRGSUP!K41</f>
        <v>4088.79919152</v>
      </c>
      <c r="L41" s="8">
        <f>INTAVI!L41+NRGSUP!L41</f>
        <v>4488.4872363600007</v>
      </c>
      <c r="M41" s="8">
        <f>INTAVI!M41+NRGSUP!M41</f>
        <v>4579.6962401999999</v>
      </c>
      <c r="N41" s="8">
        <f>INTAVI!N41+NRGSUP!N41</f>
        <v>3756.4527729600009</v>
      </c>
      <c r="O41" s="8">
        <f>INTAVI!O41+NRGSUP!O41</f>
        <v>3230.7000710399993</v>
      </c>
      <c r="P41" s="8">
        <f>INTAVI!P41+NRGSUP!P41</f>
        <v>3287.1015658799993</v>
      </c>
      <c r="Q41" s="8">
        <f>INTAVI!Q41+NRGSUP!Q41</f>
        <v>2946.6275713200021</v>
      </c>
      <c r="R41" s="8">
        <f>INTAVI!R41+NRGSUP!R41</f>
        <v>3403.2148603200008</v>
      </c>
      <c r="S41" s="8">
        <f>INTAVI!S41+NRGSUP!S41</f>
        <v>3587.9166133199997</v>
      </c>
      <c r="T41" s="8">
        <f>INTAVI!T41+NRGSUP!T41</f>
        <v>3433.5602265600014</v>
      </c>
      <c r="U41" s="8">
        <f>INTAVI!U41+NRGSUP!U41</f>
        <v>3629.2357602000002</v>
      </c>
      <c r="V41" s="8">
        <f>INTAVI!V41+NRGSUP!V41</f>
        <v>3571.5700908000017</v>
      </c>
      <c r="W41" s="8">
        <f>INTAVI!W41+NRGSUP!W41</f>
        <v>3976.8552918000037</v>
      </c>
      <c r="X41" s="8">
        <f>INTAVI!X41+NRGSUP!X41</f>
        <v>3696.0907672799995</v>
      </c>
      <c r="Y41" s="8">
        <f>INTAVI!Y41+NRGSUP!Y41</f>
        <v>3186.620913239999</v>
      </c>
      <c r="Z41" s="8">
        <f>INTAVI!Z41+NRGSUP!Z41</f>
        <v>2962.0039615199994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2879.8818235200006</v>
      </c>
      <c r="D42" s="8">
        <f>INTAVI!D42+NRGSUP!D42</f>
        <v>1564.61049</v>
      </c>
      <c r="E42" s="8">
        <f>INTAVI!E42+NRGSUP!E42</f>
        <v>1540.8172220400002</v>
      </c>
      <c r="F42" s="8">
        <f>INTAVI!F42+NRGSUP!F42</f>
        <v>1118.97575136</v>
      </c>
      <c r="G42" s="8">
        <f>INTAVI!G42+NRGSUP!G42</f>
        <v>777.6691372800002</v>
      </c>
      <c r="H42" s="8">
        <f>INTAVI!H42+NRGSUP!H42</f>
        <v>325.59467111999993</v>
      </c>
      <c r="I42" s="8">
        <f>INTAVI!I42+NRGSUP!I42</f>
        <v>109.67169456000002</v>
      </c>
      <c r="J42" s="8">
        <f>INTAVI!J42+NRGSUP!J42</f>
        <v>138.65257944000001</v>
      </c>
      <c r="K42" s="8">
        <f>INTAVI!K42+NRGSUP!K42</f>
        <v>261.25281072000001</v>
      </c>
      <c r="L42" s="8">
        <f>INTAVI!L42+NRGSUP!L42</f>
        <v>3247.7725004399999</v>
      </c>
      <c r="M42" s="8">
        <f>INTAVI!M42+NRGSUP!M42</f>
        <v>3496.1131349999991</v>
      </c>
      <c r="N42" s="8">
        <f>INTAVI!N42+NRGSUP!N42</f>
        <v>3816.4381225200009</v>
      </c>
      <c r="O42" s="8">
        <f>INTAVI!O42+NRGSUP!O42</f>
        <v>3849.8627466000007</v>
      </c>
      <c r="P42" s="8">
        <f>INTAVI!P42+NRGSUP!P42</f>
        <v>4587.0260399999997</v>
      </c>
      <c r="Q42" s="8">
        <f>INTAVI!Q42+NRGSUP!Q42</f>
        <v>4591.0647233999998</v>
      </c>
      <c r="R42" s="8">
        <f>INTAVI!R42+NRGSUP!R42</f>
        <v>4632.7210840800017</v>
      </c>
      <c r="S42" s="8">
        <f>INTAVI!S42+NRGSUP!S42</f>
        <v>4789.6344234000007</v>
      </c>
      <c r="T42" s="8">
        <f>INTAVI!T42+NRGSUP!T42</f>
        <v>3926.7468234000003</v>
      </c>
      <c r="U42" s="8">
        <f>INTAVI!U42+NRGSUP!U42</f>
        <v>3944.7566334000003</v>
      </c>
      <c r="V42" s="8">
        <f>INTAVI!V42+NRGSUP!V42</f>
        <v>3171.0240579599995</v>
      </c>
      <c r="W42" s="8">
        <f>INTAVI!W42+NRGSUP!W42</f>
        <v>3539.9280340800005</v>
      </c>
      <c r="X42" s="8">
        <f>INTAVI!X42+NRGSUP!X42</f>
        <v>3823.1483270399999</v>
      </c>
      <c r="Y42" s="8">
        <f>INTAVI!Y42+NRGSUP!Y42</f>
        <v>3240.3392647200003</v>
      </c>
      <c r="Z42" s="8">
        <f>INTAVI!Z42+NRGSUP!Z42</f>
        <v>2807.96264892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709639.40022299986</v>
      </c>
      <c r="D43" s="8">
        <f>INTAVI!D43+NRGSUP!D43</f>
        <v>750658.74637104</v>
      </c>
      <c r="E43" s="8">
        <f>INTAVI!E43+NRGSUP!E43</f>
        <v>746019.89027279988</v>
      </c>
      <c r="F43" s="8">
        <f>INTAVI!F43+NRGSUP!F43</f>
        <v>767886.24775356008</v>
      </c>
      <c r="G43" s="8">
        <f>INTAVI!G43+NRGSUP!G43</f>
        <v>782557.25574311998</v>
      </c>
      <c r="H43" s="8">
        <f>INTAVI!H43+NRGSUP!H43</f>
        <v>791503.70670540002</v>
      </c>
      <c r="I43" s="8">
        <f>INTAVI!I43+NRGSUP!I43</f>
        <v>801677.16937152005</v>
      </c>
      <c r="J43" s="8">
        <f>INTAVI!J43+NRGSUP!J43</f>
        <v>774894.62516076013</v>
      </c>
      <c r="K43" s="8">
        <f>INTAVI!K43+NRGSUP!K43</f>
        <v>792752.03199972014</v>
      </c>
      <c r="L43" s="8">
        <f>INTAVI!L43+NRGSUP!L43</f>
        <v>756482.05661652004</v>
      </c>
      <c r="M43" s="8">
        <f>INTAVI!M43+NRGSUP!M43</f>
        <v>761818.97881908016</v>
      </c>
      <c r="N43" s="8">
        <f>INTAVI!N43+NRGSUP!N43</f>
        <v>746526.78762479988</v>
      </c>
      <c r="O43" s="8">
        <f>INTAVI!O43+NRGSUP!O43</f>
        <v>727624.68647075992</v>
      </c>
      <c r="P43" s="8">
        <f>INTAVI!P43+NRGSUP!P43</f>
        <v>728190.84509028005</v>
      </c>
      <c r="Q43" s="8">
        <f>INTAVI!Q43+NRGSUP!Q43</f>
        <v>717426.90062783996</v>
      </c>
      <c r="R43" s="8">
        <f>INTAVI!R43+NRGSUP!R43</f>
        <v>733321.5546103199</v>
      </c>
      <c r="S43" s="8">
        <f>INTAVI!S43+NRGSUP!S43</f>
        <v>745398.65718395996</v>
      </c>
      <c r="T43" s="8">
        <f>INTAVI!T43+NRGSUP!T43</f>
        <v>757771.32716999995</v>
      </c>
      <c r="U43" s="8">
        <f>INTAVI!U43+NRGSUP!U43</f>
        <v>749403.31352327997</v>
      </c>
      <c r="V43" s="8">
        <f>INTAVI!V43+NRGSUP!V43</f>
        <v>751051.11858659983</v>
      </c>
      <c r="W43" s="8">
        <f>INTAVI!W43+NRGSUP!W43</f>
        <v>684305.06377428002</v>
      </c>
      <c r="X43" s="8">
        <f>INTAVI!X43+NRGSUP!X43</f>
        <v>711770.32925388007</v>
      </c>
      <c r="Y43" s="8">
        <f>INTAVI!Y43+NRGSUP!Y43</f>
        <v>715290.44859792013</v>
      </c>
      <c r="Z43" s="8">
        <f>INTAVI!Z43+NRGSUP!Z43</f>
        <v>688929.22406412009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214779.91918536002</v>
      </c>
      <c r="D44" s="8">
        <f>INTAVI!D44+NRGSUP!D44</f>
        <v>212521.21876295999</v>
      </c>
      <c r="E44" s="8">
        <f>INTAVI!E44+NRGSUP!E44</f>
        <v>207091.53411840001</v>
      </c>
      <c r="F44" s="8">
        <f>INTAVI!F44+NRGSUP!F44</f>
        <v>193703.50376424001</v>
      </c>
      <c r="G44" s="8">
        <f>INTAVI!G44+NRGSUP!G44</f>
        <v>163082.19907440004</v>
      </c>
      <c r="H44" s="8">
        <f>INTAVI!H44+NRGSUP!H44</f>
        <v>154629.32922288001</v>
      </c>
      <c r="I44" s="8">
        <f>INTAVI!I44+NRGSUP!I44</f>
        <v>142656.804558</v>
      </c>
      <c r="J44" s="8">
        <f>INTAVI!J44+NRGSUP!J44</f>
        <v>123399.56839607999</v>
      </c>
      <c r="K44" s="8">
        <f>INTAVI!K44+NRGSUP!K44</f>
        <v>114711.70722192002</v>
      </c>
      <c r="L44" s="8">
        <f>INTAVI!L44+NRGSUP!L44</f>
        <v>102551.39201447999</v>
      </c>
      <c r="M44" s="8">
        <f>INTAVI!M44+NRGSUP!M44</f>
        <v>85025.823761520005</v>
      </c>
      <c r="N44" s="8">
        <f>INTAVI!N44+NRGSUP!N44</f>
        <v>73364.56087464001</v>
      </c>
      <c r="O44" s="8">
        <f>INTAVI!O44+NRGSUP!O44</f>
        <v>65423.383011360005</v>
      </c>
      <c r="P44" s="8">
        <f>INTAVI!P44+NRGSUP!P44</f>
        <v>53393.486649120008</v>
      </c>
      <c r="Q44" s="8">
        <f>INTAVI!Q44+NRGSUP!Q44</f>
        <v>48028.40050896001</v>
      </c>
      <c r="R44" s="8">
        <f>INTAVI!R44+NRGSUP!R44</f>
        <v>50111.356274640006</v>
      </c>
      <c r="S44" s="8">
        <f>INTAVI!S44+NRGSUP!S44</f>
        <v>46464.76338696001</v>
      </c>
      <c r="T44" s="8">
        <f>INTAVI!T44+NRGSUP!T44</f>
        <v>43353.328155120005</v>
      </c>
      <c r="U44" s="8">
        <f>INTAVI!U44+NRGSUP!U44</f>
        <v>38805.488676720008</v>
      </c>
      <c r="V44" s="8">
        <f>INTAVI!V44+NRGSUP!V44</f>
        <v>36197.794440719998</v>
      </c>
      <c r="W44" s="8">
        <f>INTAVI!W44+NRGSUP!W44</f>
        <v>31820.61248856</v>
      </c>
      <c r="X44" s="8">
        <f>INTAVI!X44+NRGSUP!X44</f>
        <v>33544.005068160004</v>
      </c>
      <c r="Y44" s="8">
        <f>INTAVI!Y44+NRGSUP!Y44</f>
        <v>36393.846659280003</v>
      </c>
      <c r="Z44" s="8">
        <f>INTAVI!Z44+NRGSUP!Z44</f>
        <v>31044.726591119997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6.4650599999999994</v>
      </c>
      <c r="D45" s="8">
        <f>INTAVI!D45+NRGSUP!D45</f>
        <v>12.64433796</v>
      </c>
      <c r="E45" s="8">
        <f>INTAVI!E45+NRGSUP!E45</f>
        <v>16.162649999999999</v>
      </c>
      <c r="F45" s="8">
        <f>INTAVI!F45+NRGSUP!F45</f>
        <v>15.876867959999998</v>
      </c>
      <c r="G45" s="8">
        <f>INTAVI!G45+NRGSUP!G45</f>
        <v>19.39518</v>
      </c>
      <c r="H45" s="8">
        <f>INTAVI!H45+NRGSUP!H45</f>
        <v>23.284507319999999</v>
      </c>
      <c r="I45" s="8">
        <f>INTAVI!I45+NRGSUP!I45</f>
        <v>30.126124079999997</v>
      </c>
      <c r="J45" s="8">
        <f>INTAVI!J45+NRGSUP!J45</f>
        <v>25.427740679999996</v>
      </c>
      <c r="K45" s="8">
        <f>INTAVI!K45+NRGSUP!K45</f>
        <v>63.015335639999996</v>
      </c>
      <c r="L45" s="8">
        <f>INTAVI!L45+NRGSUP!L45</f>
        <v>28.885888079999994</v>
      </c>
      <c r="M45" s="8">
        <f>INTAVI!M45+NRGSUP!M45</f>
        <v>39.569861520000003</v>
      </c>
      <c r="N45" s="8">
        <f>INTAVI!N45+NRGSUP!N45</f>
        <v>33.553925280000001</v>
      </c>
      <c r="O45" s="8">
        <f>INTAVI!O45+NRGSUP!O45</f>
        <v>36.812315519999999</v>
      </c>
      <c r="P45" s="8">
        <f>INTAVI!P45+NRGSUP!P45</f>
        <v>37.756214280000009</v>
      </c>
      <c r="Q45" s="8">
        <f>INTAVI!Q45+NRGSUP!Q45</f>
        <v>48.875589720000008</v>
      </c>
      <c r="R45" s="8">
        <f>INTAVI!R45+NRGSUP!R45</f>
        <v>51.009587280000012</v>
      </c>
      <c r="S45" s="8">
        <f>INTAVI!S45+NRGSUP!S45</f>
        <v>60.089434199999985</v>
      </c>
      <c r="T45" s="8">
        <f>INTAVI!T45+NRGSUP!T45</f>
        <v>55.104740999999997</v>
      </c>
      <c r="U45" s="8">
        <f>INTAVI!U45+NRGSUP!U45</f>
        <v>54.425777760000017</v>
      </c>
      <c r="V45" s="8">
        <f>INTAVI!V45+NRGSUP!V45</f>
        <v>67.434270120000008</v>
      </c>
      <c r="W45" s="8">
        <f>INTAVI!W45+NRGSUP!W45</f>
        <v>52.696308239999993</v>
      </c>
      <c r="X45" s="8">
        <f>INTAVI!X45+NRGSUP!X45</f>
        <v>731.35503071999995</v>
      </c>
      <c r="Y45" s="8">
        <f>INTAVI!Y45+NRGSUP!Y45</f>
        <v>796.10194691999993</v>
      </c>
      <c r="Z45" s="8">
        <f>INTAVI!Z45+NRGSUP!Z45</f>
        <v>777.31949628000007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2.9467479600000002</v>
      </c>
      <c r="D46" s="8">
        <f>INTAVI!D46+NRGSUP!D46</f>
        <v>0</v>
      </c>
      <c r="E46" s="8">
        <f>INTAVI!E46+NRGSUP!E46</f>
        <v>0</v>
      </c>
      <c r="F46" s="8">
        <f>INTAVI!F46+NRGSUP!F46</f>
        <v>2.9467479600000002</v>
      </c>
      <c r="G46" s="8">
        <f>INTAVI!G46+NRGSUP!G46</f>
        <v>2.9467479600000002</v>
      </c>
      <c r="H46" s="8">
        <f>INTAVI!H46+NRGSUP!H46</f>
        <v>2.9987323200000002</v>
      </c>
      <c r="I46" s="8">
        <f>INTAVI!I46+NRGSUP!I46</f>
        <v>3.0538832400000002</v>
      </c>
      <c r="J46" s="8">
        <f>INTAVI!J46+NRGSUP!J46</f>
        <v>0.10106604000000001</v>
      </c>
      <c r="K46" s="8">
        <f>INTAVI!K46+NRGSUP!K46</f>
        <v>8.8927560000000017E-2</v>
      </c>
      <c r="L46" s="8">
        <f>INTAVI!L46+NRGSUP!L46</f>
        <v>0.10713528000000001</v>
      </c>
      <c r="M46" s="8">
        <f>INTAVI!M46+NRGSUP!M46</f>
        <v>1.0631725200000002</v>
      </c>
      <c r="N46" s="8">
        <f>INTAVI!N46+NRGSUP!N46</f>
        <v>0</v>
      </c>
      <c r="O46" s="8">
        <f>INTAVI!O46+NRGSUP!O46</f>
        <v>0.83333304000000008</v>
      </c>
      <c r="P46" s="8">
        <f>INTAVI!P46+NRGSUP!P46</f>
        <v>0.53303759999999989</v>
      </c>
      <c r="Q46" s="8">
        <f>INTAVI!Q46+NRGSUP!Q46</f>
        <v>0.37682063999999998</v>
      </c>
      <c r="R46" s="8">
        <f>INTAVI!R46+NRGSUP!R46</f>
        <v>0.40743071999999991</v>
      </c>
      <c r="S46" s="8">
        <f>INTAVI!S46+NRGSUP!S46</f>
        <v>0.47788667999999984</v>
      </c>
      <c r="T46" s="8">
        <f>INTAVI!T46+NRGSUP!T46</f>
        <v>1.15473888</v>
      </c>
      <c r="U46" s="8">
        <f>INTAVI!U46+NRGSUP!U46</f>
        <v>1.1800713599999999</v>
      </c>
      <c r="V46" s="8">
        <f>INTAVI!V46+NRGSUP!V46</f>
        <v>0.80245907999999999</v>
      </c>
      <c r="W46" s="8">
        <f>INTAVI!W46+NRGSUP!W46</f>
        <v>0.56918915999999997</v>
      </c>
      <c r="X46" s="8">
        <f>INTAVI!X46+NRGSUP!X46</f>
        <v>0.51403824000000009</v>
      </c>
      <c r="Y46" s="8">
        <f>INTAVI!Y46+NRGSUP!Y46</f>
        <v>1.3278441599999999</v>
      </c>
      <c r="Z46" s="8">
        <f>INTAVI!Z46+NRGSUP!Z46</f>
        <v>1.3893282000000005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4047.4810620000012</v>
      </c>
      <c r="D47" s="8">
        <f>INTAVI!D47+NRGSUP!D47</f>
        <v>3671.9999405999993</v>
      </c>
      <c r="E47" s="8">
        <f>INTAVI!E47+NRGSUP!E47</f>
        <v>2953.8792406800003</v>
      </c>
      <c r="F47" s="8">
        <f>INTAVI!F47+NRGSUP!F47</f>
        <v>298.97761824000003</v>
      </c>
      <c r="G47" s="8">
        <f>INTAVI!G47+NRGSUP!G47</f>
        <v>1445.5040489999999</v>
      </c>
      <c r="H47" s="8">
        <f>INTAVI!H47+NRGSUP!H47</f>
        <v>319.23877356000008</v>
      </c>
      <c r="I47" s="8">
        <f>INTAVI!I47+NRGSUP!I47</f>
        <v>164.58103260000001</v>
      </c>
      <c r="J47" s="8">
        <f>INTAVI!J47+NRGSUP!J47</f>
        <v>201.83615531999999</v>
      </c>
      <c r="K47" s="8">
        <f>INTAVI!K47+NRGSUP!K47</f>
        <v>35.101788480000003</v>
      </c>
      <c r="L47" s="8">
        <f>INTAVI!L47+NRGSUP!L47</f>
        <v>6.487021079999999</v>
      </c>
      <c r="M47" s="8">
        <f>INTAVI!M47+NRGSUP!M47</f>
        <v>6.487021079999999</v>
      </c>
      <c r="N47" s="8">
        <f>INTAVI!N47+NRGSUP!N47</f>
        <v>9.730676879999999</v>
      </c>
      <c r="O47" s="8">
        <f>INTAVI!O47+NRGSUP!O47</f>
        <v>6.487021079999999</v>
      </c>
      <c r="P47" s="8">
        <f>INTAVI!P47+NRGSUP!P47</f>
        <v>6.487021079999999</v>
      </c>
      <c r="Q47" s="8">
        <f>INTAVI!Q47+NRGSUP!Q47</f>
        <v>6.487021079999999</v>
      </c>
      <c r="R47" s="8">
        <f>INTAVI!R47+NRGSUP!R47</f>
        <v>6.5006755199999988</v>
      </c>
      <c r="S47" s="8">
        <f>INTAVI!S47+NRGSUP!S47</f>
        <v>4.3426929599999999</v>
      </c>
      <c r="T47" s="8">
        <f>INTAVI!T47+NRGSUP!T47</f>
        <v>3.9165001200000003</v>
      </c>
      <c r="U47" s="8">
        <f>INTAVI!U47+NRGSUP!U47</f>
        <v>0.11155968000000001</v>
      </c>
      <c r="V47" s="8">
        <f>INTAVI!V47+NRGSUP!V47</f>
        <v>1.2137925600000001</v>
      </c>
      <c r="W47" s="8">
        <f>INTAVI!W47+NRGSUP!W47</f>
        <v>0.2164374</v>
      </c>
      <c r="X47" s="8">
        <f>INTAVI!X47+NRGSUP!X47</f>
        <v>3.1957200000000004E-3</v>
      </c>
      <c r="Y47" s="8">
        <f>INTAVI!Y47+NRGSUP!Y47</f>
        <v>0.54763020000000018</v>
      </c>
      <c r="Z47" s="8">
        <f>INTAVI!Z47+NRGSUP!Z47</f>
        <v>25.188665040000004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44774.235674999996</v>
      </c>
      <c r="D48" s="8">
        <f>INTAVI!D48+NRGSUP!D48</f>
        <v>45060.897725999996</v>
      </c>
      <c r="E48" s="8">
        <f>INTAVI!E48+NRGSUP!E48</f>
        <v>45438.050033999985</v>
      </c>
      <c r="F48" s="8">
        <f>INTAVI!F48+NRGSUP!F48</f>
        <v>48717.466200000003</v>
      </c>
      <c r="G48" s="8">
        <f>INTAVI!G48+NRGSUP!G48</f>
        <v>53448.217875000002</v>
      </c>
      <c r="H48" s="8">
        <f>INTAVI!H48+NRGSUP!H48</f>
        <v>56835.96001200001</v>
      </c>
      <c r="I48" s="8">
        <f>INTAVI!I48+NRGSUP!I48</f>
        <v>55495.290942</v>
      </c>
      <c r="J48" s="8">
        <f>INTAVI!J48+NRGSUP!J48</f>
        <v>53648.960741999996</v>
      </c>
      <c r="K48" s="8">
        <f>INTAVI!K48+NRGSUP!K48</f>
        <v>52967.774340000004</v>
      </c>
      <c r="L48" s="8">
        <f>INTAVI!L48+NRGSUP!L48</f>
        <v>48906.807885000002</v>
      </c>
      <c r="M48" s="8">
        <f>INTAVI!M48+NRGSUP!M48</f>
        <v>46127.947905000001</v>
      </c>
      <c r="N48" s="8">
        <f>INTAVI!N48+NRGSUP!N48</f>
        <v>43369.437851999995</v>
      </c>
      <c r="O48" s="8">
        <f>INTAVI!O48+NRGSUP!O48</f>
        <v>40821.691716000001</v>
      </c>
      <c r="P48" s="8">
        <f>INTAVI!P48+NRGSUP!P48</f>
        <v>35719.676109000007</v>
      </c>
      <c r="Q48" s="8">
        <f>INTAVI!Q48+NRGSUP!Q48</f>
        <v>34150.428116999996</v>
      </c>
      <c r="R48" s="8">
        <f>INTAVI!R48+NRGSUP!R48</f>
        <v>38833.142634000011</v>
      </c>
      <c r="S48" s="8">
        <f>INTAVI!S48+NRGSUP!S48</f>
        <v>37241.782695000002</v>
      </c>
      <c r="T48" s="8">
        <f>INTAVI!T48+NRGSUP!T48</f>
        <v>34231.012803000005</v>
      </c>
      <c r="U48" s="8">
        <f>INTAVI!U48+NRGSUP!U48</f>
        <v>33000.790796999994</v>
      </c>
      <c r="V48" s="8">
        <f>INTAVI!V48+NRGSUP!V48</f>
        <v>31461.775488000003</v>
      </c>
      <c r="W48" s="8">
        <f>INTAVI!W48+NRGSUP!W48</f>
        <v>29458.397708999997</v>
      </c>
      <c r="X48" s="8">
        <f>INTAVI!X48+NRGSUP!X48</f>
        <v>29782.964952000013</v>
      </c>
      <c r="Y48" s="8">
        <f>INTAVI!Y48+NRGSUP!Y48</f>
        <v>30841.896501000003</v>
      </c>
      <c r="Z48" s="8">
        <f>INTAVI!Z48+NRGSUP!Z48</f>
        <v>28264.084758000001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11.78672796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137.71606932</v>
      </c>
      <c r="J49" s="8">
        <f>INTAVI!J49+NRGSUP!J49</f>
        <v>0</v>
      </c>
      <c r="K49" s="8">
        <f>INTAVI!K49+NRGSUP!K49</f>
        <v>34.428951359999992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336.62670227999996</v>
      </c>
      <c r="Z49" s="8">
        <f>INTAVI!Z49+NRGSUP!Z49</f>
        <v>282.63922919999999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8867.4248393999987</v>
      </c>
      <c r="D50" s="8">
        <f>INTAVI!D50+NRGSUP!D50</f>
        <v>11476.33858224</v>
      </c>
      <c r="E50" s="8">
        <f>INTAVI!E50+NRGSUP!E50</f>
        <v>12327.463731240001</v>
      </c>
      <c r="F50" s="8">
        <f>INTAVI!F50+NRGSUP!F50</f>
        <v>17909.24374872</v>
      </c>
      <c r="G50" s="8">
        <f>INTAVI!G50+NRGSUP!G50</f>
        <v>29986.787259719997</v>
      </c>
      <c r="H50" s="8">
        <f>INTAVI!H50+NRGSUP!H50</f>
        <v>26879.325824520005</v>
      </c>
      <c r="I50" s="8">
        <f>INTAVI!I50+NRGSUP!I50</f>
        <v>29093.258969639999</v>
      </c>
      <c r="J50" s="8">
        <f>INTAVI!J50+NRGSUP!J50</f>
        <v>28586.289810959999</v>
      </c>
      <c r="K50" s="8">
        <f>INTAVI!K50+NRGSUP!K50</f>
        <v>27553.167681479998</v>
      </c>
      <c r="L50" s="8">
        <f>INTAVI!L50+NRGSUP!L50</f>
        <v>19241.345084759996</v>
      </c>
      <c r="M50" s="8">
        <f>INTAVI!M50+NRGSUP!M50</f>
        <v>22703.836213439998</v>
      </c>
      <c r="N50" s="8">
        <f>INTAVI!N50+NRGSUP!N50</f>
        <v>18388.923229440003</v>
      </c>
      <c r="O50" s="8">
        <f>INTAVI!O50+NRGSUP!O50</f>
        <v>17981.043385680005</v>
      </c>
      <c r="P50" s="8">
        <f>INTAVI!P50+NRGSUP!P50</f>
        <v>15352.388780040001</v>
      </c>
      <c r="Q50" s="8">
        <f>INTAVI!Q50+NRGSUP!Q50</f>
        <v>15206.811725520001</v>
      </c>
      <c r="R50" s="8">
        <f>INTAVI!R50+NRGSUP!R50</f>
        <v>15751.568764079997</v>
      </c>
      <c r="S50" s="8">
        <f>INTAVI!S50+NRGSUP!S50</f>
        <v>15348.792095640007</v>
      </c>
      <c r="T50" s="8">
        <f>INTAVI!T50+NRGSUP!T50</f>
        <v>14969.05980372</v>
      </c>
      <c r="U50" s="8">
        <f>INTAVI!U50+NRGSUP!U50</f>
        <v>15261.815928240003</v>
      </c>
      <c r="V50" s="8">
        <f>INTAVI!V50+NRGSUP!V50</f>
        <v>14169.394949040001</v>
      </c>
      <c r="W50" s="8">
        <f>INTAVI!W50+NRGSUP!W50</f>
        <v>13639.777497720001</v>
      </c>
      <c r="X50" s="8">
        <f>INTAVI!X50+NRGSUP!X50</f>
        <v>13819.91174928</v>
      </c>
      <c r="Y50" s="8">
        <f>INTAVI!Y50+NRGSUP!Y50</f>
        <v>17974.725306839999</v>
      </c>
      <c r="Z50" s="8">
        <f>INTAVI!Z50+NRGSUP!Z50</f>
        <v>16988.779116000002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677167.62591456005</v>
      </c>
      <c r="D51" s="27">
        <f>INTAVI!D51+NRGSUP!D51</f>
        <v>702505.69009236002</v>
      </c>
      <c r="E51" s="27">
        <f>INTAVI!E51+NRGSUP!E51</f>
        <v>711186.00198227994</v>
      </c>
      <c r="F51" s="27">
        <f>INTAVI!F51+NRGSUP!F51</f>
        <v>749939.84726760001</v>
      </c>
      <c r="G51" s="27">
        <f>INTAVI!G51+NRGSUP!G51</f>
        <v>768231.45009864017</v>
      </c>
      <c r="H51" s="27">
        <f>INTAVI!H51+NRGSUP!H51</f>
        <v>794293.11474084004</v>
      </c>
      <c r="I51" s="27">
        <f>INTAVI!I51+NRGSUP!I51</f>
        <v>795594.75441336003</v>
      </c>
      <c r="J51" s="27">
        <f>INTAVI!J51+NRGSUP!J51</f>
        <v>780338.17051343992</v>
      </c>
      <c r="K51" s="27">
        <f>INTAVI!K51+NRGSUP!K51</f>
        <v>803030.23515132</v>
      </c>
      <c r="L51" s="27">
        <f>INTAVI!L51+NRGSUP!L51</f>
        <v>755671.74511751998</v>
      </c>
      <c r="M51" s="27">
        <f>INTAVI!M51+NRGSUP!M51</f>
        <v>814670.53197552008</v>
      </c>
      <c r="N51" s="27">
        <f>INTAVI!N51+NRGSUP!N51</f>
        <v>748399.22816219437</v>
      </c>
      <c r="O51" s="27">
        <f>INTAVI!O51+NRGSUP!O51</f>
        <v>733283.80656138435</v>
      </c>
      <c r="P51" s="27">
        <f>INTAVI!P51+NRGSUP!P51</f>
        <v>715222.48386071203</v>
      </c>
      <c r="Q51" s="27">
        <f>INTAVI!Q51+NRGSUP!Q51</f>
        <v>633934.03497480229</v>
      </c>
      <c r="R51" s="27">
        <f>INTAVI!R51+NRGSUP!R51</f>
        <v>663811.76687006117</v>
      </c>
      <c r="S51" s="27">
        <f>INTAVI!S51+NRGSUP!S51</f>
        <v>706630.40284375346</v>
      </c>
      <c r="T51" s="27">
        <f>INTAVI!T51+NRGSUP!T51</f>
        <v>734182.337947694</v>
      </c>
      <c r="U51" s="27">
        <f>INTAVI!U51+NRGSUP!U51</f>
        <v>722390.30144399533</v>
      </c>
      <c r="V51" s="27">
        <f>INTAVI!V51+NRGSUP!V51</f>
        <v>742467.84848527552</v>
      </c>
      <c r="W51" s="27">
        <f>INTAVI!W51+NRGSUP!W51</f>
        <v>724711.9454178887</v>
      </c>
      <c r="X51" s="27">
        <f>INTAVI!X51+NRGSUP!X51</f>
        <v>761292.16744423821</v>
      </c>
      <c r="Y51" s="27">
        <f>INTAVI!Y51+NRGSUP!Y51</f>
        <v>668721.59877435083</v>
      </c>
      <c r="Z51" s="27">
        <f>INTAVI!Z51+NRGSUP!Z51</f>
        <v>615648.09634895879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27457.816767613676</v>
      </c>
      <c r="D52" s="27">
        <f t="shared" si="20"/>
        <v>30810.766391303103</v>
      </c>
      <c r="E52" s="27">
        <f t="shared" si="20"/>
        <v>29666.416775406677</v>
      </c>
      <c r="F52" s="27">
        <f t="shared" si="20"/>
        <v>25956.145107868299</v>
      </c>
      <c r="G52" s="27">
        <f t="shared" si="20"/>
        <v>28240.492408599242</v>
      </c>
      <c r="H52" s="27">
        <f t="shared" si="20"/>
        <v>30357.44224561677</v>
      </c>
      <c r="I52" s="27">
        <f t="shared" si="20"/>
        <v>33428.943285092129</v>
      </c>
      <c r="J52" s="27">
        <f t="shared" si="20"/>
        <v>35142.900399843813</v>
      </c>
      <c r="K52" s="27">
        <f t="shared" si="20"/>
        <v>39697.009698329508</v>
      </c>
      <c r="L52" s="27">
        <f t="shared" si="20"/>
        <v>45536.196832159207</v>
      </c>
      <c r="M52" s="27">
        <f t="shared" si="20"/>
        <v>49091.879139655808</v>
      </c>
      <c r="N52" s="27">
        <f t="shared" si="20"/>
        <v>52605.155230808698</v>
      </c>
      <c r="O52" s="27">
        <f t="shared" si="20"/>
        <v>52951.107660494607</v>
      </c>
      <c r="P52" s="27">
        <f t="shared" si="20"/>
        <v>54412.250997211115</v>
      </c>
      <c r="Q52" s="27">
        <f t="shared" si="20"/>
        <v>57082.653424323566</v>
      </c>
      <c r="R52" s="27">
        <f t="shared" si="20"/>
        <v>58589.514103323236</v>
      </c>
      <c r="S52" s="27">
        <f t="shared" si="20"/>
        <v>63342.667952263553</v>
      </c>
      <c r="T52" s="27">
        <f t="shared" si="20"/>
        <v>63037.219483406632</v>
      </c>
      <c r="U52" s="27">
        <f t="shared" si="20"/>
        <v>63830.905076990632</v>
      </c>
      <c r="V52" s="27">
        <f t="shared" si="20"/>
        <v>65244.406171952469</v>
      </c>
      <c r="W52" s="27">
        <f t="shared" si="20"/>
        <v>66049.678431763285</v>
      </c>
      <c r="X52" s="27">
        <f t="shared" si="20"/>
        <v>67022.684849332087</v>
      </c>
      <c r="Y52" s="27">
        <f t="shared" ref="Y52:Z52" si="21">SUM(Y53:Y54)</f>
        <v>66599.073021948367</v>
      </c>
      <c r="Z52" s="27">
        <f t="shared" si="21"/>
        <v>64730.447860611537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14152.201549200001</v>
      </c>
      <c r="D53" s="8">
        <f>INTAVI!D53+NRGSUP!D53</f>
        <v>16664.036360400001</v>
      </c>
      <c r="E53" s="8">
        <f>INTAVI!E53+NRGSUP!E53</f>
        <v>15303.094606800005</v>
      </c>
      <c r="F53" s="8">
        <f>INTAVI!F53+NRGSUP!F53</f>
        <v>7563.3345216000007</v>
      </c>
      <c r="G53" s="8">
        <f>INTAVI!G53+NRGSUP!G53</f>
        <v>8307.2117700000017</v>
      </c>
      <c r="H53" s="8">
        <f>INTAVI!H53+NRGSUP!H53</f>
        <v>7502.6071691999996</v>
      </c>
      <c r="I53" s="8">
        <f>INTAVI!I53+NRGSUP!I53</f>
        <v>8348.7859884000027</v>
      </c>
      <c r="J53" s="8">
        <f>INTAVI!J53+NRGSUP!J53</f>
        <v>9089.8199963999978</v>
      </c>
      <c r="K53" s="8">
        <f>INTAVI!K53+NRGSUP!K53</f>
        <v>13844.321805600002</v>
      </c>
      <c r="L53" s="8">
        <f>INTAVI!L53+NRGSUP!L53</f>
        <v>18353.267103599996</v>
      </c>
      <c r="M53" s="8">
        <f>INTAVI!M53+NRGSUP!M53</f>
        <v>20976.438740400001</v>
      </c>
      <c r="N53" s="8">
        <f>INTAVI!N53+NRGSUP!N53</f>
        <v>23976.824414400002</v>
      </c>
      <c r="O53" s="8">
        <f>INTAVI!O53+NRGSUP!O53</f>
        <v>23402.429622000003</v>
      </c>
      <c r="P53" s="8">
        <f>INTAVI!P53+NRGSUP!P53</f>
        <v>22284.746312399999</v>
      </c>
      <c r="Q53" s="8">
        <f>INTAVI!Q53+NRGSUP!Q53</f>
        <v>23958.704484000002</v>
      </c>
      <c r="R53" s="8">
        <f>INTAVI!R53+NRGSUP!R53</f>
        <v>25362.210931199999</v>
      </c>
      <c r="S53" s="8">
        <f>INTAVI!S53+NRGSUP!S53</f>
        <v>27788.904514799997</v>
      </c>
      <c r="T53" s="8">
        <f>INTAVI!T53+NRGSUP!T53</f>
        <v>26559.653234400004</v>
      </c>
      <c r="U53" s="8">
        <f>INTAVI!U53+NRGSUP!U53</f>
        <v>27989.149874399998</v>
      </c>
      <c r="V53" s="8">
        <f>INTAVI!V53+NRGSUP!V53</f>
        <v>28899.615373200002</v>
      </c>
      <c r="W53" s="8">
        <f>INTAVI!W53+NRGSUP!W53</f>
        <v>29497.793410799997</v>
      </c>
      <c r="X53" s="8">
        <f>INTAVI!X53+NRGSUP!X53</f>
        <v>29960.1563976</v>
      </c>
      <c r="Y53" s="8">
        <f>INTAVI!Y53+NRGSUP!Y53</f>
        <v>29829.767853600002</v>
      </c>
      <c r="Z53" s="8">
        <f>INTAVI!Z53+NRGSUP!Z53</f>
        <v>29411.375479199996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13305.615218413675</v>
      </c>
      <c r="D54" s="45">
        <f>INTAVI!D54+NRGSUP!D54</f>
        <v>14146.730030903102</v>
      </c>
      <c r="E54" s="45">
        <f>INTAVI!E54+NRGSUP!E54</f>
        <v>14363.322168606672</v>
      </c>
      <c r="F54" s="45">
        <f>INTAVI!F54+NRGSUP!F54</f>
        <v>18392.810586268297</v>
      </c>
      <c r="G54" s="45">
        <f>INTAVI!G54+NRGSUP!G54</f>
        <v>19933.280638599241</v>
      </c>
      <c r="H54" s="45">
        <f>INTAVI!H54+NRGSUP!H54</f>
        <v>22854.83507641677</v>
      </c>
      <c r="I54" s="45">
        <f>INTAVI!I54+NRGSUP!I54</f>
        <v>25080.157296692123</v>
      </c>
      <c r="J54" s="45">
        <f>INTAVI!J54+NRGSUP!J54</f>
        <v>26053.080403443815</v>
      </c>
      <c r="K54" s="45">
        <f>INTAVI!K54+NRGSUP!K54</f>
        <v>25852.687892729507</v>
      </c>
      <c r="L54" s="45">
        <f>INTAVI!L54+NRGSUP!L54</f>
        <v>27182.929728559211</v>
      </c>
      <c r="M54" s="45">
        <f>INTAVI!M54+NRGSUP!M54</f>
        <v>28115.440399255804</v>
      </c>
      <c r="N54" s="45">
        <f>INTAVI!N54+NRGSUP!N54</f>
        <v>28628.330816408692</v>
      </c>
      <c r="O54" s="45">
        <f>INTAVI!O54+NRGSUP!O54</f>
        <v>29548.678038494603</v>
      </c>
      <c r="P54" s="45">
        <f>INTAVI!P54+NRGSUP!P54</f>
        <v>32127.504684811116</v>
      </c>
      <c r="Q54" s="45">
        <f>INTAVI!Q54+NRGSUP!Q54</f>
        <v>33123.948940323564</v>
      </c>
      <c r="R54" s="45">
        <f>INTAVI!R54+NRGSUP!R54</f>
        <v>33227.30317212324</v>
      </c>
      <c r="S54" s="45">
        <f>INTAVI!S54+NRGSUP!S54</f>
        <v>35553.76343746356</v>
      </c>
      <c r="T54" s="45">
        <f>INTAVI!T54+NRGSUP!T54</f>
        <v>36477.566249006632</v>
      </c>
      <c r="U54" s="45">
        <f>INTAVI!U54+NRGSUP!U54</f>
        <v>35841.755202590633</v>
      </c>
      <c r="V54" s="45">
        <f>INTAVI!V54+NRGSUP!V54</f>
        <v>36344.790798752467</v>
      </c>
      <c r="W54" s="45">
        <f>INTAVI!W54+NRGSUP!W54</f>
        <v>36551.88502096328</v>
      </c>
      <c r="X54" s="45">
        <f>INTAVI!X54+NRGSUP!X54</f>
        <v>37062.528451732083</v>
      </c>
      <c r="Y54" s="45">
        <f>INTAVI!Y54+NRGSUP!Y54</f>
        <v>36769.305168348357</v>
      </c>
      <c r="Z54" s="45">
        <f>INTAVI!Z54+NRGSUP!Z54</f>
        <v>35319.072381411541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22">SUM(C62:C72)</f>
        <v>270646.19371079991</v>
      </c>
      <c r="D61" s="49">
        <f t="shared" ref="D61:X61" si="23">SUM(D62:D72)</f>
        <v>274078.96409664006</v>
      </c>
      <c r="E61" s="49">
        <f t="shared" si="23"/>
        <v>284064.67365840002</v>
      </c>
      <c r="F61" s="49">
        <f t="shared" si="23"/>
        <v>318774.51860904001</v>
      </c>
      <c r="G61" s="49">
        <f t="shared" si="23"/>
        <v>331550.45563392004</v>
      </c>
      <c r="H61" s="49">
        <f t="shared" si="23"/>
        <v>363017.91426335991</v>
      </c>
      <c r="I61" s="49">
        <f t="shared" si="23"/>
        <v>387051.89255063998</v>
      </c>
      <c r="J61" s="49">
        <f t="shared" si="23"/>
        <v>417039.98835239996</v>
      </c>
      <c r="K61" s="49">
        <f t="shared" si="23"/>
        <v>445780.79890055995</v>
      </c>
      <c r="L61" s="49">
        <f t="shared" si="23"/>
        <v>461600.26779744006</v>
      </c>
      <c r="M61" s="49">
        <f t="shared" si="23"/>
        <v>510184.29167927994</v>
      </c>
      <c r="N61" s="49">
        <f t="shared" si="23"/>
        <v>490588.91122959688</v>
      </c>
      <c r="O61" s="49">
        <f t="shared" si="23"/>
        <v>534680.42748383118</v>
      </c>
      <c r="P61" s="49">
        <f t="shared" si="23"/>
        <v>543261.32346636069</v>
      </c>
      <c r="Q61" s="49">
        <f t="shared" si="23"/>
        <v>522860.31873198465</v>
      </c>
      <c r="R61" s="49">
        <f t="shared" si="23"/>
        <v>538903.35927733744</v>
      </c>
      <c r="S61" s="49">
        <f t="shared" si="23"/>
        <v>544461.49884668982</v>
      </c>
      <c r="T61" s="49">
        <f t="shared" si="23"/>
        <v>555845.41226969881</v>
      </c>
      <c r="U61" s="49">
        <f t="shared" si="23"/>
        <v>573064.03930123593</v>
      </c>
      <c r="V61" s="49">
        <f t="shared" si="23"/>
        <v>582137.03679518611</v>
      </c>
      <c r="W61" s="49">
        <f t="shared" si="23"/>
        <v>579495.23734110524</v>
      </c>
      <c r="X61" s="49">
        <f t="shared" si="23"/>
        <v>623584.0189743191</v>
      </c>
      <c r="Y61" s="49">
        <f t="shared" ref="Y61:Z61" si="24">SUM(Y62:Y72)</f>
        <v>603942.21544128959</v>
      </c>
      <c r="Z61" s="49">
        <f t="shared" si="24"/>
        <v>583428.65872924472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250426.99382399995</v>
      </c>
      <c r="D62" s="52">
        <f>INTAVI!D62+NRGSUP!D62</f>
        <v>251806.4168256</v>
      </c>
      <c r="E62" s="52">
        <f>INTAVI!E62+NRGSUP!E62</f>
        <v>259375.57228799997</v>
      </c>
      <c r="F62" s="52">
        <f>INTAVI!F62+NRGSUP!F62</f>
        <v>289416.2205312</v>
      </c>
      <c r="G62" s="52">
        <f>INTAVI!G62+NRGSUP!G62</f>
        <v>298481.27016960003</v>
      </c>
      <c r="H62" s="52">
        <f>INTAVI!H62+NRGSUP!H62</f>
        <v>320983.91700479994</v>
      </c>
      <c r="I62" s="52">
        <f>INTAVI!I62+NRGSUP!I62</f>
        <v>334781.92500479997</v>
      </c>
      <c r="J62" s="52">
        <f>INTAVI!J62+NRGSUP!J62</f>
        <v>352750.44389759994</v>
      </c>
      <c r="K62" s="52">
        <f>INTAVI!K62+NRGSUP!K62</f>
        <v>374465.46453120001</v>
      </c>
      <c r="L62" s="52">
        <f>INTAVI!L62+NRGSUP!L62</f>
        <v>381435.27367679996</v>
      </c>
      <c r="M62" s="52">
        <f>INTAVI!M62+NRGSUP!M62</f>
        <v>421047.37745279993</v>
      </c>
      <c r="N62" s="52">
        <f>INTAVI!N62+NRGSUP!N62</f>
        <v>396280.72753919999</v>
      </c>
      <c r="O62" s="52">
        <f>INTAVI!O62+NRGSUP!O62</f>
        <v>431986.13337599987</v>
      </c>
      <c r="P62" s="52">
        <f>INTAVI!P62+NRGSUP!P62</f>
        <v>438473.18995199993</v>
      </c>
      <c r="Q62" s="52">
        <f>INTAVI!Q62+NRGSUP!Q62</f>
        <v>411905.13799680001</v>
      </c>
      <c r="R62" s="52">
        <f>INTAVI!R62+NRGSUP!R62</f>
        <v>425687.73730560002</v>
      </c>
      <c r="S62" s="52">
        <f>INTAVI!S62+NRGSUP!S62</f>
        <v>430068.31822080002</v>
      </c>
      <c r="T62" s="52">
        <f>INTAVI!T62+NRGSUP!T62</f>
        <v>436048.7580287999</v>
      </c>
      <c r="U62" s="52">
        <f>INTAVI!U62+NRGSUP!U62</f>
        <v>449013.65685120004</v>
      </c>
      <c r="V62" s="52">
        <f>INTAVI!V62+NRGSUP!V62</f>
        <v>455236.66540800006</v>
      </c>
      <c r="W62" s="52">
        <f>INTAVI!W62+NRGSUP!W62</f>
        <v>450537.94638720003</v>
      </c>
      <c r="X62" s="52">
        <f>INTAVI!X62+NRGSUP!X62</f>
        <v>489773.42628479988</v>
      </c>
      <c r="Y62" s="52">
        <f>INTAVI!Y62+NRGSUP!Y62</f>
        <v>470389.58063999994</v>
      </c>
      <c r="Z62" s="52">
        <f>INTAVI!Z62+NRGSUP!Z62</f>
        <v>448897.29333120002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485.08306559999994</v>
      </c>
      <c r="D63" s="52">
        <f>INTAVI!D63+NRGSUP!D63</f>
        <v>450.60906239999997</v>
      </c>
      <c r="E63" s="52">
        <f>INTAVI!E63+NRGSUP!E63</f>
        <v>412.37320319999992</v>
      </c>
      <c r="F63" s="52">
        <f>INTAVI!F63+NRGSUP!F63</f>
        <v>979.76471040000024</v>
      </c>
      <c r="G63" s="52">
        <f>INTAVI!G63+NRGSUP!G63</f>
        <v>1018.6118208</v>
      </c>
      <c r="H63" s="52">
        <f>INTAVI!H63+NRGSUP!H63</f>
        <v>1072.57248</v>
      </c>
      <c r="I63" s="52">
        <f>INTAVI!I63+NRGSUP!I63</f>
        <v>1074.8170944000001</v>
      </c>
      <c r="J63" s="52">
        <f>INTAVI!J63+NRGSUP!J63</f>
        <v>1350.9490175999995</v>
      </c>
      <c r="K63" s="52">
        <f>INTAVI!K63+NRGSUP!K63</f>
        <v>1390.9662144000001</v>
      </c>
      <c r="L63" s="52">
        <f>INTAVI!L63+NRGSUP!L63</f>
        <v>1723.0340735999998</v>
      </c>
      <c r="M63" s="52">
        <f>INTAVI!M63+NRGSUP!M63</f>
        <v>1654.2203327999996</v>
      </c>
      <c r="N63" s="52">
        <f>INTAVI!N63+NRGSUP!N63</f>
        <v>2081.9752128</v>
      </c>
      <c r="O63" s="52">
        <f>INTAVI!O63+NRGSUP!O63</f>
        <v>2259.7997183999987</v>
      </c>
      <c r="P63" s="52">
        <f>INTAVI!P63+NRGSUP!P63</f>
        <v>2204.4246336000001</v>
      </c>
      <c r="Q63" s="52">
        <f>INTAVI!Q63+NRGSUP!Q63</f>
        <v>2204.2685951999993</v>
      </c>
      <c r="R63" s="52">
        <f>INTAVI!R63+NRGSUP!R63</f>
        <v>2322.599731199999</v>
      </c>
      <c r="S63" s="52">
        <f>INTAVI!S63+NRGSUP!S63</f>
        <v>2167.7181119999991</v>
      </c>
      <c r="T63" s="52">
        <f>INTAVI!T63+NRGSUP!T63</f>
        <v>2173.2996095999993</v>
      </c>
      <c r="U63" s="52">
        <f>INTAVI!U63+NRGSUP!U63</f>
        <v>2323.985529600001</v>
      </c>
      <c r="V63" s="52">
        <f>INTAVI!V63+NRGSUP!V63</f>
        <v>2091.9471552000005</v>
      </c>
      <c r="W63" s="52">
        <f>INTAVI!W63+NRGSUP!W63</f>
        <v>1947.2431104000004</v>
      </c>
      <c r="X63" s="52">
        <f>INTAVI!X63+NRGSUP!X63</f>
        <v>1843.1683200000007</v>
      </c>
      <c r="Y63" s="52">
        <f>INTAVI!Y63+NRGSUP!Y63</f>
        <v>1744.6427711999995</v>
      </c>
      <c r="Z63" s="52">
        <f>INTAVI!Z63+NRGSUP!Z63</f>
        <v>1777.7841984000006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3145.1630464800005</v>
      </c>
      <c r="D64" s="52">
        <f>INTAVI!D64+NRGSUP!D64</f>
        <v>4051.4113785600007</v>
      </c>
      <c r="E64" s="52">
        <f>INTAVI!E64+NRGSUP!E64</f>
        <v>5370.9206241600004</v>
      </c>
      <c r="F64" s="52">
        <f>INTAVI!F64+NRGSUP!F64</f>
        <v>4803.6726410400006</v>
      </c>
      <c r="G64" s="52">
        <f>INTAVI!G64+NRGSUP!G64</f>
        <v>5041.5324523199979</v>
      </c>
      <c r="H64" s="52">
        <f>INTAVI!H64+NRGSUP!H64</f>
        <v>5827.2747624000003</v>
      </c>
      <c r="I64" s="52">
        <f>INTAVI!I64+NRGSUP!I64</f>
        <v>6653.9178669599996</v>
      </c>
      <c r="J64" s="52">
        <f>INTAVI!J64+NRGSUP!J64</f>
        <v>9619.7059576800002</v>
      </c>
      <c r="K64" s="52">
        <f>INTAVI!K64+NRGSUP!K64</f>
        <v>11494.23459912</v>
      </c>
      <c r="L64" s="52">
        <f>INTAVI!L64+NRGSUP!L64</f>
        <v>13288.272117119999</v>
      </c>
      <c r="M64" s="52">
        <f>INTAVI!M64+NRGSUP!M64</f>
        <v>15722.668699920005</v>
      </c>
      <c r="N64" s="52">
        <f>INTAVI!N64+NRGSUP!N64</f>
        <v>19543.409019996947</v>
      </c>
      <c r="O64" s="52">
        <f>INTAVI!O64+NRGSUP!O64</f>
        <v>23285.392173111373</v>
      </c>
      <c r="P64" s="52">
        <f>INTAVI!P64+NRGSUP!P64</f>
        <v>26914.861677240682</v>
      </c>
      <c r="Q64" s="52">
        <f>INTAVI!Q64+NRGSUP!Q64</f>
        <v>28736.539918384617</v>
      </c>
      <c r="R64" s="52">
        <f>INTAVI!R64+NRGSUP!R64</f>
        <v>29866.090698137385</v>
      </c>
      <c r="S64" s="52">
        <f>INTAVI!S64+NRGSUP!S64</f>
        <v>30846.455385089728</v>
      </c>
      <c r="T64" s="52">
        <f>INTAVI!T64+NRGSUP!T64</f>
        <v>31542.861619618954</v>
      </c>
      <c r="U64" s="52">
        <f>INTAVI!U64+NRGSUP!U64</f>
        <v>31485.100755795826</v>
      </c>
      <c r="V64" s="52">
        <f>INTAVI!V64+NRGSUP!V64</f>
        <v>32141.196006866056</v>
      </c>
      <c r="W64" s="52">
        <f>INTAVI!W64+NRGSUP!W64</f>
        <v>33261.387657905099</v>
      </c>
      <c r="X64" s="52">
        <f>INTAVI!X64+NRGSUP!X64</f>
        <v>35188.36015831925</v>
      </c>
      <c r="Y64" s="52">
        <f>INTAVI!Y64+NRGSUP!Y64</f>
        <v>35944.662982569687</v>
      </c>
      <c r="Z64" s="52">
        <f>INTAVI!Z64+NRGSUP!Z64</f>
        <v>35888.14000540477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14468.163839999997</v>
      </c>
      <c r="D65" s="52">
        <f>INTAVI!D65+NRGSUP!D65</f>
        <v>15251.050439999997</v>
      </c>
      <c r="E65" s="52">
        <f>INTAVI!E65+NRGSUP!E65</f>
        <v>15511.47012</v>
      </c>
      <c r="F65" s="52">
        <f>INTAVI!F65+NRGSUP!F65</f>
        <v>19245.885480000001</v>
      </c>
      <c r="G65" s="52">
        <f>INTAVI!G65+NRGSUP!G65</f>
        <v>20669.954399999995</v>
      </c>
      <c r="H65" s="52">
        <f>INTAVI!H65+NRGSUP!H65</f>
        <v>23745.052799999994</v>
      </c>
      <c r="I65" s="52">
        <f>INTAVI!I65+NRGSUP!I65</f>
        <v>25708.886639999997</v>
      </c>
      <c r="J65" s="52">
        <f>INTAVI!J65+NRGSUP!J65</f>
        <v>28887.02315999999</v>
      </c>
      <c r="K65" s="52">
        <f>INTAVI!K65+NRGSUP!K65</f>
        <v>28909.821959999997</v>
      </c>
      <c r="L65" s="52">
        <f>INTAVI!L65+NRGSUP!L65</f>
        <v>29281.692599999998</v>
      </c>
      <c r="M65" s="52">
        <f>INTAVI!M65+NRGSUP!M65</f>
        <v>31018.028399999999</v>
      </c>
      <c r="N65" s="52">
        <f>INTAVI!N65+NRGSUP!N65</f>
        <v>31756.72896</v>
      </c>
      <c r="O65" s="52">
        <f>INTAVI!O65+NRGSUP!O65</f>
        <v>33528.857400000001</v>
      </c>
      <c r="P65" s="52">
        <f>INTAVI!P65+NRGSUP!P65</f>
        <v>35943.63048</v>
      </c>
      <c r="Q65" s="52">
        <f>INTAVI!Q65+NRGSUP!Q65</f>
        <v>37020.651839999999</v>
      </c>
      <c r="R65" s="52">
        <f>INTAVI!R65+NRGSUP!R65</f>
        <v>37665.595439999997</v>
      </c>
      <c r="S65" s="52">
        <f>INTAVI!S65+NRGSUP!S65</f>
        <v>38533.4928</v>
      </c>
      <c r="T65" s="52">
        <f>INTAVI!T65+NRGSUP!T65</f>
        <v>39747.465360000002</v>
      </c>
      <c r="U65" s="52">
        <f>INTAVI!U65+NRGSUP!U65</f>
        <v>38976.7212</v>
      </c>
      <c r="V65" s="52">
        <f>INTAVI!V65+NRGSUP!V65</f>
        <v>39480.776279999998</v>
      </c>
      <c r="W65" s="52">
        <f>INTAVI!W65+NRGSUP!W65</f>
        <v>39903.35147999999</v>
      </c>
      <c r="X65" s="52">
        <f>INTAVI!X65+NRGSUP!X65</f>
        <v>40929.216839999986</v>
      </c>
      <c r="Y65" s="52">
        <f>INTAVI!Y65+NRGSUP!Y65</f>
        <v>40394.537999999993</v>
      </c>
      <c r="Z65" s="52">
        <f>INTAVI!Z65+NRGSUP!Z65</f>
        <v>38779.102800000001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40.020238079999984</v>
      </c>
      <c r="H66" s="52">
        <f>INTAVI!H66+NRGSUP!H66</f>
        <v>23.489485919999996</v>
      </c>
      <c r="I66" s="52">
        <f>INTAVI!I66+NRGSUP!I66</f>
        <v>27.188049599999999</v>
      </c>
      <c r="J66" s="52">
        <f>INTAVI!J66+NRGSUP!J66</f>
        <v>42.511180319999987</v>
      </c>
      <c r="K66" s="52">
        <f>INTAVI!K66+NRGSUP!K66</f>
        <v>48.171045599999999</v>
      </c>
      <c r="L66" s="52">
        <f>INTAVI!L66+NRGSUP!L66</f>
        <v>48.003334560000006</v>
      </c>
      <c r="M66" s="52">
        <f>INTAVI!M66+NRGSUP!M66</f>
        <v>67.844213280000005</v>
      </c>
      <c r="N66" s="52">
        <f>INTAVI!N66+NRGSUP!N66</f>
        <v>82.450876319999992</v>
      </c>
      <c r="O66" s="52">
        <f>INTAVI!O66+NRGSUP!O66</f>
        <v>88.879204799999997</v>
      </c>
      <c r="P66" s="52">
        <f>INTAVI!P66+NRGSUP!P66</f>
        <v>77.730498719999972</v>
      </c>
      <c r="Q66" s="52">
        <f>INTAVI!Q66+NRGSUP!Q66</f>
        <v>68.016257279999977</v>
      </c>
      <c r="R66" s="52">
        <f>INTAVI!R66+NRGSUP!R66</f>
        <v>66.629455200000024</v>
      </c>
      <c r="S66" s="52">
        <f>INTAVI!S66+NRGSUP!S66</f>
        <v>31.51667664</v>
      </c>
      <c r="T66" s="52">
        <f>INTAVI!T66+NRGSUP!T66</f>
        <v>22.57140815999999</v>
      </c>
      <c r="U66" s="52">
        <f>INTAVI!U66+NRGSUP!U66</f>
        <v>17.742961439999998</v>
      </c>
      <c r="V66" s="52">
        <f>INTAVI!V66+NRGSUP!V66</f>
        <v>11.06230176</v>
      </c>
      <c r="W66" s="52">
        <f>INTAVI!W66+NRGSUP!W66</f>
        <v>10.247960159999998</v>
      </c>
      <c r="X66" s="52">
        <f>INTAVI!X66+NRGSUP!X66</f>
        <v>7.5543883200000002</v>
      </c>
      <c r="Y66" s="52">
        <f>INTAVI!Y66+NRGSUP!Y66</f>
        <v>5.6580811200000012</v>
      </c>
      <c r="Z66" s="52">
        <f>INTAVI!Z66+NRGSUP!Z66</f>
        <v>5.7251145600000006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173.95560000000003</v>
      </c>
      <c r="D67" s="52">
        <f>INTAVI!D67+NRGSUP!D67</f>
        <v>194.98319999999998</v>
      </c>
      <c r="E67" s="52">
        <f>INTAVI!E67+NRGSUP!E67</f>
        <v>472.20394176000008</v>
      </c>
      <c r="F67" s="52">
        <f>INTAVI!F67+NRGSUP!F67</f>
        <v>718.99430544000006</v>
      </c>
      <c r="G67" s="52">
        <f>INTAVI!G67+NRGSUP!G67</f>
        <v>867.87965376000022</v>
      </c>
      <c r="H67" s="52">
        <f>INTAVI!H67+NRGSUP!H67</f>
        <v>1606.4245295999999</v>
      </c>
      <c r="I67" s="52">
        <f>INTAVI!I67+NRGSUP!I67</f>
        <v>2489.3125372800005</v>
      </c>
      <c r="J67" s="52">
        <f>INTAVI!J67+NRGSUP!J67</f>
        <v>3218.8267598399993</v>
      </c>
      <c r="K67" s="52">
        <f>INTAVI!K67+NRGSUP!K67</f>
        <v>5012.1749289600002</v>
      </c>
      <c r="L67" s="52">
        <f>INTAVI!L67+NRGSUP!L67</f>
        <v>6129.7355404800019</v>
      </c>
      <c r="M67" s="52">
        <f>INTAVI!M67+NRGSUP!M67</f>
        <v>7329.4885799999993</v>
      </c>
      <c r="N67" s="52">
        <f>INTAVI!N67+NRGSUP!N67</f>
        <v>7477.1642678400012</v>
      </c>
      <c r="O67" s="52">
        <f>INTAVI!O67+NRGSUP!O67</f>
        <v>7293.8555913600003</v>
      </c>
      <c r="P67" s="52">
        <f>INTAVI!P67+NRGSUP!P67</f>
        <v>6777.81025056</v>
      </c>
      <c r="Q67" s="52">
        <f>INTAVI!Q67+NRGSUP!Q67</f>
        <v>6761.8789761600001</v>
      </c>
      <c r="R67" s="52">
        <f>INTAVI!R67+NRGSUP!R67</f>
        <v>6888.7128715200015</v>
      </c>
      <c r="S67" s="52">
        <f>INTAVI!S67+NRGSUP!S67</f>
        <v>6797.9052446399992</v>
      </c>
      <c r="T67" s="52">
        <f>INTAVI!T67+NRGSUP!T67</f>
        <v>7204.5734212799998</v>
      </c>
      <c r="U67" s="52">
        <f>INTAVI!U67+NRGSUP!U67</f>
        <v>7756.42303008</v>
      </c>
      <c r="V67" s="52">
        <f>INTAVI!V67+NRGSUP!V67</f>
        <v>8066.4616108799992</v>
      </c>
      <c r="W67" s="52">
        <f>INTAVI!W67+NRGSUP!W67</f>
        <v>7960.1506531200002</v>
      </c>
      <c r="X67" s="52">
        <f>INTAVI!X67+NRGSUP!X67</f>
        <v>9051.3717105600008</v>
      </c>
      <c r="Y67" s="52">
        <f>INTAVI!Y67+NRGSUP!Y67</f>
        <v>9676.6591291199984</v>
      </c>
      <c r="Z67" s="52">
        <f>INTAVI!Z67+NRGSUP!Z67</f>
        <v>10607.358291839999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709.40011247999996</v>
      </c>
      <c r="D68" s="52">
        <f>INTAVI!D68+NRGSUP!D68</f>
        <v>977.8731177599999</v>
      </c>
      <c r="E68" s="52">
        <f>INTAVI!E68+NRGSUP!E68</f>
        <v>1507.7553839999998</v>
      </c>
      <c r="F68" s="52">
        <f>INTAVI!F68+NRGSUP!F68</f>
        <v>2164.2959332800001</v>
      </c>
      <c r="G68" s="52">
        <f>INTAVI!G68+NRGSUP!G68</f>
        <v>1988.7093561600002</v>
      </c>
      <c r="H68" s="52">
        <f>INTAVI!H68+NRGSUP!H68</f>
        <v>2962.6305595200001</v>
      </c>
      <c r="I68" s="52">
        <f>INTAVI!I68+NRGSUP!I68</f>
        <v>5089.9388169599997</v>
      </c>
      <c r="J68" s="52">
        <f>INTAVI!J68+NRGSUP!J68</f>
        <v>5184.0784900800008</v>
      </c>
      <c r="K68" s="52">
        <f>INTAVI!K68+NRGSUP!K68</f>
        <v>3342.8962267200004</v>
      </c>
      <c r="L68" s="52">
        <f>INTAVI!L68+NRGSUP!L68</f>
        <v>1618.0149427200004</v>
      </c>
      <c r="M68" s="52">
        <f>INTAVI!M68+NRGSUP!M68</f>
        <v>1753.1630236799997</v>
      </c>
      <c r="N68" s="52">
        <f>INTAVI!N68+NRGSUP!N68</f>
        <v>1290.5420601599999</v>
      </c>
      <c r="O68" s="52">
        <f>INTAVI!O68+NRGSUP!O68</f>
        <v>955.6376414399997</v>
      </c>
      <c r="P68" s="52">
        <f>INTAVI!P68+NRGSUP!P68</f>
        <v>646.16693327999997</v>
      </c>
      <c r="Q68" s="52">
        <f>INTAVI!Q68+NRGSUP!Q68</f>
        <v>1164.46286448</v>
      </c>
      <c r="R68" s="52">
        <f>INTAVI!R68+NRGSUP!R68</f>
        <v>1340.5094999999997</v>
      </c>
      <c r="S68" s="52">
        <f>INTAVI!S68+NRGSUP!S68</f>
        <v>1114.0437772800001</v>
      </c>
      <c r="T68" s="52">
        <f>INTAVI!T68+NRGSUP!T68</f>
        <v>1762.8403075200001</v>
      </c>
      <c r="U68" s="52">
        <f>INTAVI!U68+NRGSUP!U68</f>
        <v>1725.0772867199998</v>
      </c>
      <c r="V68" s="52">
        <f>INTAVI!V68+NRGSUP!V68</f>
        <v>1581.1131614399999</v>
      </c>
      <c r="W68" s="52">
        <f>INTAVI!W68+NRGSUP!W68</f>
        <v>1500.4851868800001</v>
      </c>
      <c r="X68" s="52">
        <f>INTAVI!X68+NRGSUP!X68</f>
        <v>1556.7517310399999</v>
      </c>
      <c r="Y68" s="52">
        <f>INTAVI!Y68+NRGSUP!Y68</f>
        <v>1912.8060921600002</v>
      </c>
      <c r="Z68" s="52">
        <f>INTAVI!Z68+NRGSUP!Z68</f>
        <v>2540.4027235200006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1186.67871504</v>
      </c>
      <c r="D69" s="52">
        <f>INTAVI!D69+NRGSUP!D69</f>
        <v>1262.5490995199998</v>
      </c>
      <c r="E69" s="52">
        <f>INTAVI!E69+NRGSUP!E69</f>
        <v>1256.0909500800003</v>
      </c>
      <c r="F69" s="52">
        <f>INTAVI!F69+NRGSUP!F69</f>
        <v>1273.5002736000001</v>
      </c>
      <c r="G69" s="52">
        <f>INTAVI!G69+NRGSUP!G69</f>
        <v>2793.5311881600001</v>
      </c>
      <c r="H69" s="52">
        <f>INTAVI!H69+NRGSUP!H69</f>
        <v>4543.4901153600003</v>
      </c>
      <c r="I69" s="52">
        <f>INTAVI!I69+NRGSUP!I69</f>
        <v>6496.3916351999997</v>
      </c>
      <c r="J69" s="52">
        <f>INTAVI!J69+NRGSUP!J69</f>
        <v>11773.4883264</v>
      </c>
      <c r="K69" s="52">
        <f>INTAVI!K69+NRGSUP!K69</f>
        <v>17947.987166880004</v>
      </c>
      <c r="L69" s="52">
        <f>INTAVI!L69+NRGSUP!L69</f>
        <v>24116.917644000001</v>
      </c>
      <c r="M69" s="52">
        <f>INTAVI!M69+NRGSUP!M69</f>
        <v>27039.603409919997</v>
      </c>
      <c r="N69" s="52">
        <f>INTAVI!N69+NRGSUP!N69</f>
        <v>29263.910329439994</v>
      </c>
      <c r="O69" s="52">
        <f>INTAVI!O69+NRGSUP!O69</f>
        <v>32415.45539616</v>
      </c>
      <c r="P69" s="52">
        <f>INTAVI!P69+NRGSUP!P69</f>
        <v>28805.535411839996</v>
      </c>
      <c r="Q69" s="52">
        <f>INTAVI!Q69+NRGSUP!Q69</f>
        <v>31301.290295999999</v>
      </c>
      <c r="R69" s="52">
        <f>INTAVI!R69+NRGSUP!R69</f>
        <v>31061.771403839997</v>
      </c>
      <c r="S69" s="52">
        <f>INTAVI!S69+NRGSUP!S69</f>
        <v>30937.450625279991</v>
      </c>
      <c r="T69" s="52">
        <f>INTAVI!T69+NRGSUP!T69</f>
        <v>33648.686923680005</v>
      </c>
      <c r="U69" s="52">
        <f>INTAVI!U69+NRGSUP!U69</f>
        <v>37812.86921088001</v>
      </c>
      <c r="V69" s="52">
        <f>INTAVI!V69+NRGSUP!V69</f>
        <v>39295.517385599996</v>
      </c>
      <c r="W69" s="52">
        <f>INTAVI!W69+NRGSUP!W69</f>
        <v>40105.185251039999</v>
      </c>
      <c r="X69" s="52">
        <f>INTAVI!X69+NRGSUP!X69</f>
        <v>41275.705593600011</v>
      </c>
      <c r="Y69" s="52">
        <f>INTAVI!Y69+NRGSUP!Y69</f>
        <v>40647.159534239996</v>
      </c>
      <c r="Z69" s="52">
        <f>INTAVI!Z69+NRGSUP!Z69</f>
        <v>41670.606725280006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0.47917439999999989</v>
      </c>
      <c r="Y71" s="52">
        <f>INTAVI!Y71+NRGSUP!Y71</f>
        <v>162.25049088000003</v>
      </c>
      <c r="Z71" s="52">
        <f>INTAVI!Z71+NRGSUP!Z71</f>
        <v>401.78212703999992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50.755507199999997</v>
      </c>
      <c r="D72" s="55">
        <f>INTAVI!D72+NRGSUP!D72</f>
        <v>84.070972799999993</v>
      </c>
      <c r="E72" s="55">
        <f>INTAVI!E72+NRGSUP!E72</f>
        <v>158.28714719999999</v>
      </c>
      <c r="F72" s="55">
        <f>INTAVI!F72+NRGSUP!F72</f>
        <v>172.18473407999997</v>
      </c>
      <c r="G72" s="55">
        <f>INTAVI!G72+NRGSUP!G72</f>
        <v>648.94635503999984</v>
      </c>
      <c r="H72" s="55">
        <f>INTAVI!H72+NRGSUP!H72</f>
        <v>2253.0625257599995</v>
      </c>
      <c r="I72" s="55">
        <f>INTAVI!I72+NRGSUP!I72</f>
        <v>4729.514905439999</v>
      </c>
      <c r="J72" s="55">
        <f>INTAVI!J72+NRGSUP!J72</f>
        <v>4212.9615628800002</v>
      </c>
      <c r="K72" s="55">
        <f>INTAVI!K72+NRGSUP!K72</f>
        <v>3169.0822276799995</v>
      </c>
      <c r="L72" s="55">
        <f>INTAVI!L72+NRGSUP!L72</f>
        <v>3959.3238681599996</v>
      </c>
      <c r="M72" s="55">
        <f>INTAVI!M72+NRGSUP!M72</f>
        <v>4551.8975668799994</v>
      </c>
      <c r="N72" s="55">
        <f>INTAVI!N72+NRGSUP!N72</f>
        <v>2812.0029638399997</v>
      </c>
      <c r="O72" s="55">
        <f>INTAVI!O72+NRGSUP!O72</f>
        <v>2866.4169825599993</v>
      </c>
      <c r="P72" s="55">
        <f>INTAVI!P72+NRGSUP!P72</f>
        <v>3417.9736291199997</v>
      </c>
      <c r="Q72" s="55">
        <f>INTAVI!Q72+NRGSUP!Q72</f>
        <v>3698.0719876799994</v>
      </c>
      <c r="R72" s="55">
        <f>INTAVI!R72+NRGSUP!R72</f>
        <v>4003.7128718399995</v>
      </c>
      <c r="S72" s="55">
        <f>INTAVI!S72+NRGSUP!S72</f>
        <v>3964.5980049599993</v>
      </c>
      <c r="T72" s="55">
        <f>INTAVI!T72+NRGSUP!T72</f>
        <v>3694.3555910399996</v>
      </c>
      <c r="U72" s="55">
        <f>INTAVI!U72+NRGSUP!U72</f>
        <v>3952.4624755199998</v>
      </c>
      <c r="V72" s="55">
        <f>INTAVI!V72+NRGSUP!V72</f>
        <v>4232.2974854399999</v>
      </c>
      <c r="W72" s="55">
        <f>INTAVI!W72+NRGSUP!W72</f>
        <v>4269.2396543999994</v>
      </c>
      <c r="X72" s="55">
        <f>INTAVI!X72+NRGSUP!X72</f>
        <v>3957.9847732799994</v>
      </c>
      <c r="Y72" s="55">
        <f>INTAVI!Y72+NRGSUP!Y72</f>
        <v>3064.2577199999992</v>
      </c>
      <c r="Z72" s="55">
        <f>INTAVI!Z72+NRGSUP!Z72</f>
        <v>2860.4634119999996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86018.367839040002</v>
      </c>
      <c r="D2" s="21">
        <f t="shared" ref="D2:X2" si="0">SUM(D3,D17,D22,D25,D26,D51,D52)</f>
        <v>84030.351450480011</v>
      </c>
      <c r="E2" s="21">
        <f t="shared" si="0"/>
        <v>82576.137185640007</v>
      </c>
      <c r="F2" s="21">
        <f t="shared" si="0"/>
        <v>84156.862833000007</v>
      </c>
      <c r="G2" s="21">
        <f t="shared" si="0"/>
        <v>90121.752317880018</v>
      </c>
      <c r="H2" s="21">
        <f t="shared" si="0"/>
        <v>93765.212832239995</v>
      </c>
      <c r="I2" s="21">
        <f t="shared" si="0"/>
        <v>98548.681866840008</v>
      </c>
      <c r="J2" s="21">
        <f t="shared" si="0"/>
        <v>102820.44877451999</v>
      </c>
      <c r="K2" s="21">
        <f t="shared" si="0"/>
        <v>104731.12241747999</v>
      </c>
      <c r="L2" s="21">
        <f t="shared" si="0"/>
        <v>95889.300575760004</v>
      </c>
      <c r="M2" s="21">
        <f t="shared" si="0"/>
        <v>96691.241511000029</v>
      </c>
      <c r="N2" s="21">
        <f t="shared" si="0"/>
        <v>99352.270203119988</v>
      </c>
      <c r="O2" s="21">
        <f t="shared" si="0"/>
        <v>98100.674749440004</v>
      </c>
      <c r="P2" s="21">
        <f t="shared" si="0"/>
        <v>98580.469374000022</v>
      </c>
      <c r="Q2" s="21">
        <f t="shared" si="0"/>
        <v>99851.57592803998</v>
      </c>
      <c r="R2" s="21">
        <f t="shared" si="0"/>
        <v>104045.84091936001</v>
      </c>
      <c r="S2" s="21">
        <f t="shared" si="0"/>
        <v>109043.76554964</v>
      </c>
      <c r="T2" s="21">
        <f t="shared" si="0"/>
        <v>117264.46263804002</v>
      </c>
      <c r="U2" s="21">
        <f t="shared" si="0"/>
        <v>123461.98167060004</v>
      </c>
      <c r="V2" s="21">
        <f t="shared" si="0"/>
        <v>125799.63841224003</v>
      </c>
      <c r="W2" s="21">
        <f t="shared" si="0"/>
        <v>54220.864951080024</v>
      </c>
      <c r="X2" s="21">
        <f t="shared" si="0"/>
        <v>65746.501223040017</v>
      </c>
      <c r="Y2" s="21">
        <f t="shared" ref="Y2:Z2" si="1">SUM(Y3,Y17,Y22,Y25,Y26,Y51,Y52)</f>
        <v>104382.84234132001</v>
      </c>
      <c r="Z2" s="21">
        <f t="shared" si="1"/>
        <v>115178.68547964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86018.367839040002</v>
      </c>
      <c r="D26" s="27">
        <f t="shared" ref="D26:X26" si="21">SUM(D27,D33)</f>
        <v>84030.351450480011</v>
      </c>
      <c r="E26" s="27">
        <f t="shared" si="21"/>
        <v>82576.137185640007</v>
      </c>
      <c r="F26" s="27">
        <f t="shared" si="21"/>
        <v>84156.862833000007</v>
      </c>
      <c r="G26" s="27">
        <f t="shared" si="21"/>
        <v>90121.752317880018</v>
      </c>
      <c r="H26" s="27">
        <f t="shared" si="21"/>
        <v>93765.212832239995</v>
      </c>
      <c r="I26" s="27">
        <f t="shared" si="21"/>
        <v>98548.681866840008</v>
      </c>
      <c r="J26" s="27">
        <f t="shared" si="21"/>
        <v>102820.44877451999</v>
      </c>
      <c r="K26" s="27">
        <f t="shared" si="21"/>
        <v>104731.12241747999</v>
      </c>
      <c r="L26" s="27">
        <f t="shared" si="21"/>
        <v>95889.300575760004</v>
      </c>
      <c r="M26" s="27">
        <f t="shared" si="21"/>
        <v>96691.241511000029</v>
      </c>
      <c r="N26" s="27">
        <f t="shared" si="21"/>
        <v>99352.270203119988</v>
      </c>
      <c r="O26" s="27">
        <f t="shared" si="21"/>
        <v>98100.674749440004</v>
      </c>
      <c r="P26" s="27">
        <f t="shared" si="21"/>
        <v>98580.469374000022</v>
      </c>
      <c r="Q26" s="27">
        <f t="shared" si="21"/>
        <v>99851.57592803998</v>
      </c>
      <c r="R26" s="27">
        <f t="shared" si="21"/>
        <v>104045.84091936001</v>
      </c>
      <c r="S26" s="27">
        <f t="shared" si="21"/>
        <v>109043.76554964</v>
      </c>
      <c r="T26" s="27">
        <f t="shared" si="21"/>
        <v>117264.46263804002</v>
      </c>
      <c r="U26" s="27">
        <f t="shared" si="21"/>
        <v>123461.98167060004</v>
      </c>
      <c r="V26" s="27">
        <f t="shared" si="21"/>
        <v>125799.63841224003</v>
      </c>
      <c r="W26" s="27">
        <f t="shared" si="21"/>
        <v>54220.864951080024</v>
      </c>
      <c r="X26" s="27">
        <f t="shared" si="21"/>
        <v>65746.501223040017</v>
      </c>
      <c r="Y26" s="27">
        <f t="shared" ref="Y26:Z26" si="22">SUM(Y27,Y33)</f>
        <v>104382.84234132001</v>
      </c>
      <c r="Z26" s="27">
        <f t="shared" si="22"/>
        <v>115178.68547964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86018.367839040002</v>
      </c>
      <c r="D33" s="19">
        <f t="shared" ref="D33:X33" si="27">SUM(D34:D50)</f>
        <v>84030.351450480011</v>
      </c>
      <c r="E33" s="19">
        <f t="shared" si="27"/>
        <v>82576.137185640007</v>
      </c>
      <c r="F33" s="19">
        <f t="shared" si="27"/>
        <v>84156.862833000007</v>
      </c>
      <c r="G33" s="19">
        <f t="shared" si="27"/>
        <v>90121.752317880018</v>
      </c>
      <c r="H33" s="19">
        <f t="shared" si="27"/>
        <v>93765.212832239995</v>
      </c>
      <c r="I33" s="19">
        <f t="shared" si="27"/>
        <v>98548.681866840008</v>
      </c>
      <c r="J33" s="19">
        <f t="shared" si="27"/>
        <v>102820.44877451999</v>
      </c>
      <c r="K33" s="19">
        <f t="shared" si="27"/>
        <v>104731.12241747999</v>
      </c>
      <c r="L33" s="19">
        <f t="shared" si="27"/>
        <v>95889.300575760004</v>
      </c>
      <c r="M33" s="19">
        <f t="shared" si="27"/>
        <v>96691.241511000029</v>
      </c>
      <c r="N33" s="19">
        <f t="shared" si="27"/>
        <v>99352.270203119988</v>
      </c>
      <c r="O33" s="19">
        <f t="shared" si="27"/>
        <v>98100.674749440004</v>
      </c>
      <c r="P33" s="19">
        <f t="shared" si="27"/>
        <v>98580.469374000022</v>
      </c>
      <c r="Q33" s="19">
        <f t="shared" si="27"/>
        <v>99851.57592803998</v>
      </c>
      <c r="R33" s="19">
        <f t="shared" si="27"/>
        <v>104045.84091936001</v>
      </c>
      <c r="S33" s="19">
        <f t="shared" si="27"/>
        <v>109043.76554964</v>
      </c>
      <c r="T33" s="19">
        <f t="shared" si="27"/>
        <v>117264.46263804002</v>
      </c>
      <c r="U33" s="19">
        <f t="shared" si="27"/>
        <v>123461.98167060004</v>
      </c>
      <c r="V33" s="19">
        <f t="shared" si="27"/>
        <v>125799.63841224003</v>
      </c>
      <c r="W33" s="19">
        <f t="shared" si="27"/>
        <v>54220.864951080024</v>
      </c>
      <c r="X33" s="19">
        <f t="shared" si="27"/>
        <v>65746.501223040017</v>
      </c>
      <c r="Y33" s="19">
        <f t="shared" ref="Y33:Z33" si="28">SUM(Y34:Y50)</f>
        <v>104382.84234132001</v>
      </c>
      <c r="Z33" s="19">
        <f t="shared" si="28"/>
        <v>115178.68547964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2.3170320000000001E-2</v>
      </c>
      <c r="U36" s="8">
        <f>INTAVI_PA_IN!U36+INTAVI_PA_EX!U36+INTAVI_FR_IN!U36+INTAVI_FR_EX!U36</f>
        <v>1.1585159999999997E-2</v>
      </c>
      <c r="V36" s="8">
        <f>INTAVI_PA_IN!V36+INTAVI_PA_EX!V36+INTAVI_FR_IN!V36+INTAVI_FR_EX!V36</f>
        <v>2.9530800000000007E-3</v>
      </c>
      <c r="W36" s="8">
        <f>INTAVI_PA_IN!W36+INTAVI_PA_EX!W36+INTAVI_FR_IN!W36+INTAVI_FR_EX!W36</f>
        <v>1.4538240000000003E-2</v>
      </c>
      <c r="X36" s="8">
        <f>INTAVI_PA_IN!X36+INTAVI_PA_EX!X36+INTAVI_FR_IN!X36+INTAVI_FR_EX!X36</f>
        <v>0</v>
      </c>
      <c r="Y36" s="8">
        <f>INTAVI_PA_IN!Y36+INTAVI_PA_EX!Y36+INTAVI_FR_IN!Y36+INTAVI_FR_EX!Y36</f>
        <v>8.632080000000002E-3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1.8212039999999999E-2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27.796859999999995</v>
      </c>
      <c r="D38" s="8">
        <f>INTAVI_PA_IN!D38+INTAVI_PA_EX!D38+INTAVI_FR_IN!D38+INTAVI_FR_EX!D38</f>
        <v>12.383027999999999</v>
      </c>
      <c r="E38" s="8">
        <f>INTAVI_PA_IN!E38+INTAVI_PA_EX!E38+INTAVI_FR_IN!E38+INTAVI_FR_EX!E38</f>
        <v>18.816084</v>
      </c>
      <c r="F38" s="8">
        <f>INTAVI_PA_IN!F38+INTAVI_PA_EX!F38+INTAVI_FR_IN!F38+INTAVI_FR_EX!F38</f>
        <v>6.5099160000000014</v>
      </c>
      <c r="G38" s="8">
        <f>INTAVI_PA_IN!G38+INTAVI_PA_EX!G38+INTAVI_FR_IN!G38+INTAVI_FR_EX!G38</f>
        <v>12.208391999999998</v>
      </c>
      <c r="H38" s="8">
        <f>INTAVI_PA_IN!H38+INTAVI_PA_EX!H38+INTAVI_FR_IN!H38+INTAVI_FR_EX!H38</f>
        <v>18.57114</v>
      </c>
      <c r="I38" s="8">
        <f>INTAVI_PA_IN!I38+INTAVI_PA_EX!I38+INTAVI_FR_IN!I38+INTAVI_FR_EX!I38</f>
        <v>9.3030840000000019</v>
      </c>
      <c r="J38" s="8">
        <f>INTAVI_PA_IN!J38+INTAVI_PA_EX!J38+INTAVI_FR_IN!J38+INTAVI_FR_EX!J38</f>
        <v>3.0784319999999985</v>
      </c>
      <c r="K38" s="8">
        <f>INTAVI_PA_IN!K38+INTAVI_PA_EX!K38+INTAVI_FR_IN!K38+INTAVI_FR_EX!K38</f>
        <v>6.1545960000000015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0.484344</v>
      </c>
      <c r="S38" s="8">
        <f>INTAVI_PA_IN!S38+INTAVI_PA_EX!S38+INTAVI_FR_IN!S38+INTAVI_FR_EX!S38</f>
        <v>4.6116000000000011E-2</v>
      </c>
      <c r="T38" s="8">
        <f>INTAVI_PA_IN!T38+INTAVI_PA_EX!T38+INTAVI_FR_IN!T38+INTAVI_FR_EX!T38</f>
        <v>0.63151200000000018</v>
      </c>
      <c r="U38" s="8">
        <f>INTAVI_PA_IN!U38+INTAVI_PA_EX!U38+INTAVI_FR_IN!U38+INTAVI_FR_EX!U38</f>
        <v>0.68090399999999984</v>
      </c>
      <c r="V38" s="8">
        <f>INTAVI_PA_IN!V38+INTAVI_PA_EX!V38+INTAVI_FR_IN!V38+INTAVI_FR_EX!V38</f>
        <v>0.82026000000000021</v>
      </c>
      <c r="W38" s="8">
        <f>INTAVI_PA_IN!W38+INTAVI_PA_EX!W38+INTAVI_FR_IN!W38+INTAVI_FR_EX!W38</f>
        <v>1.001196</v>
      </c>
      <c r="X38" s="8">
        <f>INTAVI_PA_IN!X38+INTAVI_PA_EX!X38+INTAVI_FR_IN!X38+INTAVI_FR_EX!X38</f>
        <v>1.4114519999999997</v>
      </c>
      <c r="Y38" s="8">
        <f>INTAVI_PA_IN!Y38+INTAVI_PA_EX!Y38+INTAVI_FR_IN!Y38+INTAVI_FR_EX!Y38</f>
        <v>1.9900440000000001</v>
      </c>
      <c r="Z38" s="8">
        <f>INTAVI_PA_IN!Z38+INTAVI_PA_EX!Z38+INTAVI_FR_IN!Z38+INTAVI_FR_EX!Z38</f>
        <v>2.2828679999999997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62.783195039999988</v>
      </c>
      <c r="E39" s="8">
        <f>INTAVI_PA_IN!E39+INTAVI_PA_EX!E39+INTAVI_FR_IN!E39+INTAVI_FR_EX!E39</f>
        <v>47.087396279999993</v>
      </c>
      <c r="F39" s="8">
        <f>INTAVI_PA_IN!F39+INTAVI_PA_EX!F39+INTAVI_FR_IN!F39+INTAVI_FR_EX!F39</f>
        <v>31.391597519999998</v>
      </c>
      <c r="G39" s="8">
        <f>INTAVI_PA_IN!G39+INTAVI_PA_EX!G39+INTAVI_FR_IN!G39+INTAVI_FR_EX!G39</f>
        <v>69.061359240000002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85990.57097904</v>
      </c>
      <c r="D40" s="8">
        <f>INTAVI_PA_IN!D40+INTAVI_PA_EX!D40+INTAVI_FR_IN!D40+INTAVI_FR_EX!D40</f>
        <v>83955.185227440015</v>
      </c>
      <c r="E40" s="8">
        <f>INTAVI_PA_IN!E40+INTAVI_PA_EX!E40+INTAVI_FR_IN!E40+INTAVI_FR_EX!E40</f>
        <v>82510.233705360006</v>
      </c>
      <c r="F40" s="8">
        <f>INTAVI_PA_IN!F40+INTAVI_PA_EX!F40+INTAVI_FR_IN!F40+INTAVI_FR_EX!F40</f>
        <v>84118.961319480004</v>
      </c>
      <c r="G40" s="8">
        <f>INTAVI_PA_IN!G40+INTAVI_PA_EX!G40+INTAVI_FR_IN!G40+INTAVI_FR_EX!G40</f>
        <v>90040.482566640014</v>
      </c>
      <c r="H40" s="8">
        <f>INTAVI_PA_IN!H40+INTAVI_PA_EX!H40+INTAVI_FR_IN!H40+INTAVI_FR_EX!H40</f>
        <v>93746.641692239995</v>
      </c>
      <c r="I40" s="8">
        <f>INTAVI_PA_IN!I40+INTAVI_PA_EX!I40+INTAVI_FR_IN!I40+INTAVI_FR_EX!I40</f>
        <v>98539.378782840009</v>
      </c>
      <c r="J40" s="8">
        <f>INTAVI_PA_IN!J40+INTAVI_PA_EX!J40+INTAVI_FR_IN!J40+INTAVI_FR_EX!J40</f>
        <v>102817.37034251999</v>
      </c>
      <c r="K40" s="8">
        <f>INTAVI_PA_IN!K40+INTAVI_PA_EX!K40+INTAVI_FR_IN!K40+INTAVI_FR_EX!K40</f>
        <v>104724.96782147999</v>
      </c>
      <c r="L40" s="8">
        <f>INTAVI_PA_IN!L40+INTAVI_PA_EX!L40+INTAVI_FR_IN!L40+INTAVI_FR_EX!L40</f>
        <v>95889.300575760004</v>
      </c>
      <c r="M40" s="8">
        <f>INTAVI_PA_IN!M40+INTAVI_PA_EX!M40+INTAVI_FR_IN!M40+INTAVI_FR_EX!M40</f>
        <v>96691.241511000029</v>
      </c>
      <c r="N40" s="8">
        <f>INTAVI_PA_IN!N40+INTAVI_PA_EX!N40+INTAVI_FR_IN!N40+INTAVI_FR_EX!N40</f>
        <v>99346.259420639981</v>
      </c>
      <c r="O40" s="8">
        <f>INTAVI_PA_IN!O40+INTAVI_PA_EX!O40+INTAVI_FR_IN!O40+INTAVI_FR_EX!O40</f>
        <v>98100.674749440004</v>
      </c>
      <c r="P40" s="8">
        <f>INTAVI_PA_IN!P40+INTAVI_PA_EX!P40+INTAVI_FR_IN!P40+INTAVI_FR_EX!P40</f>
        <v>98580.469374000022</v>
      </c>
      <c r="Q40" s="8">
        <f>INTAVI_PA_IN!Q40+INTAVI_PA_EX!Q40+INTAVI_FR_IN!Q40+INTAVI_FR_EX!Q40</f>
        <v>99851.57592803998</v>
      </c>
      <c r="R40" s="8">
        <f>INTAVI_PA_IN!R40+INTAVI_PA_EX!R40+INTAVI_FR_IN!R40+INTAVI_FR_EX!R40</f>
        <v>104045.33836332001</v>
      </c>
      <c r="S40" s="8">
        <f>INTAVI_PA_IN!S40+INTAVI_PA_EX!S40+INTAVI_FR_IN!S40+INTAVI_FR_EX!S40</f>
        <v>109043.71943364</v>
      </c>
      <c r="T40" s="8">
        <f>INTAVI_PA_IN!T40+INTAVI_PA_EX!T40+INTAVI_FR_IN!T40+INTAVI_FR_EX!T40</f>
        <v>117263.80795572001</v>
      </c>
      <c r="U40" s="8">
        <f>INTAVI_PA_IN!U40+INTAVI_PA_EX!U40+INTAVI_FR_IN!U40+INTAVI_FR_EX!U40</f>
        <v>123461.08724412003</v>
      </c>
      <c r="V40" s="8">
        <f>INTAVI_PA_IN!V40+INTAVI_PA_EX!V40+INTAVI_FR_IN!V40+INTAVI_FR_EX!V40</f>
        <v>125798.81519916003</v>
      </c>
      <c r="W40" s="8">
        <f>INTAVI_PA_IN!W40+INTAVI_PA_EX!W40+INTAVI_FR_IN!W40+INTAVI_FR_EX!W40</f>
        <v>54219.849216840026</v>
      </c>
      <c r="X40" s="8">
        <f>INTAVI_PA_IN!X40+INTAVI_PA_EX!X40+INTAVI_FR_IN!X40+INTAVI_FR_EX!X40</f>
        <v>65745.089771040017</v>
      </c>
      <c r="Y40" s="8">
        <f>INTAVI_PA_IN!Y40+INTAVI_PA_EX!Y40+INTAVI_FR_IN!Y40+INTAVI_FR_EX!Y40</f>
        <v>104380.84366524001</v>
      </c>
      <c r="Z40" s="8">
        <f>INTAVI_PA_IN!Z40+INTAVI_PA_EX!Z40+INTAVI_FR_IN!Z40+INTAVI_FR_EX!Z40</f>
        <v>115176.40261164001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6.0107824800000031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0.20193731999999995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0</v>
      </c>
      <c r="O61" s="49">
        <f t="shared" si="33"/>
        <v>0</v>
      </c>
      <c r="P61" s="49">
        <f t="shared" si="33"/>
        <v>0</v>
      </c>
      <c r="Q61" s="49">
        <f t="shared" si="33"/>
        <v>0</v>
      </c>
      <c r="R61" s="49">
        <f t="shared" si="33"/>
        <v>0</v>
      </c>
      <c r="S61" s="49">
        <f t="shared" si="33"/>
        <v>0</v>
      </c>
      <c r="T61" s="49">
        <f t="shared" si="33"/>
        <v>0</v>
      </c>
      <c r="U61" s="49">
        <f t="shared" si="33"/>
        <v>1.2998879999999996E-2</v>
      </c>
      <c r="V61" s="49">
        <f t="shared" si="33"/>
        <v>0</v>
      </c>
      <c r="W61" s="49">
        <f t="shared" si="33"/>
        <v>0</v>
      </c>
      <c r="X61" s="49">
        <f t="shared" si="33"/>
        <v>0.46388159999999989</v>
      </c>
      <c r="Y61" s="49">
        <f t="shared" ref="Y61:Z61" si="34">SUM(Y62:Y72)</f>
        <v>143.56039536000003</v>
      </c>
      <c r="Z61" s="49">
        <f t="shared" si="34"/>
        <v>326.05855343999991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1.2998879999999996E-2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0.46388159999999989</v>
      </c>
      <c r="Y71" s="52">
        <f>INTAVI_PA_IN!Y71+INTAVI_PA_EX!Y71+INTAVI_FR_IN!Y71+INTAVI_FR_EX!Y71</f>
        <v>143.56039536000003</v>
      </c>
      <c r="Z71" s="52">
        <f>INTAVI_PA_IN!Z71+INTAVI_PA_EX!Z71+INTAVI_FR_IN!Z71+INTAVI_FR_EX!Z71</f>
        <v>326.05855343999991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34769.31109046565</v>
      </c>
      <c r="D2" s="21">
        <f t="shared" ref="D2:X2" si="0">SUM(D3,D17,D22,D25,D26,D51,D52)</f>
        <v>34754.964402162783</v>
      </c>
      <c r="E2" s="21">
        <f t="shared" si="0"/>
        <v>32737.548684458299</v>
      </c>
      <c r="F2" s="21">
        <f t="shared" si="0"/>
        <v>34971.180746906801</v>
      </c>
      <c r="G2" s="21">
        <f t="shared" si="0"/>
        <v>36326.911461645563</v>
      </c>
      <c r="H2" s="21">
        <f t="shared" si="0"/>
        <v>37762.712596658515</v>
      </c>
      <c r="I2" s="21">
        <f t="shared" si="0"/>
        <v>40221.769907943024</v>
      </c>
      <c r="J2" s="21">
        <f t="shared" si="0"/>
        <v>42692.700409200064</v>
      </c>
      <c r="K2" s="21">
        <f t="shared" si="0"/>
        <v>43234.58925726841</v>
      </c>
      <c r="L2" s="21">
        <f t="shared" si="0"/>
        <v>38235.881298634864</v>
      </c>
      <c r="M2" s="21">
        <f t="shared" si="0"/>
        <v>38008.708400367395</v>
      </c>
      <c r="N2" s="21">
        <f t="shared" si="0"/>
        <v>40158.798679925247</v>
      </c>
      <c r="O2" s="21">
        <f t="shared" si="0"/>
        <v>39113.879923581233</v>
      </c>
      <c r="P2" s="21">
        <f t="shared" si="0"/>
        <v>39370.628124112351</v>
      </c>
      <c r="Q2" s="21">
        <f t="shared" si="0"/>
        <v>40701.899119845046</v>
      </c>
      <c r="R2" s="21">
        <f t="shared" si="0"/>
        <v>42755.829363088953</v>
      </c>
      <c r="S2" s="21">
        <f t="shared" si="0"/>
        <v>46954.433212449214</v>
      </c>
      <c r="T2" s="21">
        <f t="shared" si="0"/>
        <v>51939.88370652833</v>
      </c>
      <c r="U2" s="21">
        <f t="shared" si="0"/>
        <v>54935.437056124414</v>
      </c>
      <c r="V2" s="21">
        <f t="shared" si="0"/>
        <v>55537.665592846301</v>
      </c>
      <c r="W2" s="21">
        <f t="shared" si="0"/>
        <v>16533.395608059938</v>
      </c>
      <c r="X2" s="21">
        <f t="shared" si="0"/>
        <v>22526.57509920845</v>
      </c>
      <c r="Y2" s="21">
        <f t="shared" ref="Y2:Z2" si="1">SUM(Y3,Y17,Y22,Y25,Y26,Y51,Y52)</f>
        <v>45259.970816911293</v>
      </c>
      <c r="Z2" s="21">
        <f t="shared" si="1"/>
        <v>50836.24323507231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34769.31109046565</v>
      </c>
      <c r="D26" s="27">
        <f t="shared" ref="D26:X26" si="21">SUM(D27,D33)</f>
        <v>34754.964402162783</v>
      </c>
      <c r="E26" s="27">
        <f t="shared" si="21"/>
        <v>32737.548684458299</v>
      </c>
      <c r="F26" s="27">
        <f t="shared" si="21"/>
        <v>34971.180746906801</v>
      </c>
      <c r="G26" s="27">
        <f t="shared" si="21"/>
        <v>36326.911461645563</v>
      </c>
      <c r="H26" s="27">
        <f t="shared" si="21"/>
        <v>37762.712596658515</v>
      </c>
      <c r="I26" s="27">
        <f t="shared" si="21"/>
        <v>40221.769907943024</v>
      </c>
      <c r="J26" s="27">
        <f t="shared" si="21"/>
        <v>42692.700409200064</v>
      </c>
      <c r="K26" s="27">
        <f t="shared" si="21"/>
        <v>43234.58925726841</v>
      </c>
      <c r="L26" s="27">
        <f t="shared" si="21"/>
        <v>38235.881298634864</v>
      </c>
      <c r="M26" s="27">
        <f t="shared" si="21"/>
        <v>38008.708400367395</v>
      </c>
      <c r="N26" s="27">
        <f t="shared" si="21"/>
        <v>40158.798679925247</v>
      </c>
      <c r="O26" s="27">
        <f t="shared" si="21"/>
        <v>39113.879923581233</v>
      </c>
      <c r="P26" s="27">
        <f t="shared" si="21"/>
        <v>39370.628124112351</v>
      </c>
      <c r="Q26" s="27">
        <f t="shared" si="21"/>
        <v>40701.899119845046</v>
      </c>
      <c r="R26" s="27">
        <f t="shared" si="21"/>
        <v>42755.829363088953</v>
      </c>
      <c r="S26" s="27">
        <f t="shared" si="21"/>
        <v>46954.433212449214</v>
      </c>
      <c r="T26" s="27">
        <f t="shared" si="21"/>
        <v>51939.88370652833</v>
      </c>
      <c r="U26" s="27">
        <f t="shared" si="21"/>
        <v>54935.437056124414</v>
      </c>
      <c r="V26" s="27">
        <f t="shared" si="21"/>
        <v>55537.665592846301</v>
      </c>
      <c r="W26" s="27">
        <f t="shared" si="21"/>
        <v>16533.395608059938</v>
      </c>
      <c r="X26" s="27">
        <f t="shared" si="21"/>
        <v>22526.57509920845</v>
      </c>
      <c r="Y26" s="27">
        <f t="shared" ref="Y26:Z26" si="22">SUM(Y27,Y33)</f>
        <v>45259.970816911293</v>
      </c>
      <c r="Z26" s="27">
        <f t="shared" si="22"/>
        <v>50836.24323507231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34769.31109046565</v>
      </c>
      <c r="D33" s="19">
        <f t="shared" ref="D33:X33" si="27">SUM(D34:D50)</f>
        <v>34754.964402162783</v>
      </c>
      <c r="E33" s="19">
        <f t="shared" si="27"/>
        <v>32737.548684458299</v>
      </c>
      <c r="F33" s="19">
        <f t="shared" si="27"/>
        <v>34971.180746906801</v>
      </c>
      <c r="G33" s="19">
        <f t="shared" si="27"/>
        <v>36326.911461645563</v>
      </c>
      <c r="H33" s="19">
        <f t="shared" si="27"/>
        <v>37762.712596658515</v>
      </c>
      <c r="I33" s="19">
        <f t="shared" si="27"/>
        <v>40221.769907943024</v>
      </c>
      <c r="J33" s="19">
        <f t="shared" si="27"/>
        <v>42692.700409200064</v>
      </c>
      <c r="K33" s="19">
        <f t="shared" si="27"/>
        <v>43234.58925726841</v>
      </c>
      <c r="L33" s="19">
        <f t="shared" si="27"/>
        <v>38235.881298634864</v>
      </c>
      <c r="M33" s="19">
        <f t="shared" si="27"/>
        <v>38008.708400367395</v>
      </c>
      <c r="N33" s="19">
        <f t="shared" si="27"/>
        <v>40158.798679925247</v>
      </c>
      <c r="O33" s="19">
        <f t="shared" si="27"/>
        <v>39113.879923581233</v>
      </c>
      <c r="P33" s="19">
        <f t="shared" si="27"/>
        <v>39370.628124112351</v>
      </c>
      <c r="Q33" s="19">
        <f t="shared" si="27"/>
        <v>40701.899119845046</v>
      </c>
      <c r="R33" s="19">
        <f t="shared" si="27"/>
        <v>42755.829363088953</v>
      </c>
      <c r="S33" s="19">
        <f t="shared" si="27"/>
        <v>46954.433212449214</v>
      </c>
      <c r="T33" s="19">
        <f t="shared" si="27"/>
        <v>51939.88370652833</v>
      </c>
      <c r="U33" s="19">
        <f t="shared" si="27"/>
        <v>54935.437056124414</v>
      </c>
      <c r="V33" s="19">
        <f t="shared" si="27"/>
        <v>55537.665592846301</v>
      </c>
      <c r="W33" s="19">
        <f t="shared" si="27"/>
        <v>16533.395608059938</v>
      </c>
      <c r="X33" s="19">
        <f t="shared" si="27"/>
        <v>22526.57509920845</v>
      </c>
      <c r="Y33" s="19">
        <f t="shared" ref="Y33:Z33" si="28">SUM(Y34:Y50)</f>
        <v>45259.970816911293</v>
      </c>
      <c r="Z33" s="19">
        <f t="shared" si="28"/>
        <v>50836.24323507231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1.9408461437836678E-2</v>
      </c>
      <c r="U36" s="8">
        <v>9.6979033824089143E-3</v>
      </c>
      <c r="V36" s="8">
        <v>2.4622825972086472E-3</v>
      </c>
      <c r="W36" s="8">
        <v>1.1149989290296035E-2</v>
      </c>
      <c r="X36" s="8">
        <v>0</v>
      </c>
      <c r="Y36" s="8">
        <v>7.3711766774012238E-3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1.0092628079404796E-2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15.299457322107896</v>
      </c>
      <c r="D38" s="8">
        <v>7.3060727642976353</v>
      </c>
      <c r="E38" s="8">
        <v>7.720147284776</v>
      </c>
      <c r="F38" s="8">
        <v>4.0025606733088939</v>
      </c>
      <c r="G38" s="8">
        <v>9.2873414532382057</v>
      </c>
      <c r="H38" s="8">
        <v>15.599194123611422</v>
      </c>
      <c r="I38" s="8">
        <v>8.3113256312616421</v>
      </c>
      <c r="J38" s="8">
        <v>2.6644296287297657</v>
      </c>
      <c r="K38" s="8">
        <v>5.3356170450864937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0.26841055996424545</v>
      </c>
      <c r="S38" s="8">
        <v>2.6636314569072356E-2</v>
      </c>
      <c r="T38" s="8">
        <v>0.51739839712204772</v>
      </c>
      <c r="U38" s="8">
        <v>0.56575064348187443</v>
      </c>
      <c r="V38" s="8">
        <v>0.7038597331803228</v>
      </c>
      <c r="W38" s="8">
        <v>0.76575479427854587</v>
      </c>
      <c r="X38" s="8">
        <v>1.1111036433524206</v>
      </c>
      <c r="Y38" s="8">
        <v>1.6895926353198005</v>
      </c>
      <c r="Z38" s="8">
        <v>1.6497552456273183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52.337870040548864</v>
      </c>
      <c r="E39" s="8">
        <v>39.196520753118044</v>
      </c>
      <c r="F39" s="8">
        <v>26.37697734933877</v>
      </c>
      <c r="G39" s="8">
        <v>58.01393192417278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34754.011633143542</v>
      </c>
      <c r="D40" s="8">
        <v>34695.320459357936</v>
      </c>
      <c r="E40" s="8">
        <v>32690.632016420404</v>
      </c>
      <c r="F40" s="8">
        <v>34940.80120888415</v>
      </c>
      <c r="G40" s="8">
        <v>36259.610188268154</v>
      </c>
      <c r="H40" s="8">
        <v>37747.113402534902</v>
      </c>
      <c r="I40" s="8">
        <v>40213.45858231176</v>
      </c>
      <c r="J40" s="8">
        <v>42690.035979571338</v>
      </c>
      <c r="K40" s="8">
        <v>43229.253640223324</v>
      </c>
      <c r="L40" s="8">
        <v>38235.881298634864</v>
      </c>
      <c r="M40" s="8">
        <v>38008.708400367395</v>
      </c>
      <c r="N40" s="8">
        <v>40154.772053167988</v>
      </c>
      <c r="O40" s="8">
        <v>39113.879923581233</v>
      </c>
      <c r="P40" s="8">
        <v>39370.628124112351</v>
      </c>
      <c r="Q40" s="8">
        <v>40701.899119845046</v>
      </c>
      <c r="R40" s="8">
        <v>42755.550859900912</v>
      </c>
      <c r="S40" s="8">
        <v>46954.406576134643</v>
      </c>
      <c r="T40" s="8">
        <v>51939.34689966977</v>
      </c>
      <c r="U40" s="8">
        <v>54934.692566440557</v>
      </c>
      <c r="V40" s="8">
        <v>55536.959270830521</v>
      </c>
      <c r="W40" s="8">
        <v>16532.61870327637</v>
      </c>
      <c r="X40" s="8">
        <v>22525.463995565096</v>
      </c>
      <c r="Y40" s="8">
        <v>45258.273853099294</v>
      </c>
      <c r="Z40" s="8">
        <v>50834.593479826683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4.0266267572615879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0.16904113699444731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0</v>
      </c>
      <c r="O61" s="49">
        <f t="shared" si="33"/>
        <v>0</v>
      </c>
      <c r="P61" s="49">
        <f t="shared" si="33"/>
        <v>0</v>
      </c>
      <c r="Q61" s="49">
        <f t="shared" si="33"/>
        <v>0</v>
      </c>
      <c r="R61" s="49">
        <f t="shared" si="33"/>
        <v>0</v>
      </c>
      <c r="S61" s="49">
        <f t="shared" si="33"/>
        <v>0</v>
      </c>
      <c r="T61" s="49">
        <f t="shared" si="33"/>
        <v>0</v>
      </c>
      <c r="U61" s="49">
        <f t="shared" si="33"/>
        <v>1.0881324238899384E-2</v>
      </c>
      <c r="V61" s="49">
        <f t="shared" si="33"/>
        <v>0</v>
      </c>
      <c r="W61" s="49">
        <f t="shared" si="33"/>
        <v>0</v>
      </c>
      <c r="X61" s="49">
        <f t="shared" si="33"/>
        <v>0.19968431128037956</v>
      </c>
      <c r="Y61" s="49">
        <f t="shared" ref="Y61:Z61" si="34">SUM(Y62:Y72)</f>
        <v>31.392734792618732</v>
      </c>
      <c r="Z61" s="49">
        <f t="shared" si="34"/>
        <v>69.471425553244501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1.0881324238899384E-2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0.19968431128037956</v>
      </c>
      <c r="Y71" s="52">
        <v>31.392734792618732</v>
      </c>
      <c r="Z71" s="52">
        <v>69.471425553244501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43454.575456417966</v>
      </c>
      <c r="D2" s="21">
        <f t="shared" ref="D2:X2" si="0">SUM(D3,D17,D22,D25,D26,D51,D52)</f>
        <v>42095.646944641041</v>
      </c>
      <c r="E2" s="21">
        <f t="shared" si="0"/>
        <v>42067.591494468485</v>
      </c>
      <c r="F2" s="21">
        <f t="shared" si="0"/>
        <v>40849.288107082983</v>
      </c>
      <c r="G2" s="21">
        <f t="shared" si="0"/>
        <v>44793.91654747758</v>
      </c>
      <c r="H2" s="21">
        <f t="shared" si="0"/>
        <v>46174.389996851809</v>
      </c>
      <c r="I2" s="21">
        <f t="shared" si="0"/>
        <v>47473.988906627106</v>
      </c>
      <c r="J2" s="21">
        <f t="shared" si="0"/>
        <v>48787.343914379591</v>
      </c>
      <c r="K2" s="21">
        <f t="shared" si="0"/>
        <v>49817.87852811745</v>
      </c>
      <c r="L2" s="21">
        <f t="shared" si="0"/>
        <v>47912.947446847611</v>
      </c>
      <c r="M2" s="21">
        <f t="shared" si="0"/>
        <v>47706.737039865286</v>
      </c>
      <c r="N2" s="21">
        <f t="shared" si="0"/>
        <v>48473.222813133565</v>
      </c>
      <c r="O2" s="21">
        <f t="shared" si="0"/>
        <v>49054.56324308335</v>
      </c>
      <c r="P2" s="21">
        <f t="shared" si="0"/>
        <v>49251.230270259563</v>
      </c>
      <c r="Q2" s="21">
        <f t="shared" si="0"/>
        <v>49570.948116336658</v>
      </c>
      <c r="R2" s="21">
        <f t="shared" si="0"/>
        <v>51164.384123819364</v>
      </c>
      <c r="S2" s="21">
        <f t="shared" si="0"/>
        <v>52259.200216328696</v>
      </c>
      <c r="T2" s="21">
        <f t="shared" si="0"/>
        <v>54453.159740948053</v>
      </c>
      <c r="U2" s="21">
        <f t="shared" si="0"/>
        <v>57636.493780126992</v>
      </c>
      <c r="V2" s="21">
        <f t="shared" si="0"/>
        <v>60102.83428302846</v>
      </c>
      <c r="W2" s="21">
        <f t="shared" si="0"/>
        <v>24244.358594914062</v>
      </c>
      <c r="X2" s="21">
        <f t="shared" si="0"/>
        <v>28144.721095894642</v>
      </c>
      <c r="Y2" s="21">
        <f t="shared" ref="Y2:Z2" si="1">SUM(Y3,Y17,Y22,Y25,Y26,Y51,Y52)</f>
        <v>45193.664666498022</v>
      </c>
      <c r="Z2" s="21">
        <f t="shared" si="1"/>
        <v>51821.24062031084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43454.575456417966</v>
      </c>
      <c r="D26" s="27">
        <f t="shared" ref="D26:X26" si="21">SUM(D27,D33)</f>
        <v>42095.646944641041</v>
      </c>
      <c r="E26" s="27">
        <f t="shared" si="21"/>
        <v>42067.591494468485</v>
      </c>
      <c r="F26" s="27">
        <f t="shared" si="21"/>
        <v>40849.288107082983</v>
      </c>
      <c r="G26" s="27">
        <f t="shared" si="21"/>
        <v>44793.91654747758</v>
      </c>
      <c r="H26" s="27">
        <f t="shared" si="21"/>
        <v>46174.389996851809</v>
      </c>
      <c r="I26" s="27">
        <f t="shared" si="21"/>
        <v>47473.988906627106</v>
      </c>
      <c r="J26" s="27">
        <f t="shared" si="21"/>
        <v>48787.343914379591</v>
      </c>
      <c r="K26" s="27">
        <f t="shared" si="21"/>
        <v>49817.87852811745</v>
      </c>
      <c r="L26" s="27">
        <f t="shared" si="21"/>
        <v>47912.947446847611</v>
      </c>
      <c r="M26" s="27">
        <f t="shared" si="21"/>
        <v>47706.737039865286</v>
      </c>
      <c r="N26" s="27">
        <f t="shared" si="21"/>
        <v>48473.222813133565</v>
      </c>
      <c r="O26" s="27">
        <f t="shared" si="21"/>
        <v>49054.56324308335</v>
      </c>
      <c r="P26" s="27">
        <f t="shared" si="21"/>
        <v>49251.230270259563</v>
      </c>
      <c r="Q26" s="27">
        <f t="shared" si="21"/>
        <v>49570.948116336658</v>
      </c>
      <c r="R26" s="27">
        <f t="shared" si="21"/>
        <v>51164.384123819364</v>
      </c>
      <c r="S26" s="27">
        <f t="shared" si="21"/>
        <v>52259.200216328696</v>
      </c>
      <c r="T26" s="27">
        <f t="shared" si="21"/>
        <v>54453.159740948053</v>
      </c>
      <c r="U26" s="27">
        <f t="shared" si="21"/>
        <v>57636.493780126992</v>
      </c>
      <c r="V26" s="27">
        <f t="shared" si="21"/>
        <v>60102.83428302846</v>
      </c>
      <c r="W26" s="27">
        <f t="shared" si="21"/>
        <v>24244.358594914062</v>
      </c>
      <c r="X26" s="27">
        <f t="shared" si="21"/>
        <v>28144.721095894642</v>
      </c>
      <c r="Y26" s="27">
        <f t="shared" ref="Y26:Z26" si="22">SUM(Y27,Y33)</f>
        <v>45193.664666498022</v>
      </c>
      <c r="Z26" s="27">
        <f t="shared" si="22"/>
        <v>51821.24062031084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43454.575456417966</v>
      </c>
      <c r="D33" s="19">
        <f t="shared" ref="D33:X33" si="27">SUM(D34:D50)</f>
        <v>42095.646944641041</v>
      </c>
      <c r="E33" s="19">
        <f t="shared" si="27"/>
        <v>42067.591494468485</v>
      </c>
      <c r="F33" s="19">
        <f t="shared" si="27"/>
        <v>40849.288107082983</v>
      </c>
      <c r="G33" s="19">
        <f t="shared" si="27"/>
        <v>44793.91654747758</v>
      </c>
      <c r="H33" s="19">
        <f t="shared" si="27"/>
        <v>46174.389996851809</v>
      </c>
      <c r="I33" s="19">
        <f t="shared" si="27"/>
        <v>47473.988906627106</v>
      </c>
      <c r="J33" s="19">
        <f t="shared" si="27"/>
        <v>48787.343914379591</v>
      </c>
      <c r="K33" s="19">
        <f t="shared" si="27"/>
        <v>49817.87852811745</v>
      </c>
      <c r="L33" s="19">
        <f t="shared" si="27"/>
        <v>47912.947446847611</v>
      </c>
      <c r="M33" s="19">
        <f t="shared" si="27"/>
        <v>47706.737039865286</v>
      </c>
      <c r="N33" s="19">
        <f t="shared" si="27"/>
        <v>48473.222813133565</v>
      </c>
      <c r="O33" s="19">
        <f t="shared" si="27"/>
        <v>49054.56324308335</v>
      </c>
      <c r="P33" s="19">
        <f t="shared" si="27"/>
        <v>49251.230270259563</v>
      </c>
      <c r="Q33" s="19">
        <f t="shared" si="27"/>
        <v>49570.948116336658</v>
      </c>
      <c r="R33" s="19">
        <f t="shared" si="27"/>
        <v>51164.384123819364</v>
      </c>
      <c r="S33" s="19">
        <f t="shared" si="27"/>
        <v>52259.200216328696</v>
      </c>
      <c r="T33" s="19">
        <f t="shared" si="27"/>
        <v>54453.159740948053</v>
      </c>
      <c r="U33" s="19">
        <f t="shared" si="27"/>
        <v>57636.493780126992</v>
      </c>
      <c r="V33" s="19">
        <f t="shared" si="27"/>
        <v>60102.83428302846</v>
      </c>
      <c r="W33" s="19">
        <f t="shared" si="27"/>
        <v>24244.358594914062</v>
      </c>
      <c r="X33" s="19">
        <f t="shared" si="27"/>
        <v>28144.721095894642</v>
      </c>
      <c r="Y33" s="19">
        <f t="shared" ref="Y33:Z33" si="28">SUM(Y34:Y50)</f>
        <v>45193.664666498022</v>
      </c>
      <c r="Z33" s="19">
        <f t="shared" si="28"/>
        <v>51821.24062031084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3.5996556542093219E-3</v>
      </c>
      <c r="U36" s="8">
        <v>1.7883979150064813E-3</v>
      </c>
      <c r="V36" s="8">
        <v>4.6696223684427674E-4</v>
      </c>
      <c r="W36" s="8">
        <v>3.1161665925409344E-3</v>
      </c>
      <c r="X36" s="8">
        <v>0</v>
      </c>
      <c r="Y36" s="8">
        <v>1.202723282326763E-3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7.1714459031584927E-3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10.702404410975763</v>
      </c>
      <c r="D38" s="8">
        <v>4.3587829714630182</v>
      </c>
      <c r="E38" s="8">
        <v>9.2689170871656081</v>
      </c>
      <c r="F38" s="8">
        <v>2.3180870272257912</v>
      </c>
      <c r="G38" s="8">
        <v>2.7265977736377738</v>
      </c>
      <c r="H38" s="8">
        <v>2.7972007476138909</v>
      </c>
      <c r="I38" s="8">
        <v>0.90886468258695752</v>
      </c>
      <c r="J38" s="8">
        <v>0.39453574227162619</v>
      </c>
      <c r="K38" s="8">
        <v>0.76836344165452264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0.19072255466819737</v>
      </c>
      <c r="S38" s="8">
        <v>1.7678414646976497E-2</v>
      </c>
      <c r="T38" s="8">
        <v>0.10808047155725466</v>
      </c>
      <c r="U38" s="8">
        <v>0.10902294479375038</v>
      </c>
      <c r="V38" s="8">
        <v>0.11039444860108449</v>
      </c>
      <c r="W38" s="8">
        <v>0.21657742184543419</v>
      </c>
      <c r="X38" s="8">
        <v>0.27747811951662266</v>
      </c>
      <c r="Y38" s="8">
        <v>0.28419786794571922</v>
      </c>
      <c r="Z38" s="8">
        <v>0.57725485066997295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9.4293690926643254</v>
      </c>
      <c r="E39" s="8">
        <v>7.06139948406478</v>
      </c>
      <c r="F39" s="8">
        <v>4.7474922600231482</v>
      </c>
      <c r="G39" s="8">
        <v>10.445840326304067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43443.873052006988</v>
      </c>
      <c r="D40" s="8">
        <v>42081.858792576917</v>
      </c>
      <c r="E40" s="8">
        <v>42051.261177897257</v>
      </c>
      <c r="F40" s="8">
        <v>40842.222527795733</v>
      </c>
      <c r="G40" s="8">
        <v>44780.744109377636</v>
      </c>
      <c r="H40" s="8">
        <v>46171.592796104196</v>
      </c>
      <c r="I40" s="8">
        <v>47473.080041944522</v>
      </c>
      <c r="J40" s="8">
        <v>48786.94937863732</v>
      </c>
      <c r="K40" s="8">
        <v>49817.110164675796</v>
      </c>
      <c r="L40" s="8">
        <v>47912.947446847611</v>
      </c>
      <c r="M40" s="8">
        <v>47706.737039865286</v>
      </c>
      <c r="N40" s="8">
        <v>48471.349868854799</v>
      </c>
      <c r="O40" s="8">
        <v>49054.56324308335</v>
      </c>
      <c r="P40" s="8">
        <v>49251.230270259563</v>
      </c>
      <c r="Q40" s="8">
        <v>49570.948116336658</v>
      </c>
      <c r="R40" s="8">
        <v>51164.186229818792</v>
      </c>
      <c r="S40" s="8">
        <v>52259.18253791405</v>
      </c>
      <c r="T40" s="8">
        <v>54453.048060820838</v>
      </c>
      <c r="U40" s="8">
        <v>57636.351795776565</v>
      </c>
      <c r="V40" s="8">
        <v>60102.723421617622</v>
      </c>
      <c r="W40" s="8">
        <v>24244.138901325623</v>
      </c>
      <c r="X40" s="8">
        <v>28144.443617775127</v>
      </c>
      <c r="Y40" s="8">
        <v>45193.379265906791</v>
      </c>
      <c r="Z40" s="8">
        <v>51820.663365460168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1.8729442787674144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3.1173007714178882E-2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0</v>
      </c>
      <c r="O61" s="49">
        <f t="shared" si="33"/>
        <v>0</v>
      </c>
      <c r="P61" s="49">
        <f t="shared" si="33"/>
        <v>0</v>
      </c>
      <c r="Q61" s="49">
        <f t="shared" si="33"/>
        <v>0</v>
      </c>
      <c r="R61" s="49">
        <f t="shared" si="33"/>
        <v>0</v>
      </c>
      <c r="S61" s="49">
        <f t="shared" si="33"/>
        <v>0</v>
      </c>
      <c r="T61" s="49">
        <f t="shared" si="33"/>
        <v>0</v>
      </c>
      <c r="U61" s="49">
        <f t="shared" si="33"/>
        <v>2.0066334767426127E-3</v>
      </c>
      <c r="V61" s="49">
        <f t="shared" si="33"/>
        <v>0</v>
      </c>
      <c r="W61" s="49">
        <f t="shared" si="33"/>
        <v>0</v>
      </c>
      <c r="X61" s="49">
        <f t="shared" si="33"/>
        <v>0.24282875274275526</v>
      </c>
      <c r="Y61" s="49">
        <f t="shared" ref="Y61:Z61" si="34">SUM(Y62:Y72)</f>
        <v>92.371923492502958</v>
      </c>
      <c r="Z61" s="49">
        <f t="shared" si="34"/>
        <v>216.40914460990439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2.0066334767426127E-3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0.24282875274275526</v>
      </c>
      <c r="Y71" s="52">
        <v>92.371923492502958</v>
      </c>
      <c r="Z71" s="52">
        <v>216.40914460990439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885.03687189763264</v>
      </c>
      <c r="D2" s="21">
        <f t="shared" ref="D2:X2" si="0">SUM(D3,D17,D22,D25,D26,D51,D52)</f>
        <v>795.87914853073926</v>
      </c>
      <c r="E2" s="21">
        <f t="shared" si="0"/>
        <v>844.33354207442585</v>
      </c>
      <c r="F2" s="21">
        <f t="shared" si="0"/>
        <v>838.10986911540499</v>
      </c>
      <c r="G2" s="21">
        <f t="shared" si="0"/>
        <v>929.59018349875839</v>
      </c>
      <c r="H2" s="21">
        <f t="shared" si="0"/>
        <v>995.73104188322327</v>
      </c>
      <c r="I2" s="21">
        <f t="shared" si="0"/>
        <v>1257.4879233220165</v>
      </c>
      <c r="J2" s="21">
        <f t="shared" si="0"/>
        <v>1346.9569413780707</v>
      </c>
      <c r="K2" s="21">
        <f t="shared" si="0"/>
        <v>1370.4184695064639</v>
      </c>
      <c r="L2" s="21">
        <f t="shared" si="0"/>
        <v>1207.5714860573578</v>
      </c>
      <c r="M2" s="21">
        <f t="shared" si="0"/>
        <v>1223.9400410434114</v>
      </c>
      <c r="N2" s="21">
        <f t="shared" si="0"/>
        <v>1147.3037815562584</v>
      </c>
      <c r="O2" s="21">
        <f t="shared" si="0"/>
        <v>1086.4382954872467</v>
      </c>
      <c r="P2" s="21">
        <f t="shared" si="0"/>
        <v>1100.6301863809747</v>
      </c>
      <c r="Q2" s="21">
        <f t="shared" si="0"/>
        <v>1081.7331963586214</v>
      </c>
      <c r="R2" s="21">
        <f t="shared" si="0"/>
        <v>1124.7621694077325</v>
      </c>
      <c r="S2" s="21">
        <f t="shared" si="0"/>
        <v>1053.4325562261042</v>
      </c>
      <c r="T2" s="21">
        <f t="shared" si="0"/>
        <v>1241.0385452043299</v>
      </c>
      <c r="U2" s="21">
        <f t="shared" si="0"/>
        <v>1279.8247524003659</v>
      </c>
      <c r="V2" s="21">
        <f t="shared" si="0"/>
        <v>1286.5897352473489</v>
      </c>
      <c r="W2" s="21">
        <f t="shared" si="0"/>
        <v>1198.0887858882566</v>
      </c>
      <c r="X2" s="21">
        <f t="shared" si="0"/>
        <v>1537.666838914492</v>
      </c>
      <c r="Y2" s="21">
        <f t="shared" ref="Y2:Z2" si="1">SUM(Y3,Y17,Y22,Y25,Y26,Y51,Y52)</f>
        <v>1536.3888798760411</v>
      </c>
      <c r="Z2" s="21">
        <f t="shared" si="1"/>
        <v>1465.7925953524025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885.03687189763264</v>
      </c>
      <c r="D26" s="27">
        <f t="shared" ref="D26:X26" si="21">SUM(D27,D33)</f>
        <v>795.87914853073926</v>
      </c>
      <c r="E26" s="27">
        <f t="shared" si="21"/>
        <v>844.33354207442585</v>
      </c>
      <c r="F26" s="27">
        <f t="shared" si="21"/>
        <v>838.10986911540499</v>
      </c>
      <c r="G26" s="27">
        <f t="shared" si="21"/>
        <v>929.59018349875839</v>
      </c>
      <c r="H26" s="27">
        <f t="shared" si="21"/>
        <v>995.73104188322327</v>
      </c>
      <c r="I26" s="27">
        <f t="shared" si="21"/>
        <v>1257.4879233220165</v>
      </c>
      <c r="J26" s="27">
        <f t="shared" si="21"/>
        <v>1346.9569413780707</v>
      </c>
      <c r="K26" s="27">
        <f t="shared" si="21"/>
        <v>1370.4184695064639</v>
      </c>
      <c r="L26" s="27">
        <f t="shared" si="21"/>
        <v>1207.5714860573578</v>
      </c>
      <c r="M26" s="27">
        <f t="shared" si="21"/>
        <v>1223.9400410434114</v>
      </c>
      <c r="N26" s="27">
        <f t="shared" si="21"/>
        <v>1147.3037815562584</v>
      </c>
      <c r="O26" s="27">
        <f t="shared" si="21"/>
        <v>1086.4382954872467</v>
      </c>
      <c r="P26" s="27">
        <f t="shared" si="21"/>
        <v>1100.6301863809747</v>
      </c>
      <c r="Q26" s="27">
        <f t="shared" si="21"/>
        <v>1081.7331963586214</v>
      </c>
      <c r="R26" s="27">
        <f t="shared" si="21"/>
        <v>1124.7621694077325</v>
      </c>
      <c r="S26" s="27">
        <f t="shared" si="21"/>
        <v>1053.4325562261042</v>
      </c>
      <c r="T26" s="27">
        <f t="shared" si="21"/>
        <v>1241.0385452043299</v>
      </c>
      <c r="U26" s="27">
        <f t="shared" si="21"/>
        <v>1279.8247524003659</v>
      </c>
      <c r="V26" s="27">
        <f t="shared" si="21"/>
        <v>1286.5897352473489</v>
      </c>
      <c r="W26" s="27">
        <f t="shared" si="21"/>
        <v>1198.0887858882566</v>
      </c>
      <c r="X26" s="27">
        <f t="shared" si="21"/>
        <v>1537.666838914492</v>
      </c>
      <c r="Y26" s="27">
        <f t="shared" ref="Y26:Z26" si="22">SUM(Y27,Y33)</f>
        <v>1536.3888798760411</v>
      </c>
      <c r="Z26" s="27">
        <f t="shared" si="22"/>
        <v>1465.7925953524025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885.03687189763264</v>
      </c>
      <c r="D33" s="19">
        <f t="shared" ref="D33:X33" si="27">SUM(D34:D50)</f>
        <v>795.87914853073926</v>
      </c>
      <c r="E33" s="19">
        <f t="shared" si="27"/>
        <v>844.33354207442585</v>
      </c>
      <c r="F33" s="19">
        <f t="shared" si="27"/>
        <v>838.10986911540499</v>
      </c>
      <c r="G33" s="19">
        <f t="shared" si="27"/>
        <v>929.59018349875839</v>
      </c>
      <c r="H33" s="19">
        <f t="shared" si="27"/>
        <v>995.73104188322327</v>
      </c>
      <c r="I33" s="19">
        <f t="shared" si="27"/>
        <v>1257.4879233220165</v>
      </c>
      <c r="J33" s="19">
        <f t="shared" si="27"/>
        <v>1346.9569413780707</v>
      </c>
      <c r="K33" s="19">
        <f t="shared" si="27"/>
        <v>1370.4184695064639</v>
      </c>
      <c r="L33" s="19">
        <f t="shared" si="27"/>
        <v>1207.5714860573578</v>
      </c>
      <c r="M33" s="19">
        <f t="shared" si="27"/>
        <v>1223.9400410434114</v>
      </c>
      <c r="N33" s="19">
        <f t="shared" si="27"/>
        <v>1147.3037815562584</v>
      </c>
      <c r="O33" s="19">
        <f t="shared" si="27"/>
        <v>1086.4382954872467</v>
      </c>
      <c r="P33" s="19">
        <f t="shared" si="27"/>
        <v>1100.6301863809747</v>
      </c>
      <c r="Q33" s="19">
        <f t="shared" si="27"/>
        <v>1081.7331963586214</v>
      </c>
      <c r="R33" s="19">
        <f t="shared" si="27"/>
        <v>1124.7621694077325</v>
      </c>
      <c r="S33" s="19">
        <f t="shared" si="27"/>
        <v>1053.4325562261042</v>
      </c>
      <c r="T33" s="19">
        <f t="shared" si="27"/>
        <v>1241.0385452043299</v>
      </c>
      <c r="U33" s="19">
        <f t="shared" si="27"/>
        <v>1279.8247524003659</v>
      </c>
      <c r="V33" s="19">
        <f t="shared" si="27"/>
        <v>1286.5897352473489</v>
      </c>
      <c r="W33" s="19">
        <f t="shared" si="27"/>
        <v>1198.0887858882566</v>
      </c>
      <c r="X33" s="19">
        <f t="shared" si="27"/>
        <v>1537.666838914492</v>
      </c>
      <c r="Y33" s="19">
        <f t="shared" ref="Y33:Z33" si="28">SUM(Y34:Y50)</f>
        <v>1536.3888798760411</v>
      </c>
      <c r="Z33" s="19">
        <f t="shared" si="28"/>
        <v>1465.7925953524025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1.5029384972914479E-4</v>
      </c>
      <c r="U36" s="8">
        <v>8.977236809708632E-5</v>
      </c>
      <c r="V36" s="8">
        <v>2.1207883633730729E-5</v>
      </c>
      <c r="W36" s="8">
        <v>2.224109775100431E-4</v>
      </c>
      <c r="X36" s="8">
        <v>0</v>
      </c>
      <c r="Y36" s="8">
        <v>4.7568284594065466E-5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1.851171111752179E-4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0.38604826752741184</v>
      </c>
      <c r="D38" s="8">
        <v>0.18492174441311693</v>
      </c>
      <c r="E38" s="8">
        <v>0.22428083403934584</v>
      </c>
      <c r="F38" s="8">
        <v>0.13054736735654554</v>
      </c>
      <c r="G38" s="8">
        <v>0.17562161495552231</v>
      </c>
      <c r="H38" s="8">
        <v>0.13895418456540629</v>
      </c>
      <c r="I38" s="8">
        <v>7.2013560396358881E-2</v>
      </c>
      <c r="J38" s="8">
        <v>1.6374032006940167E-2</v>
      </c>
      <c r="K38" s="8">
        <v>4.2199976899087561E-2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4.9231366774424917E-3</v>
      </c>
      <c r="S38" s="8">
        <v>3.5333148283502714E-4</v>
      </c>
      <c r="T38" s="8">
        <v>3.8189201079176808E-3</v>
      </c>
      <c r="U38" s="8">
        <v>4.7507599348857723E-3</v>
      </c>
      <c r="V38" s="8">
        <v>3.7108696177077217E-3</v>
      </c>
      <c r="W38" s="8">
        <v>1.5210518237441706E-2</v>
      </c>
      <c r="X38" s="8">
        <v>1.364869464673359E-2</v>
      </c>
      <c r="Y38" s="8">
        <v>1.1564114246976197E-2</v>
      </c>
      <c r="Z38" s="8">
        <v>1.1444665184016909E-2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0.99682022099539347</v>
      </c>
      <c r="E39" s="8">
        <v>0.81355204769720824</v>
      </c>
      <c r="F39" s="8">
        <v>0.25778071595697222</v>
      </c>
      <c r="G39" s="8">
        <v>0.57755726033992749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884.65082363010526</v>
      </c>
      <c r="D40" s="8">
        <v>794.69740656533077</v>
      </c>
      <c r="E40" s="8">
        <v>843.29570919268929</v>
      </c>
      <c r="F40" s="8">
        <v>837.72154103209152</v>
      </c>
      <c r="G40" s="8">
        <v>928.83700462346292</v>
      </c>
      <c r="H40" s="8">
        <v>995.59208769865791</v>
      </c>
      <c r="I40" s="8">
        <v>1257.4159097616202</v>
      </c>
      <c r="J40" s="8">
        <v>1346.9405673460637</v>
      </c>
      <c r="K40" s="8">
        <v>1370.3762695295648</v>
      </c>
      <c r="L40" s="8">
        <v>1207.5714860573578</v>
      </c>
      <c r="M40" s="8">
        <v>1223.9400410434114</v>
      </c>
      <c r="N40" s="8">
        <v>1147.2083521636739</v>
      </c>
      <c r="O40" s="8">
        <v>1086.4382954872467</v>
      </c>
      <c r="P40" s="8">
        <v>1100.6301863809747</v>
      </c>
      <c r="Q40" s="8">
        <v>1081.7331963586214</v>
      </c>
      <c r="R40" s="8">
        <v>1124.7570611539438</v>
      </c>
      <c r="S40" s="8">
        <v>1053.4322028946215</v>
      </c>
      <c r="T40" s="8">
        <v>1241.0345759903723</v>
      </c>
      <c r="U40" s="8">
        <v>1279.8183470738413</v>
      </c>
      <c r="V40" s="8">
        <v>1286.5860031698476</v>
      </c>
      <c r="W40" s="8">
        <v>1198.0733529590416</v>
      </c>
      <c r="X40" s="8">
        <v>1537.6531902198453</v>
      </c>
      <c r="Y40" s="8">
        <v>1536.3772681935095</v>
      </c>
      <c r="Z40" s="8">
        <v>1465.7811506872185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9.5429392584387943E-2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1.5647942215367859E-3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0</v>
      </c>
      <c r="O61" s="49">
        <f t="shared" si="33"/>
        <v>0</v>
      </c>
      <c r="P61" s="49">
        <f t="shared" si="33"/>
        <v>0</v>
      </c>
      <c r="Q61" s="49">
        <f t="shared" si="33"/>
        <v>0</v>
      </c>
      <c r="R61" s="49">
        <f t="shared" si="33"/>
        <v>0</v>
      </c>
      <c r="S61" s="49">
        <f t="shared" si="33"/>
        <v>0</v>
      </c>
      <c r="T61" s="49">
        <f t="shared" si="33"/>
        <v>0</v>
      </c>
      <c r="U61" s="49">
        <f t="shared" si="33"/>
        <v>1.0072715786487657E-4</v>
      </c>
      <c r="V61" s="49">
        <f t="shared" si="33"/>
        <v>0</v>
      </c>
      <c r="W61" s="49">
        <f t="shared" si="33"/>
        <v>0</v>
      </c>
      <c r="X61" s="49">
        <f t="shared" si="33"/>
        <v>1.4411739950265129E-2</v>
      </c>
      <c r="Y61" s="49">
        <f t="shared" ref="Y61:Z61" si="34">SUM(Y62:Y72)</f>
        <v>1.1685467276985486</v>
      </c>
      <c r="Z61" s="49">
        <f t="shared" si="34"/>
        <v>1.9063772123900671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1.0072715786487657E-4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1.4411739950265129E-2</v>
      </c>
      <c r="Y71" s="52">
        <v>1.1685467276985486</v>
      </c>
      <c r="Z71" s="52">
        <v>1.9063772123900671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6909.4444202587574</v>
      </c>
      <c r="D2" s="21">
        <f t="shared" ref="D2:X2" si="0">SUM(D3,D17,D22,D25,D26,D51,D52)</f>
        <v>6383.8609551454419</v>
      </c>
      <c r="E2" s="21">
        <f t="shared" si="0"/>
        <v>6926.6634646387856</v>
      </c>
      <c r="F2" s="21">
        <f t="shared" si="0"/>
        <v>7498.2841098948229</v>
      </c>
      <c r="G2" s="21">
        <f t="shared" si="0"/>
        <v>8071.3341252581022</v>
      </c>
      <c r="H2" s="21">
        <f t="shared" si="0"/>
        <v>8832.3791968464466</v>
      </c>
      <c r="I2" s="21">
        <f t="shared" si="0"/>
        <v>9595.4351289478545</v>
      </c>
      <c r="J2" s="21">
        <f t="shared" si="0"/>
        <v>9993.4475095622765</v>
      </c>
      <c r="K2" s="21">
        <f t="shared" si="0"/>
        <v>10308.236162587671</v>
      </c>
      <c r="L2" s="21">
        <f t="shared" si="0"/>
        <v>8532.9003442201647</v>
      </c>
      <c r="M2" s="21">
        <f t="shared" si="0"/>
        <v>9751.8560297239237</v>
      </c>
      <c r="N2" s="21">
        <f t="shared" si="0"/>
        <v>9572.9449285049286</v>
      </c>
      <c r="O2" s="21">
        <f t="shared" si="0"/>
        <v>8845.7932872881829</v>
      </c>
      <c r="P2" s="21">
        <f t="shared" si="0"/>
        <v>8857.9807932471322</v>
      </c>
      <c r="Q2" s="21">
        <f t="shared" si="0"/>
        <v>8496.9954954996665</v>
      </c>
      <c r="R2" s="21">
        <f t="shared" si="0"/>
        <v>9000.8652630439592</v>
      </c>
      <c r="S2" s="21">
        <f t="shared" si="0"/>
        <v>8776.6995646359937</v>
      </c>
      <c r="T2" s="21">
        <f t="shared" si="0"/>
        <v>9630.380645359297</v>
      </c>
      <c r="U2" s="21">
        <f t="shared" si="0"/>
        <v>9610.2260819482544</v>
      </c>
      <c r="V2" s="21">
        <f t="shared" si="0"/>
        <v>8872.5488011179132</v>
      </c>
      <c r="W2" s="21">
        <f t="shared" si="0"/>
        <v>12245.021962217763</v>
      </c>
      <c r="X2" s="21">
        <f t="shared" si="0"/>
        <v>13537.538189022427</v>
      </c>
      <c r="Y2" s="21">
        <f t="shared" ref="Y2:Z2" si="1">SUM(Y3,Y17,Y22,Y25,Y26,Y51,Y52)</f>
        <v>12392.817978034671</v>
      </c>
      <c r="Z2" s="21">
        <f t="shared" si="1"/>
        <v>11055.409028904451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6909.4444202587574</v>
      </c>
      <c r="D26" s="27">
        <f t="shared" ref="D26:X26" si="21">SUM(D27,D33)</f>
        <v>6383.8609551454419</v>
      </c>
      <c r="E26" s="27">
        <f t="shared" si="21"/>
        <v>6926.6634646387856</v>
      </c>
      <c r="F26" s="27">
        <f t="shared" si="21"/>
        <v>7498.2841098948229</v>
      </c>
      <c r="G26" s="27">
        <f t="shared" si="21"/>
        <v>8071.3341252581022</v>
      </c>
      <c r="H26" s="27">
        <f t="shared" si="21"/>
        <v>8832.3791968464466</v>
      </c>
      <c r="I26" s="27">
        <f t="shared" si="21"/>
        <v>9595.4351289478545</v>
      </c>
      <c r="J26" s="27">
        <f t="shared" si="21"/>
        <v>9993.4475095622765</v>
      </c>
      <c r="K26" s="27">
        <f t="shared" si="21"/>
        <v>10308.236162587671</v>
      </c>
      <c r="L26" s="27">
        <f t="shared" si="21"/>
        <v>8532.9003442201647</v>
      </c>
      <c r="M26" s="27">
        <f t="shared" si="21"/>
        <v>9751.8560297239237</v>
      </c>
      <c r="N26" s="27">
        <f t="shared" si="21"/>
        <v>9572.9449285049286</v>
      </c>
      <c r="O26" s="27">
        <f t="shared" si="21"/>
        <v>8845.7932872881829</v>
      </c>
      <c r="P26" s="27">
        <f t="shared" si="21"/>
        <v>8857.9807932471322</v>
      </c>
      <c r="Q26" s="27">
        <f t="shared" si="21"/>
        <v>8496.9954954996665</v>
      </c>
      <c r="R26" s="27">
        <f t="shared" si="21"/>
        <v>9000.8652630439592</v>
      </c>
      <c r="S26" s="27">
        <f t="shared" si="21"/>
        <v>8776.6995646359937</v>
      </c>
      <c r="T26" s="27">
        <f t="shared" si="21"/>
        <v>9630.380645359297</v>
      </c>
      <c r="U26" s="27">
        <f t="shared" si="21"/>
        <v>9610.2260819482544</v>
      </c>
      <c r="V26" s="27">
        <f t="shared" si="21"/>
        <v>8872.5488011179132</v>
      </c>
      <c r="W26" s="27">
        <f t="shared" si="21"/>
        <v>12245.021962217763</v>
      </c>
      <c r="X26" s="27">
        <f t="shared" si="21"/>
        <v>13537.538189022427</v>
      </c>
      <c r="Y26" s="27">
        <f t="shared" ref="Y26:Z26" si="22">SUM(Y27,Y33)</f>
        <v>12392.817978034671</v>
      </c>
      <c r="Z26" s="27">
        <f t="shared" si="22"/>
        <v>11055.409028904451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6909.4444202587574</v>
      </c>
      <c r="D33" s="19">
        <f t="shared" ref="D33:X33" si="27">SUM(D34:D50)</f>
        <v>6383.8609551454419</v>
      </c>
      <c r="E33" s="19">
        <f t="shared" si="27"/>
        <v>6926.6634646387856</v>
      </c>
      <c r="F33" s="19">
        <f t="shared" si="27"/>
        <v>7498.2841098948229</v>
      </c>
      <c r="G33" s="19">
        <f t="shared" si="27"/>
        <v>8071.3341252581022</v>
      </c>
      <c r="H33" s="19">
        <f t="shared" si="27"/>
        <v>8832.3791968464466</v>
      </c>
      <c r="I33" s="19">
        <f t="shared" si="27"/>
        <v>9595.4351289478545</v>
      </c>
      <c r="J33" s="19">
        <f t="shared" si="27"/>
        <v>9993.4475095622765</v>
      </c>
      <c r="K33" s="19">
        <f t="shared" si="27"/>
        <v>10308.236162587671</v>
      </c>
      <c r="L33" s="19">
        <f t="shared" si="27"/>
        <v>8532.9003442201647</v>
      </c>
      <c r="M33" s="19">
        <f t="shared" si="27"/>
        <v>9751.8560297239237</v>
      </c>
      <c r="N33" s="19">
        <f t="shared" si="27"/>
        <v>9572.9449285049286</v>
      </c>
      <c r="O33" s="19">
        <f t="shared" si="27"/>
        <v>8845.7932872881829</v>
      </c>
      <c r="P33" s="19">
        <f t="shared" si="27"/>
        <v>8857.9807932471322</v>
      </c>
      <c r="Q33" s="19">
        <f t="shared" si="27"/>
        <v>8496.9954954996665</v>
      </c>
      <c r="R33" s="19">
        <f t="shared" si="27"/>
        <v>9000.8652630439592</v>
      </c>
      <c r="S33" s="19">
        <f t="shared" si="27"/>
        <v>8776.6995646359937</v>
      </c>
      <c r="T33" s="19">
        <f t="shared" si="27"/>
        <v>9630.380645359297</v>
      </c>
      <c r="U33" s="19">
        <f t="shared" si="27"/>
        <v>9610.2260819482544</v>
      </c>
      <c r="V33" s="19">
        <f t="shared" si="27"/>
        <v>8872.5488011179132</v>
      </c>
      <c r="W33" s="19">
        <f t="shared" si="27"/>
        <v>12245.021962217763</v>
      </c>
      <c r="X33" s="19">
        <f t="shared" si="27"/>
        <v>13537.538189022427</v>
      </c>
      <c r="Y33" s="19">
        <f t="shared" ref="Y33:Z33" si="28">SUM(Y34:Y50)</f>
        <v>12392.817978034671</v>
      </c>
      <c r="Z33" s="19">
        <f t="shared" si="28"/>
        <v>11055.409028904451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1.1909058224856579E-5</v>
      </c>
      <c r="U36" s="8">
        <v>9.0863344875153501E-6</v>
      </c>
      <c r="V36" s="8">
        <v>2.6272823133456427E-6</v>
      </c>
      <c r="W36" s="8">
        <v>4.9673139652990239E-5</v>
      </c>
      <c r="X36" s="8">
        <v>0</v>
      </c>
      <c r="Y36" s="8">
        <v>1.0611755677949032E-5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7.6284890626149217E-4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1.4089499993889287</v>
      </c>
      <c r="D38" s="8">
        <v>0.53325051982622929</v>
      </c>
      <c r="E38" s="8">
        <v>1.6027387940190476</v>
      </c>
      <c r="F38" s="8">
        <v>5.8720932108771128E-2</v>
      </c>
      <c r="G38" s="8">
        <v>1.8831158168495149E-2</v>
      </c>
      <c r="H38" s="8">
        <v>3.5790944209282374E-2</v>
      </c>
      <c r="I38" s="8">
        <v>1.0880125755043548E-2</v>
      </c>
      <c r="J38" s="8">
        <v>3.0925969916663445E-3</v>
      </c>
      <c r="K38" s="8">
        <v>8.4155363598970492E-3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2.0287748690114682E-2</v>
      </c>
      <c r="S38" s="8">
        <v>1.4479393011161252E-3</v>
      </c>
      <c r="T38" s="8">
        <v>2.214211212780046E-3</v>
      </c>
      <c r="U38" s="8">
        <v>1.3796517894892903E-3</v>
      </c>
      <c r="V38" s="8">
        <v>2.2949486008852112E-3</v>
      </c>
      <c r="W38" s="8">
        <v>3.6532656385782386E-3</v>
      </c>
      <c r="X38" s="8">
        <v>9.2215424842227584E-3</v>
      </c>
      <c r="Y38" s="8">
        <v>4.689382487504298E-3</v>
      </c>
      <c r="Z38" s="8">
        <v>4.4413238518691528E-2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1.913568579140602E-2</v>
      </c>
      <c r="E39" s="8">
        <v>1.5923995119965419E-2</v>
      </c>
      <c r="F39" s="8">
        <v>9.3471946811090525E-3</v>
      </c>
      <c r="G39" s="8">
        <v>2.4029729183229334E-2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6908.0354702593686</v>
      </c>
      <c r="D40" s="8">
        <v>6383.308568939824</v>
      </c>
      <c r="E40" s="8">
        <v>6925.0448018496463</v>
      </c>
      <c r="F40" s="8">
        <v>7498.2160417680334</v>
      </c>
      <c r="G40" s="8">
        <v>8071.2912643707505</v>
      </c>
      <c r="H40" s="8">
        <v>8832.3434059022366</v>
      </c>
      <c r="I40" s="8">
        <v>9595.4242488220989</v>
      </c>
      <c r="J40" s="8">
        <v>9993.4444169652852</v>
      </c>
      <c r="K40" s="8">
        <v>10308.227747051311</v>
      </c>
      <c r="L40" s="8">
        <v>8532.9003442201647</v>
      </c>
      <c r="M40" s="8">
        <v>9751.8560297239237</v>
      </c>
      <c r="N40" s="8">
        <v>9572.9291464535418</v>
      </c>
      <c r="O40" s="8">
        <v>8845.7932872881829</v>
      </c>
      <c r="P40" s="8">
        <v>8857.9807932471322</v>
      </c>
      <c r="Q40" s="8">
        <v>8496.9954954996665</v>
      </c>
      <c r="R40" s="8">
        <v>9000.8442124463636</v>
      </c>
      <c r="S40" s="8">
        <v>8776.6981166966925</v>
      </c>
      <c r="T40" s="8">
        <v>9630.3784192390267</v>
      </c>
      <c r="U40" s="8">
        <v>9610.2245348290598</v>
      </c>
      <c r="V40" s="8">
        <v>8872.5465035420293</v>
      </c>
      <c r="W40" s="8">
        <v>12245.018259278984</v>
      </c>
      <c r="X40" s="8">
        <v>13537.528967479942</v>
      </c>
      <c r="Y40" s="8">
        <v>12392.813278040428</v>
      </c>
      <c r="Z40" s="8">
        <v>11055.364615665932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1.5782051386613181E-2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1.5838106983696583E-4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0</v>
      </c>
      <c r="O61" s="49">
        <f t="shared" si="33"/>
        <v>0</v>
      </c>
      <c r="P61" s="49">
        <f t="shared" si="33"/>
        <v>0</v>
      </c>
      <c r="Q61" s="49">
        <f t="shared" si="33"/>
        <v>0</v>
      </c>
      <c r="R61" s="49">
        <f t="shared" si="33"/>
        <v>0</v>
      </c>
      <c r="S61" s="49">
        <f t="shared" si="33"/>
        <v>0</v>
      </c>
      <c r="T61" s="49">
        <f t="shared" si="33"/>
        <v>0</v>
      </c>
      <c r="U61" s="49">
        <f t="shared" si="33"/>
        <v>1.0195126493123403E-5</v>
      </c>
      <c r="V61" s="49">
        <f t="shared" si="33"/>
        <v>0</v>
      </c>
      <c r="W61" s="49">
        <f t="shared" si="33"/>
        <v>0</v>
      </c>
      <c r="X61" s="49">
        <f t="shared" si="33"/>
        <v>6.9567960265999361E-3</v>
      </c>
      <c r="Y61" s="49">
        <f t="shared" ref="Y61:Z61" si="34">SUM(Y62:Y72)</f>
        <v>18.627190347179788</v>
      </c>
      <c r="Z61" s="49">
        <f t="shared" si="34"/>
        <v>38.271606064460968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1.0195126493123403E-5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6.9567960265999361E-3</v>
      </c>
      <c r="Y71" s="52">
        <v>18.627190347179788</v>
      </c>
      <c r="Z71" s="52">
        <v>38.271606064460968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3282468.5345714167</v>
      </c>
      <c r="D2" s="21">
        <f t="shared" ref="D2:X2" si="0">SUM(D3,D17,D22,D25,D26,D51,D52)</f>
        <v>3338856.0698604127</v>
      </c>
      <c r="E2" s="21">
        <f t="shared" si="0"/>
        <v>3342465.9401227436</v>
      </c>
      <c r="F2" s="21">
        <f t="shared" si="0"/>
        <v>3423266.6028990205</v>
      </c>
      <c r="G2" s="21">
        <f t="shared" si="0"/>
        <v>3428392.1280363523</v>
      </c>
      <c r="H2" s="21">
        <f t="shared" si="0"/>
        <v>3408873.4980913512</v>
      </c>
      <c r="I2" s="21">
        <f t="shared" si="0"/>
        <v>3419969.2780849249</v>
      </c>
      <c r="J2" s="21">
        <f t="shared" si="0"/>
        <v>3366512.0313155348</v>
      </c>
      <c r="K2" s="21">
        <f t="shared" si="0"/>
        <v>3295995.2748070965</v>
      </c>
      <c r="L2" s="21">
        <f t="shared" si="0"/>
        <v>3066675.9539703936</v>
      </c>
      <c r="M2" s="21">
        <f t="shared" si="0"/>
        <v>3147085.1139713614</v>
      </c>
      <c r="N2" s="21">
        <f t="shared" si="0"/>
        <v>3059929.1715560458</v>
      </c>
      <c r="O2" s="21">
        <f t="shared" si="0"/>
        <v>3014559.8689507614</v>
      </c>
      <c r="P2" s="21">
        <f t="shared" si="0"/>
        <v>2937380.6121434248</v>
      </c>
      <c r="Q2" s="21">
        <f t="shared" si="0"/>
        <v>2796074.2169390256</v>
      </c>
      <c r="R2" s="21">
        <f t="shared" si="0"/>
        <v>2849951.4085795581</v>
      </c>
      <c r="S2" s="21">
        <f t="shared" si="0"/>
        <v>2858755.1039351318</v>
      </c>
      <c r="T2" s="21">
        <f t="shared" si="0"/>
        <v>2877006.0696412171</v>
      </c>
      <c r="U2" s="21">
        <f t="shared" si="0"/>
        <v>2814514.5528731178</v>
      </c>
      <c r="V2" s="21">
        <f t="shared" si="0"/>
        <v>2671933.2413354311</v>
      </c>
      <c r="W2" s="21">
        <f t="shared" si="0"/>
        <v>2412225.5919886502</v>
      </c>
      <c r="X2" s="21">
        <f t="shared" si="0"/>
        <v>2576499.8076012032</v>
      </c>
      <c r="Y2" s="21">
        <f t="shared" ref="Y2:Z2" si="1">SUM(Y3,Y17,Y22,Y25,Y26,Y51,Y52)</f>
        <v>2523693.2045043763</v>
      </c>
      <c r="Z2" s="21">
        <f t="shared" si="1"/>
        <v>2292921.0296216123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964289.03084631963</v>
      </c>
      <c r="D3" s="24">
        <f t="shared" ref="D3:X3" si="3">SUM(D4,D8,D11)</f>
        <v>962445.39886840666</v>
      </c>
      <c r="E3" s="24">
        <f t="shared" si="3"/>
        <v>970416.2432729986</v>
      </c>
      <c r="F3" s="24">
        <f t="shared" si="3"/>
        <v>1006302.1876494589</v>
      </c>
      <c r="G3" s="24">
        <f t="shared" si="3"/>
        <v>991149.19133042835</v>
      </c>
      <c r="H3" s="24">
        <f t="shared" si="3"/>
        <v>959765.59452184325</v>
      </c>
      <c r="I3" s="24">
        <f t="shared" si="3"/>
        <v>975017.28827734594</v>
      </c>
      <c r="J3" s="24">
        <f t="shared" si="3"/>
        <v>982600.20587322686</v>
      </c>
      <c r="K3" s="24">
        <f t="shared" si="3"/>
        <v>907345.59887995536</v>
      </c>
      <c r="L3" s="24">
        <f t="shared" si="3"/>
        <v>842106.09908135864</v>
      </c>
      <c r="M3" s="24">
        <f t="shared" si="3"/>
        <v>844293.58540443983</v>
      </c>
      <c r="N3" s="24">
        <f t="shared" si="3"/>
        <v>866430.79777130578</v>
      </c>
      <c r="O3" s="24">
        <f t="shared" si="3"/>
        <v>887929.43750937213</v>
      </c>
      <c r="P3" s="24">
        <f t="shared" si="3"/>
        <v>856855.45226538624</v>
      </c>
      <c r="Q3" s="24">
        <f t="shared" si="3"/>
        <v>812322.65989672451</v>
      </c>
      <c r="R3" s="24">
        <f t="shared" si="3"/>
        <v>815522.28569214826</v>
      </c>
      <c r="S3" s="24">
        <f t="shared" si="3"/>
        <v>768011.92193270777</v>
      </c>
      <c r="T3" s="24">
        <f t="shared" si="3"/>
        <v>749543.80193533446</v>
      </c>
      <c r="U3" s="24">
        <f t="shared" si="3"/>
        <v>702047.95292835392</v>
      </c>
      <c r="V3" s="24">
        <f t="shared" si="3"/>
        <v>554144.2219752362</v>
      </c>
      <c r="W3" s="24">
        <f t="shared" si="3"/>
        <v>454331.20999277232</v>
      </c>
      <c r="X3" s="24">
        <f t="shared" si="3"/>
        <v>512832.30685812118</v>
      </c>
      <c r="Y3" s="24">
        <f t="shared" ref="Y3:Z3" si="4">SUM(Y4,Y8,Y11)</f>
        <v>528656.65807358513</v>
      </c>
      <c r="Z3" s="24">
        <f t="shared" si="4"/>
        <v>393682.92947241745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521809.86999643629</v>
      </c>
      <c r="D4" s="19">
        <f t="shared" ref="D4:X4" si="6">SUM(D5:D7)</f>
        <v>515576.76399597357</v>
      </c>
      <c r="E4" s="19">
        <f t="shared" si="6"/>
        <v>524177.29670338717</v>
      </c>
      <c r="F4" s="19">
        <f t="shared" si="6"/>
        <v>554548.53369789885</v>
      </c>
      <c r="G4" s="19">
        <f t="shared" si="6"/>
        <v>549431.13281216752</v>
      </c>
      <c r="H4" s="19">
        <f t="shared" si="6"/>
        <v>527992.06253234332</v>
      </c>
      <c r="I4" s="19">
        <f t="shared" si="6"/>
        <v>543349.95601658977</v>
      </c>
      <c r="J4" s="19">
        <f t="shared" si="6"/>
        <v>550354.36980519723</v>
      </c>
      <c r="K4" s="19">
        <f t="shared" si="6"/>
        <v>490482.79397546634</v>
      </c>
      <c r="L4" s="19">
        <f t="shared" si="6"/>
        <v>446252.68596192752</v>
      </c>
      <c r="M4" s="19">
        <f t="shared" si="6"/>
        <v>454614.12199173809</v>
      </c>
      <c r="N4" s="19">
        <f t="shared" si="6"/>
        <v>452315.8758785032</v>
      </c>
      <c r="O4" s="19">
        <f t="shared" si="6"/>
        <v>467827.46453618736</v>
      </c>
      <c r="P4" s="19">
        <f t="shared" si="6"/>
        <v>460886.72419543361</v>
      </c>
      <c r="Q4" s="19">
        <f t="shared" si="6"/>
        <v>428274.8876862778</v>
      </c>
      <c r="R4" s="19">
        <f t="shared" si="6"/>
        <v>435482.72202283179</v>
      </c>
      <c r="S4" s="19">
        <f t="shared" si="6"/>
        <v>410029.48153938248</v>
      </c>
      <c r="T4" s="19">
        <f t="shared" si="6"/>
        <v>387891.73408288456</v>
      </c>
      <c r="U4" s="19">
        <f t="shared" si="6"/>
        <v>354743.94105257565</v>
      </c>
      <c r="V4" s="19">
        <f t="shared" si="6"/>
        <v>265271.37041585735</v>
      </c>
      <c r="W4" s="19">
        <f t="shared" si="6"/>
        <v>215437.00393454864</v>
      </c>
      <c r="X4" s="19">
        <f t="shared" si="6"/>
        <v>245622.55269794591</v>
      </c>
      <c r="Y4" s="19">
        <f t="shared" ref="Y4:Z4" si="7">SUM(Y5:Y7)</f>
        <v>249020.32718876007</v>
      </c>
      <c r="Z4" s="19">
        <f t="shared" si="7"/>
        <v>182273.62732915374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403.18248752759996</v>
      </c>
      <c r="D5" s="8">
        <f>TI_EHG_E!D5+NRG_E!D5+FC_E!D5</f>
        <v>395.51307279360003</v>
      </c>
      <c r="E5" s="8">
        <f>TI_EHG_E!E5+NRG_E!E5+FC_E!E5</f>
        <v>1478.7554147976</v>
      </c>
      <c r="F5" s="8">
        <f>TI_EHG_E!F5+NRG_E!F5+FC_E!F5</f>
        <v>10947.103088610002</v>
      </c>
      <c r="G5" s="8">
        <f>TI_EHG_E!G5+NRG_E!G5+FC_E!G5</f>
        <v>20522.114540090239</v>
      </c>
      <c r="H5" s="8">
        <f>TI_EHG_E!H5+NRG_E!H5+FC_E!H5</f>
        <v>21169.218455341175</v>
      </c>
      <c r="I5" s="8">
        <f>TI_EHG_E!I5+NRG_E!I5+FC_E!I5</f>
        <v>19226.706964384583</v>
      </c>
      <c r="J5" s="8">
        <f>TI_EHG_E!J5+NRG_E!J5+FC_E!J5</f>
        <v>22286.222878260727</v>
      </c>
      <c r="K5" s="8">
        <f>TI_EHG_E!K5+NRG_E!K5+FC_E!K5</f>
        <v>21031.431884442383</v>
      </c>
      <c r="L5" s="8">
        <f>TI_EHG_E!L5+NRG_E!L5+FC_E!L5</f>
        <v>16944.151035927396</v>
      </c>
      <c r="M5" s="8">
        <f>TI_EHG_E!M5+NRG_E!M5+FC_E!M5</f>
        <v>15803.442263362274</v>
      </c>
      <c r="N5" s="8">
        <f>TI_EHG_E!N5+NRG_E!N5+FC_E!N5</f>
        <v>26536.334887358917</v>
      </c>
      <c r="O5" s="8">
        <f>TI_EHG_E!O5+NRG_E!O5+FC_E!O5</f>
        <v>24353.790098573987</v>
      </c>
      <c r="P5" s="8">
        <f>TI_EHG_E!P5+NRG_E!P5+FC_E!P5</f>
        <v>19275.617104428027</v>
      </c>
      <c r="Q5" s="8">
        <f>TI_EHG_E!Q5+NRG_E!Q5+FC_E!Q5</f>
        <v>19772.957090106913</v>
      </c>
      <c r="R5" s="8">
        <f>TI_EHG_E!R5+NRG_E!R5+FC_E!R5</f>
        <v>18125.027071191587</v>
      </c>
      <c r="S5" s="8">
        <f>TI_EHG_E!S5+NRG_E!S5+FC_E!S5</f>
        <v>11310.181634006993</v>
      </c>
      <c r="T5" s="8">
        <f>TI_EHG_E!T5+NRG_E!T5+FC_E!T5</f>
        <v>10721.662272990934</v>
      </c>
      <c r="U5" s="8">
        <f>TI_EHG_E!U5+NRG_E!U5+FC_E!U5</f>
        <v>9995.3474093861587</v>
      </c>
      <c r="V5" s="8">
        <f>TI_EHG_E!V5+NRG_E!V5+FC_E!V5</f>
        <v>6118.3100999565777</v>
      </c>
      <c r="W5" s="8">
        <f>TI_EHG_E!W5+NRG_E!W5+FC_E!W5</f>
        <v>4944.0835465757482</v>
      </c>
      <c r="X5" s="8">
        <f>TI_EHG_E!X5+NRG_E!X5+FC_E!X5</f>
        <v>5926.0990366606829</v>
      </c>
      <c r="Y5" s="8">
        <f>TI_EHG_E!Y5+NRG_E!Y5+FC_E!Y5</f>
        <v>4520.5233017546761</v>
      </c>
      <c r="Z5" s="8">
        <f>TI_EHG_E!Z5+NRG_E!Z5+FC_E!Z5</f>
        <v>2787.5439749599118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36650.465588170024</v>
      </c>
      <c r="D6" s="8">
        <f>TI_EHG_E!D6+NRG_E!D6+FC_E!D6</f>
        <v>34124.055222651637</v>
      </c>
      <c r="E6" s="8">
        <f>TI_EHG_E!E6+NRG_E!E6+FC_E!E6</f>
        <v>36510.995473298666</v>
      </c>
      <c r="F6" s="8">
        <f>TI_EHG_E!F6+NRG_E!F6+FC_E!F6</f>
        <v>38024.306115047992</v>
      </c>
      <c r="G6" s="8">
        <f>TI_EHG_E!G6+NRG_E!G6+FC_E!G6</f>
        <v>38824.655194195206</v>
      </c>
      <c r="H6" s="8">
        <f>TI_EHG_E!H6+NRG_E!H6+FC_E!H6</f>
        <v>35784.494614623327</v>
      </c>
      <c r="I6" s="8">
        <f>TI_EHG_E!I6+NRG_E!I6+FC_E!I6</f>
        <v>32523.688573826359</v>
      </c>
      <c r="J6" s="8">
        <f>TI_EHG_E!J6+NRG_E!J6+FC_E!J6</f>
        <v>35888.897663127071</v>
      </c>
      <c r="K6" s="8">
        <f>TI_EHG_E!K6+NRG_E!K6+FC_E!K6</f>
        <v>28182.408286771595</v>
      </c>
      <c r="L6" s="8">
        <f>TI_EHG_E!L6+NRG_E!L6+FC_E!L6</f>
        <v>20342.091483795481</v>
      </c>
      <c r="M6" s="8">
        <f>TI_EHG_E!M6+NRG_E!M6+FC_E!M6</f>
        <v>15756.189333545202</v>
      </c>
      <c r="N6" s="8">
        <f>TI_EHG_E!N6+NRG_E!N6+FC_E!N6</f>
        <v>18157.547416828034</v>
      </c>
      <c r="O6" s="8">
        <f>TI_EHG_E!O6+NRG_E!O6+FC_E!O6</f>
        <v>23377.417480423541</v>
      </c>
      <c r="P6" s="8">
        <f>TI_EHG_E!P6+NRG_E!P6+FC_E!P6</f>
        <v>5632.4703247567677</v>
      </c>
      <c r="Q6" s="8">
        <f>TI_EHG_E!Q6+NRG_E!Q6+FC_E!Q6</f>
        <v>9150.9148837638058</v>
      </c>
      <c r="R6" s="8">
        <f>TI_EHG_E!R6+NRG_E!R6+FC_E!R6</f>
        <v>1313.3447336607742</v>
      </c>
      <c r="S6" s="8">
        <f>TI_EHG_E!S6+NRG_E!S6+FC_E!S6</f>
        <v>8225.1867520211981</v>
      </c>
      <c r="T6" s="8">
        <f>TI_EHG_E!T6+NRG_E!T6+FC_E!T6</f>
        <v>10480.900795884001</v>
      </c>
      <c r="U6" s="8">
        <f>TI_EHG_E!U6+NRG_E!U6+FC_E!U6</f>
        <v>8519.3514988200004</v>
      </c>
      <c r="V6" s="8">
        <f>TI_EHG_E!V6+NRG_E!V6+FC_E!V6</f>
        <v>434.62927989839994</v>
      </c>
      <c r="W6" s="8">
        <f>TI_EHG_E!W6+NRG_E!W6+FC_E!W6</f>
        <v>505.6987914959999</v>
      </c>
      <c r="X6" s="8">
        <f>TI_EHG_E!X6+NRG_E!X6+FC_E!X6</f>
        <v>591.44892727439992</v>
      </c>
      <c r="Y6" s="8">
        <f>TI_EHG_E!Y6+NRG_E!Y6+FC_E!Y6</f>
        <v>2491.2569795999998</v>
      </c>
      <c r="Z6" s="8">
        <f>TI_EHG_E!Z6+NRG_E!Z6+FC_E!Z6</f>
        <v>4977.1775349744012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484756.2219207387</v>
      </c>
      <c r="D7" s="8">
        <f>TI_EHG_E!D7+NRG_E!D7+FC_E!D7</f>
        <v>481057.19570052833</v>
      </c>
      <c r="E7" s="8">
        <f>TI_EHG_E!E7+NRG_E!E7+FC_E!E7</f>
        <v>486187.54581529088</v>
      </c>
      <c r="F7" s="8">
        <f>TI_EHG_E!F7+NRG_E!F7+FC_E!F7</f>
        <v>505577.12449424085</v>
      </c>
      <c r="G7" s="8">
        <f>TI_EHG_E!G7+NRG_E!G7+FC_E!G7</f>
        <v>490084.3630778821</v>
      </c>
      <c r="H7" s="8">
        <f>TI_EHG_E!H7+NRG_E!H7+FC_E!H7</f>
        <v>471038.34946237877</v>
      </c>
      <c r="I7" s="8">
        <f>TI_EHG_E!I7+NRG_E!I7+FC_E!I7</f>
        <v>491599.56047837879</v>
      </c>
      <c r="J7" s="8">
        <f>TI_EHG_E!J7+NRG_E!J7+FC_E!J7</f>
        <v>492179.24926380947</v>
      </c>
      <c r="K7" s="8">
        <f>TI_EHG_E!K7+NRG_E!K7+FC_E!K7</f>
        <v>441268.95380425238</v>
      </c>
      <c r="L7" s="8">
        <f>TI_EHG_E!L7+NRG_E!L7+FC_E!L7</f>
        <v>408966.44344220462</v>
      </c>
      <c r="M7" s="8">
        <f>TI_EHG_E!M7+NRG_E!M7+FC_E!M7</f>
        <v>423054.49039483059</v>
      </c>
      <c r="N7" s="8">
        <f>TI_EHG_E!N7+NRG_E!N7+FC_E!N7</f>
        <v>407621.99357431626</v>
      </c>
      <c r="O7" s="8">
        <f>TI_EHG_E!O7+NRG_E!O7+FC_E!O7</f>
        <v>420096.25695718982</v>
      </c>
      <c r="P7" s="8">
        <f>TI_EHG_E!P7+NRG_E!P7+FC_E!P7</f>
        <v>435978.63676624879</v>
      </c>
      <c r="Q7" s="8">
        <f>TI_EHG_E!Q7+NRG_E!Q7+FC_E!Q7</f>
        <v>399351.01571240707</v>
      </c>
      <c r="R7" s="8">
        <f>TI_EHG_E!R7+NRG_E!R7+FC_E!R7</f>
        <v>416044.3502179794</v>
      </c>
      <c r="S7" s="8">
        <f>TI_EHG_E!S7+NRG_E!S7+FC_E!S7</f>
        <v>390494.11315335432</v>
      </c>
      <c r="T7" s="8">
        <f>TI_EHG_E!T7+NRG_E!T7+FC_E!T7</f>
        <v>366689.17101400963</v>
      </c>
      <c r="U7" s="8">
        <f>TI_EHG_E!U7+NRG_E!U7+FC_E!U7</f>
        <v>336229.24214436952</v>
      </c>
      <c r="V7" s="8">
        <f>TI_EHG_E!V7+NRG_E!V7+FC_E!V7</f>
        <v>258718.43103600235</v>
      </c>
      <c r="W7" s="8">
        <f>TI_EHG_E!W7+NRG_E!W7+FC_E!W7</f>
        <v>209987.22159647688</v>
      </c>
      <c r="X7" s="8">
        <f>TI_EHG_E!X7+NRG_E!X7+FC_E!X7</f>
        <v>239105.00473401081</v>
      </c>
      <c r="Y7" s="8">
        <f>TI_EHG_E!Y7+NRG_E!Y7+FC_E!Y7</f>
        <v>242008.5469074054</v>
      </c>
      <c r="Z7" s="8">
        <f>TI_EHG_E!Z7+NRG_E!Z7+FC_E!Z7</f>
        <v>174508.90581921942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395758.61203301983</v>
      </c>
      <c r="D8" s="19">
        <f t="shared" si="8"/>
        <v>404606.12334377132</v>
      </c>
      <c r="E8" s="19">
        <f t="shared" si="8"/>
        <v>405092.20156142494</v>
      </c>
      <c r="F8" s="19">
        <f t="shared" si="8"/>
        <v>408138.7414097552</v>
      </c>
      <c r="G8" s="19">
        <f t="shared" si="8"/>
        <v>405721.84075638396</v>
      </c>
      <c r="H8" s="19">
        <f t="shared" si="8"/>
        <v>397190.86601104215</v>
      </c>
      <c r="I8" s="19">
        <f t="shared" si="8"/>
        <v>394923.8026134001</v>
      </c>
      <c r="J8" s="19">
        <f t="shared" si="8"/>
        <v>397898.64763245825</v>
      </c>
      <c r="K8" s="19">
        <f t="shared" si="8"/>
        <v>384462.08296238765</v>
      </c>
      <c r="L8" s="19">
        <f t="shared" si="8"/>
        <v>368217.861224272</v>
      </c>
      <c r="M8" s="19">
        <f t="shared" si="8"/>
        <v>360709.59483942168</v>
      </c>
      <c r="N8" s="19">
        <f t="shared" si="8"/>
        <v>384273.25720572629</v>
      </c>
      <c r="O8" s="19">
        <f t="shared" si="8"/>
        <v>392259.78760961432</v>
      </c>
      <c r="P8" s="19">
        <f t="shared" si="8"/>
        <v>369342.09657396446</v>
      </c>
      <c r="Q8" s="19">
        <f t="shared" si="8"/>
        <v>359672.58857568575</v>
      </c>
      <c r="R8" s="19">
        <f t="shared" si="8"/>
        <v>355225.18902047316</v>
      </c>
      <c r="S8" s="19">
        <f t="shared" si="8"/>
        <v>333241.94832308666</v>
      </c>
      <c r="T8" s="19">
        <f t="shared" si="8"/>
        <v>337087.20013543032</v>
      </c>
      <c r="U8" s="19">
        <f t="shared" si="8"/>
        <v>323319.4938370423</v>
      </c>
      <c r="V8" s="19">
        <f t="shared" si="8"/>
        <v>267918.76697583095</v>
      </c>
      <c r="W8" s="19">
        <f t="shared" si="8"/>
        <v>218576.60393091055</v>
      </c>
      <c r="X8" s="19">
        <f t="shared" si="8"/>
        <v>247509.65050907509</v>
      </c>
      <c r="Y8" s="19">
        <f t="shared" ref="Y8:Z8" si="9">SUM(Y9:Y10)</f>
        <v>260066.13984193027</v>
      </c>
      <c r="Z8" s="19">
        <f t="shared" si="9"/>
        <v>194685.55257532193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8118.1876636456645</v>
      </c>
      <c r="D9" s="8">
        <f>TI_EHG_E!D9+NRG_E!D9+FC_E!D9</f>
        <v>6258.005432436772</v>
      </c>
      <c r="E9" s="8">
        <f>TI_EHG_E!E9+NRG_E!E9+FC_E!E9</f>
        <v>7666.3969498577881</v>
      </c>
      <c r="F9" s="8">
        <f>TI_EHG_E!F9+NRG_E!F9+FC_E!F9</f>
        <v>6630.986291284632</v>
      </c>
      <c r="G9" s="8">
        <f>TI_EHG_E!G9+NRG_E!G9+FC_E!G9</f>
        <v>7878.6876183357199</v>
      </c>
      <c r="H9" s="8">
        <f>TI_EHG_E!H9+NRG_E!H9+FC_E!H9</f>
        <v>8834.7482937660843</v>
      </c>
      <c r="I9" s="8">
        <f>TI_EHG_E!I9+NRG_E!I9+FC_E!I9</f>
        <v>9078.584826000726</v>
      </c>
      <c r="J9" s="8">
        <f>TI_EHG_E!J9+NRG_E!J9+FC_E!J9</f>
        <v>9310.5901420447899</v>
      </c>
      <c r="K9" s="8">
        <f>TI_EHG_E!K9+NRG_E!K9+FC_E!K9</f>
        <v>7606.3635715649998</v>
      </c>
      <c r="L9" s="8">
        <f>TI_EHG_E!L9+NRG_E!L9+FC_E!L9</f>
        <v>5858.6628384162923</v>
      </c>
      <c r="M9" s="8">
        <f>TI_EHG_E!M9+NRG_E!M9+FC_E!M9</f>
        <v>5050.6937711744649</v>
      </c>
      <c r="N9" s="8">
        <f>TI_EHG_E!N9+NRG_E!N9+FC_E!N9</f>
        <v>7241.5178454475881</v>
      </c>
      <c r="O9" s="8">
        <f>TI_EHG_E!O9+NRG_E!O9+FC_E!O9</f>
        <v>7592.744065049219</v>
      </c>
      <c r="P9" s="8">
        <f>TI_EHG_E!P9+NRG_E!P9+FC_E!P9</f>
        <v>6015.3582158532145</v>
      </c>
      <c r="Q9" s="8">
        <f>TI_EHG_E!Q9+NRG_E!Q9+FC_E!Q9</f>
        <v>6443.3884990572906</v>
      </c>
      <c r="R9" s="8">
        <f>TI_EHG_E!R9+NRG_E!R9+FC_E!R9</f>
        <v>6512.8308994111612</v>
      </c>
      <c r="S9" s="8">
        <f>TI_EHG_E!S9+NRG_E!S9+FC_E!S9</f>
        <v>4583.1779310272332</v>
      </c>
      <c r="T9" s="8">
        <f>TI_EHG_E!T9+NRG_E!T9+FC_E!T9</f>
        <v>4936.4497364900217</v>
      </c>
      <c r="U9" s="8">
        <f>TI_EHG_E!U9+NRG_E!U9+FC_E!U9</f>
        <v>4098.4286203543343</v>
      </c>
      <c r="V9" s="8">
        <f>TI_EHG_E!V9+NRG_E!V9+FC_E!V9</f>
        <v>3410.387440858116</v>
      </c>
      <c r="W9" s="8">
        <f>TI_EHG_E!W9+NRG_E!W9+FC_E!W9</f>
        <v>2211.7360184395111</v>
      </c>
      <c r="X9" s="8">
        <f>TI_EHG_E!X9+NRG_E!X9+FC_E!X9</f>
        <v>2132.0763429330618</v>
      </c>
      <c r="Y9" s="8">
        <f>TI_EHG_E!Y9+NRG_E!Y9+FC_E!Y9</f>
        <v>1934.7322643753396</v>
      </c>
      <c r="Z9" s="8">
        <f>TI_EHG_E!Z9+NRG_E!Z9+FC_E!Z9</f>
        <v>1280.4011500194736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387640.42436937417</v>
      </c>
      <c r="D10" s="8">
        <f>TI_EHG_E!D10+NRG_E!D10+FC_E!D10</f>
        <v>398348.11791133456</v>
      </c>
      <c r="E10" s="8">
        <f>TI_EHG_E!E10+NRG_E!E10+FC_E!E10</f>
        <v>397425.80461156718</v>
      </c>
      <c r="F10" s="8">
        <f>TI_EHG_E!F10+NRG_E!F10+FC_E!F10</f>
        <v>401507.75511847058</v>
      </c>
      <c r="G10" s="8">
        <f>TI_EHG_E!G10+NRG_E!G10+FC_E!G10</f>
        <v>397843.15313804825</v>
      </c>
      <c r="H10" s="8">
        <f>TI_EHG_E!H10+NRG_E!H10+FC_E!H10</f>
        <v>388356.11771727604</v>
      </c>
      <c r="I10" s="8">
        <f>TI_EHG_E!I10+NRG_E!I10+FC_E!I10</f>
        <v>385845.21778739936</v>
      </c>
      <c r="J10" s="8">
        <f>TI_EHG_E!J10+NRG_E!J10+FC_E!J10</f>
        <v>388588.05749041348</v>
      </c>
      <c r="K10" s="8">
        <f>TI_EHG_E!K10+NRG_E!K10+FC_E!K10</f>
        <v>376855.71939082263</v>
      </c>
      <c r="L10" s="8">
        <f>TI_EHG_E!L10+NRG_E!L10+FC_E!L10</f>
        <v>362359.19838585571</v>
      </c>
      <c r="M10" s="8">
        <f>TI_EHG_E!M10+NRG_E!M10+FC_E!M10</f>
        <v>355658.90106824721</v>
      </c>
      <c r="N10" s="8">
        <f>TI_EHG_E!N10+NRG_E!N10+FC_E!N10</f>
        <v>377031.73936027871</v>
      </c>
      <c r="O10" s="8">
        <f>TI_EHG_E!O10+NRG_E!O10+FC_E!O10</f>
        <v>384667.04354456509</v>
      </c>
      <c r="P10" s="8">
        <f>TI_EHG_E!P10+NRG_E!P10+FC_E!P10</f>
        <v>363326.73835811124</v>
      </c>
      <c r="Q10" s="8">
        <f>TI_EHG_E!Q10+NRG_E!Q10+FC_E!Q10</f>
        <v>353229.20007662848</v>
      </c>
      <c r="R10" s="8">
        <f>TI_EHG_E!R10+NRG_E!R10+FC_E!R10</f>
        <v>348712.35812106199</v>
      </c>
      <c r="S10" s="8">
        <f>TI_EHG_E!S10+NRG_E!S10+FC_E!S10</f>
        <v>328658.77039205941</v>
      </c>
      <c r="T10" s="8">
        <f>TI_EHG_E!T10+NRG_E!T10+FC_E!T10</f>
        <v>332150.75039894029</v>
      </c>
      <c r="U10" s="8">
        <f>TI_EHG_E!U10+NRG_E!U10+FC_E!U10</f>
        <v>319221.06521668797</v>
      </c>
      <c r="V10" s="8">
        <f>TI_EHG_E!V10+NRG_E!V10+FC_E!V10</f>
        <v>264508.37953497283</v>
      </c>
      <c r="W10" s="8">
        <f>TI_EHG_E!W10+NRG_E!W10+FC_E!W10</f>
        <v>216364.86791247103</v>
      </c>
      <c r="X10" s="8">
        <f>TI_EHG_E!X10+NRG_E!X10+FC_E!X10</f>
        <v>245377.57416614203</v>
      </c>
      <c r="Y10" s="8">
        <f>TI_EHG_E!Y10+NRG_E!Y10+FC_E!Y10</f>
        <v>258131.40757755493</v>
      </c>
      <c r="Z10" s="8">
        <f>TI_EHG_E!Z10+NRG_E!Z10+FC_E!Z10</f>
        <v>193405.15142530247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46720.548816863498</v>
      </c>
      <c r="D11" s="19">
        <f t="shared" si="10"/>
        <v>42262.511528661678</v>
      </c>
      <c r="E11" s="19">
        <f t="shared" si="10"/>
        <v>41146.745008186459</v>
      </c>
      <c r="F11" s="19">
        <f t="shared" si="10"/>
        <v>43614.912541804864</v>
      </c>
      <c r="G11" s="19">
        <f t="shared" si="10"/>
        <v>35996.217761876913</v>
      </c>
      <c r="H11" s="19">
        <f t="shared" si="10"/>
        <v>34582.665978457793</v>
      </c>
      <c r="I11" s="19">
        <f t="shared" si="10"/>
        <v>36743.529647356154</v>
      </c>
      <c r="J11" s="19">
        <f t="shared" si="10"/>
        <v>34347.188435571385</v>
      </c>
      <c r="K11" s="19">
        <f t="shared" si="10"/>
        <v>32400.721942101343</v>
      </c>
      <c r="L11" s="19">
        <f t="shared" si="10"/>
        <v>27635.551895159093</v>
      </c>
      <c r="M11" s="19">
        <f t="shared" si="10"/>
        <v>28969.86857328011</v>
      </c>
      <c r="N11" s="19">
        <f t="shared" si="10"/>
        <v>29841.664687076296</v>
      </c>
      <c r="O11" s="19">
        <f t="shared" si="10"/>
        <v>27842.185363570519</v>
      </c>
      <c r="P11" s="19">
        <f t="shared" si="10"/>
        <v>26626.631495988287</v>
      </c>
      <c r="Q11" s="19">
        <f t="shared" si="10"/>
        <v>24375.183634760935</v>
      </c>
      <c r="R11" s="19">
        <f t="shared" si="10"/>
        <v>24814.374648843288</v>
      </c>
      <c r="S11" s="19">
        <f t="shared" si="10"/>
        <v>24740.492070238564</v>
      </c>
      <c r="T11" s="19">
        <f t="shared" si="10"/>
        <v>24564.867717019573</v>
      </c>
      <c r="U11" s="19">
        <f t="shared" si="10"/>
        <v>23984.518038735983</v>
      </c>
      <c r="V11" s="19">
        <f t="shared" si="10"/>
        <v>20954.084583547883</v>
      </c>
      <c r="W11" s="19">
        <f t="shared" si="10"/>
        <v>20317.602127313134</v>
      </c>
      <c r="X11" s="19">
        <f t="shared" si="10"/>
        <v>19700.10365110018</v>
      </c>
      <c r="Y11" s="19">
        <f t="shared" ref="Y11:Z11" si="11">SUM(Y12:Y16)</f>
        <v>19570.191042894836</v>
      </c>
      <c r="Z11" s="19">
        <f t="shared" si="11"/>
        <v>16723.749567941781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1204.8369383675413</v>
      </c>
      <c r="D12" s="8">
        <f>TI_EHG_E!D12+NRG_E!D12+FC_E!D12</f>
        <v>904.1980407282083</v>
      </c>
      <c r="E12" s="8">
        <f>TI_EHG_E!E12+NRG_E!E12+FC_E!E12</f>
        <v>938.3163038694679</v>
      </c>
      <c r="F12" s="8">
        <f>TI_EHG_E!F12+NRG_E!F12+FC_E!F12</f>
        <v>791.41489258565309</v>
      </c>
      <c r="G12" s="8">
        <f>TI_EHG_E!G12+NRG_E!G12+FC_E!G12</f>
        <v>673.89726092883188</v>
      </c>
      <c r="H12" s="8">
        <f>TI_EHG_E!H12+NRG_E!H12+FC_E!H12</f>
        <v>771.89092120639998</v>
      </c>
      <c r="I12" s="8">
        <f>TI_EHG_E!I12+NRG_E!I12+FC_E!I12</f>
        <v>747.36198520869334</v>
      </c>
      <c r="J12" s="8">
        <f>TI_EHG_E!J12+NRG_E!J12+FC_E!J12</f>
        <v>700.17382030595195</v>
      </c>
      <c r="K12" s="8">
        <f>TI_EHG_E!K12+NRG_E!K12+FC_E!K12</f>
        <v>676.83032741561613</v>
      </c>
      <c r="L12" s="8">
        <f>TI_EHG_E!L12+NRG_E!L12+FC_E!L12</f>
        <v>631.64837757594648</v>
      </c>
      <c r="M12" s="8">
        <f>TI_EHG_E!M12+NRG_E!M12+FC_E!M12</f>
        <v>1481.6332596117331</v>
      </c>
      <c r="N12" s="8">
        <f>TI_EHG_E!N12+NRG_E!N12+FC_E!N12</f>
        <v>1021.7029983367678</v>
      </c>
      <c r="O12" s="8">
        <f>TI_EHG_E!O12+NRG_E!O12+FC_E!O12</f>
        <v>788.13147782345607</v>
      </c>
      <c r="P12" s="8">
        <f>TI_EHG_E!P12+NRG_E!P12+FC_E!P12</f>
        <v>706.86444237315902</v>
      </c>
      <c r="Q12" s="8">
        <f>TI_EHG_E!Q12+NRG_E!Q12+FC_E!Q12</f>
        <v>489.87960028497599</v>
      </c>
      <c r="R12" s="8">
        <f>TI_EHG_E!R12+NRG_E!R12+FC_E!R12</f>
        <v>630.87901818753505</v>
      </c>
      <c r="S12" s="8">
        <f>TI_EHG_E!S12+NRG_E!S12+FC_E!S12</f>
        <v>592.89365577988849</v>
      </c>
      <c r="T12" s="8">
        <f>TI_EHG_E!T12+NRG_E!T12+FC_E!T12</f>
        <v>519.71192941813342</v>
      </c>
      <c r="U12" s="8">
        <f>TI_EHG_E!U12+NRG_E!U12+FC_E!U12</f>
        <v>516.54236029299182</v>
      </c>
      <c r="V12" s="8">
        <f>TI_EHG_E!V12+NRG_E!V12+FC_E!V12</f>
        <v>307.10776176826852</v>
      </c>
      <c r="W12" s="8">
        <f>TI_EHG_E!W12+NRG_E!W12+FC_E!W12</f>
        <v>248.92437259794212</v>
      </c>
      <c r="X12" s="8">
        <f>TI_EHG_E!X12+NRG_E!X12+FC_E!X12</f>
        <v>270.00521763605133</v>
      </c>
      <c r="Y12" s="8">
        <f>TI_EHG_E!Y12+NRG_E!Y12+FC_E!Y12</f>
        <v>343.50792928944566</v>
      </c>
      <c r="Z12" s="8">
        <f>TI_EHG_E!Z12+NRG_E!Z12+FC_E!Z12</f>
        <v>200.65925849998183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32724.060246796736</v>
      </c>
      <c r="D13" s="8">
        <f>TI_EHG_E!D13+NRG_E!D13+FC_E!D13</f>
        <v>29149.165083474785</v>
      </c>
      <c r="E13" s="8">
        <f>TI_EHG_E!E13+NRG_E!E13+FC_E!E13</f>
        <v>27962.230295417088</v>
      </c>
      <c r="F13" s="8">
        <f>TI_EHG_E!F13+NRG_E!F13+FC_E!F13</f>
        <v>29446.839570817214</v>
      </c>
      <c r="G13" s="8">
        <f>TI_EHG_E!G13+NRG_E!G13+FC_E!G13</f>
        <v>22336.103233075679</v>
      </c>
      <c r="H13" s="8">
        <f>TI_EHG_E!H13+NRG_E!H13+FC_E!H13</f>
        <v>20405.88711668619</v>
      </c>
      <c r="I13" s="8">
        <f>TI_EHG_E!I13+NRG_E!I13+FC_E!I13</f>
        <v>22782.072938069858</v>
      </c>
      <c r="J13" s="8">
        <f>TI_EHG_E!J13+NRG_E!J13+FC_E!J13</f>
        <v>20086.437773419832</v>
      </c>
      <c r="K13" s="8">
        <f>TI_EHG_E!K13+NRG_E!K13+FC_E!K13</f>
        <v>17233.916097251316</v>
      </c>
      <c r="L13" s="8">
        <f>TI_EHG_E!L13+NRG_E!L13+FC_E!L13</f>
        <v>14183.988772676737</v>
      </c>
      <c r="M13" s="8">
        <f>TI_EHG_E!M13+NRG_E!M13+FC_E!M13</f>
        <v>14431.84666354597</v>
      </c>
      <c r="N13" s="8">
        <f>TI_EHG_E!N13+NRG_E!N13+FC_E!N13</f>
        <v>15634.464671924836</v>
      </c>
      <c r="O13" s="8">
        <f>TI_EHG_E!O13+NRG_E!O13+FC_E!O13</f>
        <v>13684.912989407921</v>
      </c>
      <c r="P13" s="8">
        <f>TI_EHG_E!P13+NRG_E!P13+FC_E!P13</f>
        <v>11320.975620431425</v>
      </c>
      <c r="Q13" s="8">
        <f>TI_EHG_E!Q13+NRG_E!Q13+FC_E!Q13</f>
        <v>10557.294754913035</v>
      </c>
      <c r="R13" s="8">
        <f>TI_EHG_E!R13+NRG_E!R13+FC_E!R13</f>
        <v>11543.059116051361</v>
      </c>
      <c r="S13" s="8">
        <f>TI_EHG_E!S13+NRG_E!S13+FC_E!S13</f>
        <v>11142.030236035112</v>
      </c>
      <c r="T13" s="8">
        <f>TI_EHG_E!T13+NRG_E!T13+FC_E!T13</f>
        <v>11161.092707929301</v>
      </c>
      <c r="U13" s="8">
        <f>TI_EHG_E!U13+NRG_E!U13+FC_E!U13</f>
        <v>10969.400943085018</v>
      </c>
      <c r="V13" s="8">
        <f>TI_EHG_E!V13+NRG_E!V13+FC_E!V13</f>
        <v>9528.8331198326214</v>
      </c>
      <c r="W13" s="8">
        <f>TI_EHG_E!W13+NRG_E!W13+FC_E!W13</f>
        <v>8453.149564471285</v>
      </c>
      <c r="X13" s="8">
        <f>TI_EHG_E!X13+NRG_E!X13+FC_E!X13</f>
        <v>8465.1876189133363</v>
      </c>
      <c r="Y13" s="8">
        <f>TI_EHG_E!Y13+NRG_E!Y13+FC_E!Y13</f>
        <v>8689.469625537191</v>
      </c>
      <c r="Z13" s="8">
        <f>TI_EHG_E!Z13+NRG_E!Z13+FC_E!Z13</f>
        <v>8135.5383028273518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121.95041832000001</v>
      </c>
      <c r="D15" s="8">
        <f>TI_EHG_E!D15+NRG_E!D15+FC_E!D15</f>
        <v>153.94777980480001</v>
      </c>
      <c r="E15" s="8">
        <f>TI_EHG_E!E15+NRG_E!E15+FC_E!E15</f>
        <v>624.57158652480007</v>
      </c>
      <c r="F15" s="8">
        <f>TI_EHG_E!F15+NRG_E!F15+FC_E!F15</f>
        <v>566.89228028160005</v>
      </c>
      <c r="G15" s="8">
        <f>TI_EHG_E!G15+NRG_E!G15+FC_E!G15</f>
        <v>637.77806792640001</v>
      </c>
      <c r="H15" s="8">
        <f>TI_EHG_E!H15+NRG_E!H15+FC_E!H15</f>
        <v>669.44588095440008</v>
      </c>
      <c r="I15" s="8">
        <f>TI_EHG_E!I15+NRG_E!I15+FC_E!I15</f>
        <v>343.70281780560003</v>
      </c>
      <c r="J15" s="8">
        <f>TI_EHG_E!J15+NRG_E!J15+FC_E!J15</f>
        <v>400.54333465200006</v>
      </c>
      <c r="K15" s="8">
        <f>TI_EHG_E!K15+NRG_E!K15+FC_E!K15</f>
        <v>490.08639804240011</v>
      </c>
      <c r="L15" s="8">
        <f>TI_EHG_E!L15+NRG_E!L15+FC_E!L15</f>
        <v>691.29306048960007</v>
      </c>
      <c r="M15" s="8">
        <f>TI_EHG_E!M15+NRG_E!M15+FC_E!M15</f>
        <v>383.4029161200001</v>
      </c>
      <c r="N15" s="8">
        <f>TI_EHG_E!N15+NRG_E!N15+FC_E!N15</f>
        <v>400.10355709680005</v>
      </c>
      <c r="O15" s="8">
        <f>TI_EHG_E!O15+NRG_E!O15+FC_E!O15</f>
        <v>374.77798160160012</v>
      </c>
      <c r="P15" s="8">
        <f>TI_EHG_E!P15+NRG_E!P15+FC_E!P15</f>
        <v>419.65280477760007</v>
      </c>
      <c r="Q15" s="8">
        <f>TI_EHG_E!Q15+NRG_E!Q15+FC_E!Q15</f>
        <v>415.66631263199997</v>
      </c>
      <c r="R15" s="8">
        <f>TI_EHG_E!R15+NRG_E!R15+FC_E!R15</f>
        <v>240.94408677120001</v>
      </c>
      <c r="S15" s="8">
        <f>TI_EHG_E!S15+NRG_E!S15+FC_E!S15</f>
        <v>276.72024310080008</v>
      </c>
      <c r="T15" s="8">
        <f>TI_EHG_E!T15+NRG_E!T15+FC_E!T15</f>
        <v>232.73796739440002</v>
      </c>
      <c r="U15" s="8">
        <f>TI_EHG_E!U15+NRG_E!U15+FC_E!U15</f>
        <v>305.81335797119999</v>
      </c>
      <c r="V15" s="8">
        <f>TI_EHG_E!V15+NRG_E!V15+FC_E!V15</f>
        <v>248.02943887200001</v>
      </c>
      <c r="W15" s="8">
        <f>TI_EHG_E!W15+NRG_E!W15+FC_E!W15</f>
        <v>191.8448172288</v>
      </c>
      <c r="X15" s="8">
        <f>TI_EHG_E!X15+NRG_E!X15+FC_E!X15</f>
        <v>131.57411806560003</v>
      </c>
      <c r="Y15" s="8">
        <f>TI_EHG_E!Y15+NRG_E!Y15+FC_E!Y15</f>
        <v>139.0081514112</v>
      </c>
      <c r="Z15" s="8">
        <f>TI_EHG_E!Z15+NRG_E!Z15+FC_E!Z15</f>
        <v>143.41003424160004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12669.701213379221</v>
      </c>
      <c r="D16" s="8">
        <f>TI_EHG_E!D16+NRG_E!D16+FC_E!D16</f>
        <v>12055.200624653882</v>
      </c>
      <c r="E16" s="8">
        <f>TI_EHG_E!E16+NRG_E!E16+FC_E!E16</f>
        <v>11621.626822375101</v>
      </c>
      <c r="F16" s="8">
        <f>TI_EHG_E!F16+NRG_E!F16+FC_E!F16</f>
        <v>12809.765798120397</v>
      </c>
      <c r="G16" s="8">
        <f>TI_EHG_E!G16+NRG_E!G16+FC_E!G16</f>
        <v>12348.439199946002</v>
      </c>
      <c r="H16" s="8">
        <f>TI_EHG_E!H16+NRG_E!H16+FC_E!H16</f>
        <v>12735.442059610801</v>
      </c>
      <c r="I16" s="8">
        <f>TI_EHG_E!I16+NRG_E!I16+FC_E!I16</f>
        <v>12870.391906272003</v>
      </c>
      <c r="J16" s="8">
        <f>TI_EHG_E!J16+NRG_E!J16+FC_E!J16</f>
        <v>13160.033507193599</v>
      </c>
      <c r="K16" s="8">
        <f>TI_EHG_E!K16+NRG_E!K16+FC_E!K16</f>
        <v>13999.88911939201</v>
      </c>
      <c r="L16" s="8">
        <f>TI_EHG_E!L16+NRG_E!L16+FC_E!L16</f>
        <v>12128.621684416808</v>
      </c>
      <c r="M16" s="8">
        <f>TI_EHG_E!M16+NRG_E!M16+FC_E!M16</f>
        <v>12672.985734002408</v>
      </c>
      <c r="N16" s="8">
        <f>TI_EHG_E!N16+NRG_E!N16+FC_E!N16</f>
        <v>12785.393459717892</v>
      </c>
      <c r="O16" s="8">
        <f>TI_EHG_E!O16+NRG_E!O16+FC_E!O16</f>
        <v>12994.36291473754</v>
      </c>
      <c r="P16" s="8">
        <f>TI_EHG_E!P16+NRG_E!P16+FC_E!P16</f>
        <v>14179.138628406103</v>
      </c>
      <c r="Q16" s="8">
        <f>TI_EHG_E!Q16+NRG_E!Q16+FC_E!Q16</f>
        <v>12912.342966930924</v>
      </c>
      <c r="R16" s="8">
        <f>TI_EHG_E!R16+NRG_E!R16+FC_E!R16</f>
        <v>12399.492427833191</v>
      </c>
      <c r="S16" s="8">
        <f>TI_EHG_E!S16+NRG_E!S16+FC_E!S16</f>
        <v>12728.847935322763</v>
      </c>
      <c r="T16" s="8">
        <f>TI_EHG_E!T16+NRG_E!T16+FC_E!T16</f>
        <v>12651.325112277736</v>
      </c>
      <c r="U16" s="8">
        <f>TI_EHG_E!U16+NRG_E!U16+FC_E!U16</f>
        <v>12192.761377386774</v>
      </c>
      <c r="V16" s="8">
        <f>TI_EHG_E!V16+NRG_E!V16+FC_E!V16</f>
        <v>10870.114263074995</v>
      </c>
      <c r="W16" s="8">
        <f>TI_EHG_E!W16+NRG_E!W16+FC_E!W16</f>
        <v>11423.683373015108</v>
      </c>
      <c r="X16" s="8">
        <f>TI_EHG_E!X16+NRG_E!X16+FC_E!X16</f>
        <v>10833.33669648519</v>
      </c>
      <c r="Y16" s="8">
        <f>TI_EHG_E!Y16+NRG_E!Y16+FC_E!Y16</f>
        <v>10398.205336656998</v>
      </c>
      <c r="Z16" s="8">
        <f>TI_EHG_E!Z16+NRG_E!Z16+FC_E!Z16</f>
        <v>8244.1419723728468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156228.88394880001</v>
      </c>
      <c r="D17" s="27">
        <f t="shared" si="12"/>
        <v>149492.3313168</v>
      </c>
      <c r="E17" s="27">
        <f t="shared" si="12"/>
        <v>151767.872424</v>
      </c>
      <c r="F17" s="27">
        <f t="shared" si="12"/>
        <v>150164.94457871999</v>
      </c>
      <c r="G17" s="27">
        <f t="shared" si="12"/>
        <v>155681.91735120001</v>
      </c>
      <c r="H17" s="27">
        <f t="shared" si="12"/>
        <v>152725.71861216001</v>
      </c>
      <c r="I17" s="27">
        <f t="shared" si="12"/>
        <v>155428.83496223998</v>
      </c>
      <c r="J17" s="27">
        <f t="shared" si="12"/>
        <v>159058.72028303999</v>
      </c>
      <c r="K17" s="27">
        <f t="shared" si="12"/>
        <v>148569.18804287998</v>
      </c>
      <c r="L17" s="27">
        <f t="shared" si="12"/>
        <v>102277.91199600001</v>
      </c>
      <c r="M17" s="27">
        <f t="shared" si="12"/>
        <v>134944.96115807997</v>
      </c>
      <c r="N17" s="27">
        <f t="shared" si="12"/>
        <v>133387.18885151998</v>
      </c>
      <c r="O17" s="27">
        <f t="shared" si="12"/>
        <v>131849.10099216001</v>
      </c>
      <c r="P17" s="27">
        <f t="shared" si="12"/>
        <v>130355.07006528</v>
      </c>
      <c r="Q17" s="27">
        <f t="shared" si="12"/>
        <v>132842.53712447998</v>
      </c>
      <c r="R17" s="27">
        <f t="shared" si="12"/>
        <v>131887.45991376002</v>
      </c>
      <c r="S17" s="27">
        <f t="shared" si="12"/>
        <v>127963.85407488</v>
      </c>
      <c r="T17" s="27">
        <f t="shared" si="12"/>
        <v>134177.03452799999</v>
      </c>
      <c r="U17" s="27">
        <f t="shared" si="12"/>
        <v>142217.00906975998</v>
      </c>
      <c r="V17" s="27">
        <f t="shared" si="12"/>
        <v>132901.78436640001</v>
      </c>
      <c r="W17" s="27">
        <f t="shared" si="12"/>
        <v>113820.54535439999</v>
      </c>
      <c r="X17" s="27">
        <f t="shared" si="12"/>
        <v>128280.31262495999</v>
      </c>
      <c r="Y17" s="27">
        <f t="shared" ref="Y17:Z17" si="13">SUM(Y18:Y21)</f>
        <v>118428.55071552</v>
      </c>
      <c r="Z17" s="27">
        <f t="shared" si="13"/>
        <v>111093.92595792002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965.18968415999984</v>
      </c>
      <c r="D18" s="8">
        <f>TI_EHG_E!D18+NRG_E!D18+FC_E!D18</f>
        <v>837.39840335999997</v>
      </c>
      <c r="E18" s="8">
        <f>TI_EHG_E!E18+NRG_E!E18+FC_E!E18</f>
        <v>845.92618704000006</v>
      </c>
      <c r="F18" s="8">
        <f>TI_EHG_E!F18+NRG_E!F18+FC_E!F18</f>
        <v>870.92835983999987</v>
      </c>
      <c r="G18" s="8">
        <f>TI_EHG_E!G18+NRG_E!G18+FC_E!G18</f>
        <v>855.63470879999977</v>
      </c>
      <c r="H18" s="8">
        <f>TI_EHG_E!H18+NRG_E!H18+FC_E!H18</f>
        <v>901.01104703999988</v>
      </c>
      <c r="I18" s="8">
        <f>TI_EHG_E!I18+NRG_E!I18+FC_E!I18</f>
        <v>930.7120363199997</v>
      </c>
      <c r="J18" s="8">
        <f>TI_EHG_E!J18+NRG_E!J18+FC_E!J18</f>
        <v>890.15950943999997</v>
      </c>
      <c r="K18" s="8">
        <f>TI_EHG_E!K18+NRG_E!K18+FC_E!K18</f>
        <v>973.78667856000015</v>
      </c>
      <c r="L18" s="8">
        <f>TI_EHG_E!L18+NRG_E!L18+FC_E!L18</f>
        <v>940.24201679999999</v>
      </c>
      <c r="M18" s="8">
        <f>TI_EHG_E!M18+NRG_E!M18+FC_E!M18</f>
        <v>939.81012911999983</v>
      </c>
      <c r="N18" s="8">
        <f>TI_EHG_E!N18+NRG_E!N18+FC_E!N18</f>
        <v>857.70639503999996</v>
      </c>
      <c r="O18" s="8">
        <f>TI_EHG_E!O18+NRG_E!O18+FC_E!O18</f>
        <v>795.70749599999988</v>
      </c>
      <c r="P18" s="8">
        <f>TI_EHG_E!P18+NRG_E!P18+FC_E!P18</f>
        <v>797.36247935999995</v>
      </c>
      <c r="Q18" s="8">
        <f>TI_EHG_E!Q18+NRG_E!Q18+FC_E!Q18</f>
        <v>813.99351167999998</v>
      </c>
      <c r="R18" s="8">
        <f>TI_EHG_E!R18+NRG_E!R18+FC_E!R18</f>
        <v>810.88446383999985</v>
      </c>
      <c r="S18" s="8">
        <f>TI_EHG_E!S18+NRG_E!S18+FC_E!S18</f>
        <v>732.7541923199999</v>
      </c>
      <c r="T18" s="8">
        <f>TI_EHG_E!T18+NRG_E!T18+FC_E!T18</f>
        <v>692.04070655999988</v>
      </c>
      <c r="U18" s="8">
        <f>TI_EHG_E!U18+NRG_E!U18+FC_E!U18</f>
        <v>683.20618991999993</v>
      </c>
      <c r="V18" s="8">
        <f>TI_EHG_E!V18+NRG_E!V18+FC_E!V18</f>
        <v>633.4893964800001</v>
      </c>
      <c r="W18" s="8">
        <f>TI_EHG_E!W18+NRG_E!W18+FC_E!W18</f>
        <v>476.6219409599999</v>
      </c>
      <c r="X18" s="8">
        <f>TI_EHG_E!X18+NRG_E!X18+FC_E!X18</f>
        <v>105.75238175999999</v>
      </c>
      <c r="Y18" s="8">
        <f>TI_EHG_E!Y18+NRG_E!Y18+FC_E!Y18</f>
        <v>105.41479968</v>
      </c>
      <c r="Z18" s="8">
        <f>TI_EHG_E!Z18+NRG_E!Z18+FC_E!Z18</f>
        <v>103.10495184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15304.113527039999</v>
      </c>
      <c r="D19" s="8">
        <f>TI_EHG_E!D19+NRG_E!D19+FC_E!D19</f>
        <v>13883.622639840003</v>
      </c>
      <c r="E19" s="8">
        <f>TI_EHG_E!E19+NRG_E!E19+FC_E!E19</f>
        <v>13501.705419359998</v>
      </c>
      <c r="F19" s="8">
        <f>TI_EHG_E!F19+NRG_E!F19+FC_E!F19</f>
        <v>13319.111875680002</v>
      </c>
      <c r="G19" s="8">
        <f>TI_EHG_E!G19+NRG_E!G19+FC_E!G19</f>
        <v>13583.5460568</v>
      </c>
      <c r="H19" s="8">
        <f>TI_EHG_E!H19+NRG_E!H19+FC_E!H19</f>
        <v>13141.792732319998</v>
      </c>
      <c r="I19" s="8">
        <f>TI_EHG_E!I19+NRG_E!I19+FC_E!I19</f>
        <v>13642.476347519994</v>
      </c>
      <c r="J19" s="8">
        <f>TI_EHG_E!J19+NRG_E!J19+FC_E!J19</f>
        <v>14216.463705599999</v>
      </c>
      <c r="K19" s="8">
        <f>TI_EHG_E!K19+NRG_E!K19+FC_E!K19</f>
        <v>13627.62481392</v>
      </c>
      <c r="L19" s="8">
        <f>TI_EHG_E!L19+NRG_E!L19+FC_E!L19</f>
        <v>10114.3962792</v>
      </c>
      <c r="M19" s="8">
        <f>TI_EHG_E!M19+NRG_E!M19+FC_E!M19</f>
        <v>12317.207103359999</v>
      </c>
      <c r="N19" s="8">
        <f>TI_EHG_E!N19+NRG_E!N19+FC_E!N19</f>
        <v>12351.441314879999</v>
      </c>
      <c r="O19" s="8">
        <f>TI_EHG_E!O19+NRG_E!O19+FC_E!O19</f>
        <v>12606.223397759999</v>
      </c>
      <c r="P19" s="8">
        <f>TI_EHG_E!P19+NRG_E!P19+FC_E!P19</f>
        <v>11966.668233119999</v>
      </c>
      <c r="Q19" s="8">
        <f>TI_EHG_E!Q19+NRG_E!Q19+FC_E!Q19</f>
        <v>11846.219522399999</v>
      </c>
      <c r="R19" s="8">
        <f>TI_EHG_E!R19+NRG_E!R19+FC_E!R19</f>
        <v>12072.793201920002</v>
      </c>
      <c r="S19" s="8">
        <f>TI_EHG_E!S19+NRG_E!S19+FC_E!S19</f>
        <v>12007.154266559999</v>
      </c>
      <c r="T19" s="8">
        <f>TI_EHG_E!T19+NRG_E!T19+FC_E!T19</f>
        <v>12145.94445744</v>
      </c>
      <c r="U19" s="8">
        <f>TI_EHG_E!U19+NRG_E!U19+FC_E!U19</f>
        <v>10979.97719184</v>
      </c>
      <c r="V19" s="8">
        <f>TI_EHG_E!V19+NRG_E!V19+FC_E!V19</f>
        <v>10574.668026719999</v>
      </c>
      <c r="W19" s="8">
        <f>TI_EHG_E!W19+NRG_E!W19+FC_E!W19</f>
        <v>9556.9880054399982</v>
      </c>
      <c r="X19" s="8">
        <f>TI_EHG_E!X19+NRG_E!X19+FC_E!X19</f>
        <v>10384.018387200002</v>
      </c>
      <c r="Y19" s="8">
        <f>TI_EHG_E!Y19+NRG_E!Y19+FC_E!Y19</f>
        <v>9853.7933030400018</v>
      </c>
      <c r="Z19" s="8">
        <f>TI_EHG_E!Z19+NRG_E!Z19+FC_E!Z19</f>
        <v>9654.4074484800003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135123.29532</v>
      </c>
      <c r="D20" s="8">
        <f>TI_EHG_E!D20+NRG_E!D20+FC_E!D20</f>
        <v>129916.279584</v>
      </c>
      <c r="E20" s="8">
        <f>TI_EHG_E!E20+NRG_E!E20+FC_E!E20</f>
        <v>132320.23740000001</v>
      </c>
      <c r="F20" s="8">
        <f>TI_EHG_E!F20+NRG_E!F20+FC_E!F20</f>
        <v>129746.500416</v>
      </c>
      <c r="G20" s="8">
        <f>TI_EHG_E!G20+NRG_E!G20+FC_E!G20</f>
        <v>134596.27771200001</v>
      </c>
      <c r="H20" s="8">
        <f>TI_EHG_E!H20+NRG_E!H20+FC_E!H20</f>
        <v>131974.06060800003</v>
      </c>
      <c r="I20" s="8">
        <f>TI_EHG_E!I20+NRG_E!I20+FC_E!I20</f>
        <v>134485.40102399999</v>
      </c>
      <c r="J20" s="8">
        <f>TI_EHG_E!J20+NRG_E!J20+FC_E!J20</f>
        <v>137326.46241599999</v>
      </c>
      <c r="K20" s="8">
        <f>TI_EHG_E!K20+NRG_E!K20+FC_E!K20</f>
        <v>128125.26511199999</v>
      </c>
      <c r="L20" s="8">
        <f>TI_EHG_E!L20+NRG_E!L20+FC_E!L20</f>
        <v>86382.377640000006</v>
      </c>
      <c r="M20" s="8">
        <f>TI_EHG_E!M20+NRG_E!M20+FC_E!M20</f>
        <v>115258.68712799999</v>
      </c>
      <c r="N20" s="8">
        <f>TI_EHG_E!N20+NRG_E!N20+FC_E!N20</f>
        <v>112241.889864</v>
      </c>
      <c r="O20" s="8">
        <f>TI_EHG_E!O20+NRG_E!O20+FC_E!O20</f>
        <v>110263.23921600002</v>
      </c>
      <c r="P20" s="8">
        <f>TI_EHG_E!P20+NRG_E!P20+FC_E!P20</f>
        <v>109061.056728</v>
      </c>
      <c r="Q20" s="8">
        <f>TI_EHG_E!Q20+NRG_E!Q20+FC_E!Q20</f>
        <v>110671.25939999998</v>
      </c>
      <c r="R20" s="8">
        <f>TI_EHG_E!R20+NRG_E!R20+FC_E!R20</f>
        <v>108775.147104</v>
      </c>
      <c r="S20" s="8">
        <f>TI_EHG_E!S20+NRG_E!S20+FC_E!S20</f>
        <v>105627.519504</v>
      </c>
      <c r="T20" s="8">
        <f>TI_EHG_E!T20+NRG_E!T20+FC_E!T20</f>
        <v>111418.675992</v>
      </c>
      <c r="U20" s="8">
        <f>TI_EHG_E!U20+NRG_E!U20+FC_E!U20</f>
        <v>122520.16951199998</v>
      </c>
      <c r="V20" s="8">
        <f>TI_EHG_E!V20+NRG_E!V20+FC_E!V20</f>
        <v>113571.87192000001</v>
      </c>
      <c r="W20" s="8">
        <f>TI_EHG_E!W20+NRG_E!W20+FC_E!W20</f>
        <v>96778.051343999992</v>
      </c>
      <c r="X20" s="8">
        <f>TI_EHG_E!X20+NRG_E!X20+FC_E!X20</f>
        <v>110728.29175199998</v>
      </c>
      <c r="Y20" s="8">
        <f>TI_EHG_E!Y20+NRG_E!Y20+FC_E!Y20</f>
        <v>101163.78792</v>
      </c>
      <c r="Z20" s="8">
        <f>TI_EHG_E!Z20+NRG_E!Z20+FC_E!Z20</f>
        <v>94767.96607200001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4836.2854176000001</v>
      </c>
      <c r="D21" s="8">
        <f>TI_EHG_E!D21+NRG_E!D21+FC_E!D21</f>
        <v>4855.0306896000002</v>
      </c>
      <c r="E21" s="8">
        <f>TI_EHG_E!E21+NRG_E!E21+FC_E!E21</f>
        <v>5100.0034175999999</v>
      </c>
      <c r="F21" s="8">
        <f>TI_EHG_E!F21+NRG_E!F21+FC_E!F21</f>
        <v>6228.4039272</v>
      </c>
      <c r="G21" s="8">
        <f>TI_EHG_E!G21+NRG_E!G21+FC_E!G21</f>
        <v>6646.4588736000005</v>
      </c>
      <c r="H21" s="8">
        <f>TI_EHG_E!H21+NRG_E!H21+FC_E!H21</f>
        <v>6708.8542247999994</v>
      </c>
      <c r="I21" s="8">
        <f>TI_EHG_E!I21+NRG_E!I21+FC_E!I21</f>
        <v>6370.2455544000004</v>
      </c>
      <c r="J21" s="8">
        <f>TI_EHG_E!J21+NRG_E!J21+FC_E!J21</f>
        <v>6625.6346519999988</v>
      </c>
      <c r="K21" s="8">
        <f>TI_EHG_E!K21+NRG_E!K21+FC_E!K21</f>
        <v>5842.511438399999</v>
      </c>
      <c r="L21" s="8">
        <f>TI_EHG_E!L21+NRG_E!L21+FC_E!L21</f>
        <v>4840.8960599999991</v>
      </c>
      <c r="M21" s="8">
        <f>TI_EHG_E!M21+NRG_E!M21+FC_E!M21</f>
        <v>6429.2567975999991</v>
      </c>
      <c r="N21" s="8">
        <f>TI_EHG_E!N21+NRG_E!N21+FC_E!N21</f>
        <v>7936.1512776</v>
      </c>
      <c r="O21" s="8">
        <f>TI_EHG_E!O21+NRG_E!O21+FC_E!O21</f>
        <v>8183.9308824</v>
      </c>
      <c r="P21" s="8">
        <f>TI_EHG_E!P21+NRG_E!P21+FC_E!P21</f>
        <v>8529.982624799999</v>
      </c>
      <c r="Q21" s="8">
        <f>TI_EHG_E!Q21+NRG_E!Q21+FC_E!Q21</f>
        <v>9511.0646903999987</v>
      </c>
      <c r="R21" s="8">
        <f>TI_EHG_E!R21+NRG_E!R21+FC_E!R21</f>
        <v>10228.635144</v>
      </c>
      <c r="S21" s="8">
        <f>TI_EHG_E!S21+NRG_E!S21+FC_E!S21</f>
        <v>9596.4261119999992</v>
      </c>
      <c r="T21" s="8">
        <f>TI_EHG_E!T21+NRG_E!T21+FC_E!T21</f>
        <v>9920.3733720000018</v>
      </c>
      <c r="U21" s="8">
        <f>TI_EHG_E!U21+NRG_E!U21+FC_E!U21</f>
        <v>8033.6561760000004</v>
      </c>
      <c r="V21" s="8">
        <f>TI_EHG_E!V21+NRG_E!V21+FC_E!V21</f>
        <v>8121.7550231999994</v>
      </c>
      <c r="W21" s="8">
        <f>TI_EHG_E!W21+NRG_E!W21+FC_E!W21</f>
        <v>7008.8840639999989</v>
      </c>
      <c r="X21" s="8">
        <f>TI_EHG_E!X21+NRG_E!X21+FC_E!X21</f>
        <v>7062.2501040000006</v>
      </c>
      <c r="Y21" s="8">
        <f>TI_EHG_E!Y21+NRG_E!Y21+FC_E!Y21</f>
        <v>7305.5546927999985</v>
      </c>
      <c r="Z21" s="8">
        <f>TI_EHG_E!Z21+NRG_E!Z21+FC_E!Z21</f>
        <v>6568.4474855999997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11745.939434143735</v>
      </c>
      <c r="D22" s="27">
        <f t="shared" si="14"/>
        <v>14668.922007242585</v>
      </c>
      <c r="E22" s="27">
        <f t="shared" si="14"/>
        <v>15647.039553618573</v>
      </c>
      <c r="F22" s="27">
        <f t="shared" si="14"/>
        <v>16346.631008933246</v>
      </c>
      <c r="G22" s="27">
        <f t="shared" si="14"/>
        <v>14770.747599514414</v>
      </c>
      <c r="H22" s="27">
        <f t="shared" si="14"/>
        <v>12885.909800316645</v>
      </c>
      <c r="I22" s="27">
        <f t="shared" si="14"/>
        <v>15135.24364593397</v>
      </c>
      <c r="J22" s="27">
        <f t="shared" si="14"/>
        <v>16086.076962770963</v>
      </c>
      <c r="K22" s="27">
        <f t="shared" si="14"/>
        <v>15002.038388639239</v>
      </c>
      <c r="L22" s="27">
        <f t="shared" si="14"/>
        <v>13877.83802725052</v>
      </c>
      <c r="M22" s="27">
        <f t="shared" si="14"/>
        <v>15482.559341437782</v>
      </c>
      <c r="N22" s="27">
        <f t="shared" si="14"/>
        <v>14094.993993384172</v>
      </c>
      <c r="O22" s="27">
        <f t="shared" si="14"/>
        <v>12109.506874096609</v>
      </c>
      <c r="P22" s="27">
        <f t="shared" si="14"/>
        <v>10977.573875875769</v>
      </c>
      <c r="Q22" s="27">
        <f t="shared" si="14"/>
        <v>11082.961350135643</v>
      </c>
      <c r="R22" s="27">
        <f t="shared" si="14"/>
        <v>10511.199547621334</v>
      </c>
      <c r="S22" s="27">
        <f t="shared" si="14"/>
        <v>10330.875253820272</v>
      </c>
      <c r="T22" s="27">
        <f t="shared" si="14"/>
        <v>9904.6858296936225</v>
      </c>
      <c r="U22" s="27">
        <f t="shared" si="14"/>
        <v>10785.301449403494</v>
      </c>
      <c r="V22" s="27">
        <f t="shared" si="14"/>
        <v>9622.4714662437418</v>
      </c>
      <c r="W22" s="27">
        <f t="shared" si="14"/>
        <v>6936.7947346103192</v>
      </c>
      <c r="X22" s="27">
        <f t="shared" si="14"/>
        <v>5726.8080458657678</v>
      </c>
      <c r="Y22" s="27">
        <f t="shared" ref="Y22:Z22" si="15">SUM(Y23:Y24)</f>
        <v>5300.5074910315088</v>
      </c>
      <c r="Z22" s="27">
        <f t="shared" si="15"/>
        <v>3822.5388364133701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11122.298323327946</v>
      </c>
      <c r="D23" s="8">
        <f>TI_EHG_E!D23+NRG_E!D23+FC_E!D23</f>
        <v>14117.313024959531</v>
      </c>
      <c r="E23" s="8">
        <f>TI_EHG_E!E23+NRG_E!E23+FC_E!E23</f>
        <v>15080.562245757497</v>
      </c>
      <c r="F23" s="8">
        <f>TI_EHG_E!F23+NRG_E!F23+FC_E!F23</f>
        <v>15862.084803294092</v>
      </c>
      <c r="G23" s="8">
        <f>TI_EHG_E!G23+NRG_E!G23+FC_E!G23</f>
        <v>14281.962792200846</v>
      </c>
      <c r="H23" s="8">
        <f>TI_EHG_E!H23+NRG_E!H23+FC_E!H23</f>
        <v>12404.037463750794</v>
      </c>
      <c r="I23" s="8">
        <f>TI_EHG_E!I23+NRG_E!I23+FC_E!I23</f>
        <v>14659.842903693961</v>
      </c>
      <c r="J23" s="8">
        <f>TI_EHG_E!J23+NRG_E!J23+FC_E!J23</f>
        <v>15618.120309940574</v>
      </c>
      <c r="K23" s="8">
        <f>TI_EHG_E!K23+NRG_E!K23+FC_E!K23</f>
        <v>14345.675198875422</v>
      </c>
      <c r="L23" s="8">
        <f>TI_EHG_E!L23+NRG_E!L23+FC_E!L23</f>
        <v>13242.198999480968</v>
      </c>
      <c r="M23" s="8">
        <f>TI_EHG_E!M23+NRG_E!M23+FC_E!M23</f>
        <v>14931.131469055224</v>
      </c>
      <c r="N23" s="8">
        <f>TI_EHG_E!N23+NRG_E!N23+FC_E!N23</f>
        <v>13534.705855707905</v>
      </c>
      <c r="O23" s="8">
        <f>TI_EHG_E!O23+NRG_E!O23+FC_E!O23</f>
        <v>11522.020832746291</v>
      </c>
      <c r="P23" s="8">
        <f>TI_EHG_E!P23+NRG_E!P23+FC_E!P23</f>
        <v>10380.501247293667</v>
      </c>
      <c r="Q23" s="8">
        <f>TI_EHG_E!Q23+NRG_E!Q23+FC_E!Q23</f>
        <v>10608.513483662917</v>
      </c>
      <c r="R23" s="8">
        <f>TI_EHG_E!R23+NRG_E!R23+FC_E!R23</f>
        <v>10067.712294655794</v>
      </c>
      <c r="S23" s="8">
        <f>TI_EHG_E!S23+NRG_E!S23+FC_E!S23</f>
        <v>9900.448597092718</v>
      </c>
      <c r="T23" s="8">
        <f>TI_EHG_E!T23+NRG_E!T23+FC_E!T23</f>
        <v>9520.2961057152352</v>
      </c>
      <c r="U23" s="8">
        <f>TI_EHG_E!U23+NRG_E!U23+FC_E!U23</f>
        <v>10359.445993271795</v>
      </c>
      <c r="V23" s="8">
        <f>TI_EHG_E!V23+NRG_E!V23+FC_E!V23</f>
        <v>9273.9919388838316</v>
      </c>
      <c r="W23" s="8">
        <f>TI_EHG_E!W23+NRG_E!W23+FC_E!W23</f>
        <v>6582.6504142129861</v>
      </c>
      <c r="X23" s="8">
        <f>TI_EHG_E!X23+NRG_E!X23+FC_E!X23</f>
        <v>5405.6078909046919</v>
      </c>
      <c r="Y23" s="8">
        <f>TI_EHG_E!Y23+NRG_E!Y23+FC_E!Y23</f>
        <v>5053.8779613621027</v>
      </c>
      <c r="Z23" s="8">
        <f>TI_EHG_E!Z23+NRG_E!Z23+FC_E!Z23</f>
        <v>3708.8967866785501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623.64111081578733</v>
      </c>
      <c r="D24" s="8">
        <f>TI_EHG_E!D24+NRG_E!D24+FC_E!D24</f>
        <v>551.60898228305484</v>
      </c>
      <c r="E24" s="8">
        <f>TI_EHG_E!E24+NRG_E!E24+FC_E!E24</f>
        <v>566.47730786107547</v>
      </c>
      <c r="F24" s="8">
        <f>TI_EHG_E!F24+NRG_E!F24+FC_E!F24</f>
        <v>484.54620563915279</v>
      </c>
      <c r="G24" s="8">
        <f>TI_EHG_E!G24+NRG_E!G24+FC_E!G24</f>
        <v>488.78480731356791</v>
      </c>
      <c r="H24" s="8">
        <f>TI_EHG_E!H24+NRG_E!H24+FC_E!H24</f>
        <v>481.87233656585244</v>
      </c>
      <c r="I24" s="8">
        <f>TI_EHG_E!I24+NRG_E!I24+FC_E!I24</f>
        <v>475.40074224000779</v>
      </c>
      <c r="J24" s="8">
        <f>TI_EHG_E!J24+NRG_E!J24+FC_E!J24</f>
        <v>467.95665283039011</v>
      </c>
      <c r="K24" s="8">
        <f>TI_EHG_E!K24+NRG_E!K24+FC_E!K24</f>
        <v>656.36318976381654</v>
      </c>
      <c r="L24" s="8">
        <f>TI_EHG_E!L24+NRG_E!L24+FC_E!L24</f>
        <v>635.63902776955274</v>
      </c>
      <c r="M24" s="8">
        <f>TI_EHG_E!M24+NRG_E!M24+FC_E!M24</f>
        <v>551.42787238255733</v>
      </c>
      <c r="N24" s="8">
        <f>TI_EHG_E!N24+NRG_E!N24+FC_E!N24</f>
        <v>560.2881376762665</v>
      </c>
      <c r="O24" s="8">
        <f>TI_EHG_E!O24+NRG_E!O24+FC_E!O24</f>
        <v>587.4860413503169</v>
      </c>
      <c r="P24" s="8">
        <f>TI_EHG_E!P24+NRG_E!P24+FC_E!P24</f>
        <v>597.07262858210163</v>
      </c>
      <c r="Q24" s="8">
        <f>TI_EHG_E!Q24+NRG_E!Q24+FC_E!Q24</f>
        <v>474.44786647272696</v>
      </c>
      <c r="R24" s="8">
        <f>TI_EHG_E!R24+NRG_E!R24+FC_E!R24</f>
        <v>443.48725296554119</v>
      </c>
      <c r="S24" s="8">
        <f>TI_EHG_E!S24+NRG_E!S24+FC_E!S24</f>
        <v>430.42665672755413</v>
      </c>
      <c r="T24" s="8">
        <f>TI_EHG_E!T24+NRG_E!T24+FC_E!T24</f>
        <v>384.389723978387</v>
      </c>
      <c r="U24" s="8">
        <f>TI_EHG_E!U24+NRG_E!U24+FC_E!U24</f>
        <v>425.85545613170012</v>
      </c>
      <c r="V24" s="8">
        <f>TI_EHG_E!V24+NRG_E!V24+FC_E!V24</f>
        <v>348.47952735991043</v>
      </c>
      <c r="W24" s="8">
        <f>TI_EHG_E!W24+NRG_E!W24+FC_E!W24</f>
        <v>354.14432039733265</v>
      </c>
      <c r="X24" s="8">
        <f>TI_EHG_E!X24+NRG_E!X24+FC_E!X24</f>
        <v>321.20015496107612</v>
      </c>
      <c r="Y24" s="8">
        <f>TI_EHG_E!Y24+NRG_E!Y24+FC_E!Y24</f>
        <v>246.62952966940591</v>
      </c>
      <c r="Z24" s="8">
        <f>TI_EHG_E!Z24+NRG_E!Z24+FC_E!Z24</f>
        <v>113.64204973481976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9707.0447000999975</v>
      </c>
      <c r="D25" s="27">
        <f>TI_EHG_E!D25+NRG_E!D25+FC_E!D25</f>
        <v>9333.66262422</v>
      </c>
      <c r="E25" s="27">
        <f>TI_EHG_E!E25+NRG_E!E25+FC_E!E25</f>
        <v>9056.6105902800027</v>
      </c>
      <c r="F25" s="27">
        <f>TI_EHG_E!F25+NRG_E!F25+FC_E!F25</f>
        <v>10861.61670264</v>
      </c>
      <c r="G25" s="27">
        <f>TI_EHG_E!G25+NRG_E!G25+FC_E!G25</f>
        <v>10720.924403169232</v>
      </c>
      <c r="H25" s="27">
        <f>TI_EHG_E!H25+NRG_E!H25+FC_E!H25</f>
        <v>10579.734024294308</v>
      </c>
      <c r="I25" s="27">
        <f>TI_EHG_E!I25+NRG_E!I25+FC_E!I25</f>
        <v>9743.0462370723453</v>
      </c>
      <c r="J25" s="27">
        <f>TI_EHG_E!J25+NRG_E!J25+FC_E!J25</f>
        <v>12667.722304733086</v>
      </c>
      <c r="K25" s="27">
        <f>TI_EHG_E!K25+NRG_E!K25+FC_E!K25</f>
        <v>10725.4222062927</v>
      </c>
      <c r="L25" s="27">
        <f>TI_EHG_E!L25+NRG_E!L25+FC_E!L25</f>
        <v>8521.5905163048064</v>
      </c>
      <c r="M25" s="27">
        <f>TI_EHG_E!M25+NRG_E!M25+FC_E!M25</f>
        <v>12420.391149307725</v>
      </c>
      <c r="N25" s="27">
        <f>TI_EHG_E!N25+NRG_E!N25+FC_E!N25</f>
        <v>12401.127974713034</v>
      </c>
      <c r="O25" s="27">
        <f>TI_EHG_E!O25+NRG_E!O25+FC_E!O25</f>
        <v>10857.943123413994</v>
      </c>
      <c r="P25" s="27">
        <f>TI_EHG_E!P25+NRG_E!P25+FC_E!P25</f>
        <v>12720.694255999404</v>
      </c>
      <c r="Q25" s="27">
        <f>TI_EHG_E!Q25+NRG_E!Q25+FC_E!Q25</f>
        <v>11942.834212479587</v>
      </c>
      <c r="R25" s="27">
        <f>TI_EHG_E!R25+NRG_E!R25+FC_E!R25</f>
        <v>8915.0932225240977</v>
      </c>
      <c r="S25" s="27">
        <f>TI_EHG_E!S25+NRG_E!S25+FC_E!S25</f>
        <v>10379.690130666473</v>
      </c>
      <c r="T25" s="27">
        <f>TI_EHG_E!T25+NRG_E!T25+FC_E!T25</f>
        <v>11022.209228508678</v>
      </c>
      <c r="U25" s="27">
        <f>TI_EHG_E!U25+NRG_E!U25+FC_E!U25</f>
        <v>10165.797259533996</v>
      </c>
      <c r="V25" s="27">
        <f>TI_EHG_E!V25+NRG_E!V25+FC_E!V25</f>
        <v>4726.3482553237191</v>
      </c>
      <c r="W25" s="27">
        <f>TI_EHG_E!W25+NRG_E!W25+FC_E!W25</f>
        <v>2439.8256629757193</v>
      </c>
      <c r="X25" s="27">
        <f>TI_EHG_E!X25+NRG_E!X25+FC_E!X25</f>
        <v>3656.4500194459188</v>
      </c>
      <c r="Y25" s="27">
        <f>TI_EHG_E!Y25+NRG_E!Y25+FC_E!Y25</f>
        <v>5136.2212608206664</v>
      </c>
      <c r="Z25" s="27">
        <f>TI_EHG_E!Z25+NRG_E!Z25+FC_E!Z25</f>
        <v>2079.6720000106502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1435872.1929598795</v>
      </c>
      <c r="D26" s="27">
        <f t="shared" si="16"/>
        <v>1469599.2985600804</v>
      </c>
      <c r="E26" s="27">
        <f t="shared" si="16"/>
        <v>1454725.7555241599</v>
      </c>
      <c r="F26" s="27">
        <f t="shared" si="16"/>
        <v>1463695.2305838002</v>
      </c>
      <c r="G26" s="27">
        <f t="shared" si="16"/>
        <v>1459597.4048448005</v>
      </c>
      <c r="H26" s="27">
        <f t="shared" si="16"/>
        <v>1448265.9841462802</v>
      </c>
      <c r="I26" s="27">
        <f t="shared" si="16"/>
        <v>1435621.1672638801</v>
      </c>
      <c r="J26" s="27">
        <f t="shared" si="16"/>
        <v>1380618.2349784805</v>
      </c>
      <c r="K26" s="27">
        <f t="shared" si="16"/>
        <v>1371625.7824396803</v>
      </c>
      <c r="L26" s="27">
        <f t="shared" si="16"/>
        <v>1298684.5723998004</v>
      </c>
      <c r="M26" s="27">
        <f t="shared" si="16"/>
        <v>1276181.20580292</v>
      </c>
      <c r="N26" s="27">
        <f t="shared" si="16"/>
        <v>1232610.6795721201</v>
      </c>
      <c r="O26" s="27">
        <f t="shared" si="16"/>
        <v>1185578.9662298397</v>
      </c>
      <c r="P26" s="27">
        <f t="shared" si="16"/>
        <v>1156837.0868229601</v>
      </c>
      <c r="Q26" s="27">
        <f t="shared" si="16"/>
        <v>1136866.5359560801</v>
      </c>
      <c r="R26" s="27">
        <f t="shared" si="16"/>
        <v>1160714.0892301197</v>
      </c>
      <c r="S26" s="27">
        <f t="shared" si="16"/>
        <v>1172095.69174704</v>
      </c>
      <c r="T26" s="27">
        <f t="shared" si="16"/>
        <v>1175138.7806885797</v>
      </c>
      <c r="U26" s="27">
        <f t="shared" si="16"/>
        <v>1163077.2856450803</v>
      </c>
      <c r="V26" s="27">
        <f t="shared" si="16"/>
        <v>1162826.1606149995</v>
      </c>
      <c r="W26" s="27">
        <f t="shared" si="16"/>
        <v>1043935.5923942401</v>
      </c>
      <c r="X26" s="27">
        <f t="shared" si="16"/>
        <v>1097689.0777592401</v>
      </c>
      <c r="Y26" s="27">
        <f t="shared" ref="Y26:Z26" si="17">SUM(Y27,Y33)</f>
        <v>1130850.5951671198</v>
      </c>
      <c r="Z26" s="27">
        <f t="shared" si="17"/>
        <v>1101863.4191452803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435.30568379999994</v>
      </c>
      <c r="D27" s="19">
        <f t="shared" si="18"/>
        <v>276.49451951999998</v>
      </c>
      <c r="E27" s="19">
        <f t="shared" si="18"/>
        <v>266.42991924</v>
      </c>
      <c r="F27" s="19">
        <f t="shared" si="18"/>
        <v>276.302817</v>
      </c>
      <c r="G27" s="19">
        <f t="shared" si="18"/>
        <v>499.48714655999987</v>
      </c>
      <c r="H27" s="19">
        <f t="shared" si="18"/>
        <v>170.42927291999999</v>
      </c>
      <c r="I27" s="19">
        <f t="shared" si="18"/>
        <v>82.890249479999994</v>
      </c>
      <c r="J27" s="19">
        <f t="shared" si="18"/>
        <v>171.57728771999999</v>
      </c>
      <c r="K27" s="19">
        <f t="shared" si="18"/>
        <v>40.24381103999999</v>
      </c>
      <c r="L27" s="19">
        <f t="shared" si="18"/>
        <v>87.595106759999993</v>
      </c>
      <c r="M27" s="19">
        <f t="shared" si="18"/>
        <v>43.418937599999992</v>
      </c>
      <c r="N27" s="19">
        <f t="shared" si="18"/>
        <v>37.207079999999991</v>
      </c>
      <c r="O27" s="19">
        <f t="shared" si="18"/>
        <v>43.557564239999977</v>
      </c>
      <c r="P27" s="19">
        <f t="shared" si="18"/>
        <v>46.7326908</v>
      </c>
      <c r="Q27" s="19">
        <f t="shared" si="18"/>
        <v>34.404867359999997</v>
      </c>
      <c r="R27" s="19">
        <f t="shared" si="18"/>
        <v>19.051221600000005</v>
      </c>
      <c r="S27" s="19">
        <f t="shared" si="18"/>
        <v>19.051221599999998</v>
      </c>
      <c r="T27" s="19">
        <f t="shared" si="18"/>
        <v>19.492283160000007</v>
      </c>
      <c r="U27" s="19">
        <f t="shared" si="18"/>
        <v>42.310578959999994</v>
      </c>
      <c r="V27" s="19">
        <f t="shared" si="18"/>
        <v>73.690059240000011</v>
      </c>
      <c r="W27" s="19">
        <f t="shared" si="18"/>
        <v>90.652992119999993</v>
      </c>
      <c r="X27" s="19">
        <f t="shared" si="18"/>
        <v>147.86895095999998</v>
      </c>
      <c r="Y27" s="19">
        <f t="shared" ref="Y27:Z27" si="19">SUM(Y28:Y32)</f>
        <v>101.28793859999998</v>
      </c>
      <c r="Z27" s="19">
        <f t="shared" si="19"/>
        <v>100.80657324000001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435.30568379999994</v>
      </c>
      <c r="D28" s="8">
        <f>TI_EHG_E!D28+NRG_E!D28+FC_E!D28</f>
        <v>276.49451951999998</v>
      </c>
      <c r="E28" s="8">
        <f>TI_EHG_E!E28+NRG_E!E28+FC_E!E28</f>
        <v>135.08835227999998</v>
      </c>
      <c r="F28" s="8">
        <f>TI_EHG_E!F28+NRG_E!F28+FC_E!F28</f>
        <v>173.80271483999999</v>
      </c>
      <c r="G28" s="8">
        <f>TI_EHG_E!G28+NRG_E!G28+FC_E!G28</f>
        <v>468.27300383999989</v>
      </c>
      <c r="H28" s="8">
        <f>TI_EHG_E!H28+NRG_E!H28+FC_E!H28</f>
        <v>170.42927291999999</v>
      </c>
      <c r="I28" s="8">
        <f>TI_EHG_E!I28+NRG_E!I28+FC_E!I28</f>
        <v>82.890249479999994</v>
      </c>
      <c r="J28" s="8">
        <f>TI_EHG_E!J28+NRG_E!J28+FC_E!J28</f>
        <v>43.362080999999989</v>
      </c>
      <c r="K28" s="8">
        <f>TI_EHG_E!K28+NRG_E!K28+FC_E!K28</f>
        <v>40.24381103999999</v>
      </c>
      <c r="L28" s="8">
        <f>TI_EHG_E!L28+NRG_E!L28+FC_E!L28</f>
        <v>46.317536999999987</v>
      </c>
      <c r="M28" s="8">
        <f>TI_EHG_E!M28+NRG_E!M28+FC_E!M28</f>
        <v>40.24381103999999</v>
      </c>
      <c r="N28" s="8">
        <f>TI_EHG_E!N28+NRG_E!N28+FC_E!N28</f>
        <v>37.207079999999991</v>
      </c>
      <c r="O28" s="8">
        <f>TI_EHG_E!O28+NRG_E!O28+FC_E!O28</f>
        <v>37.207079999999976</v>
      </c>
      <c r="P28" s="8">
        <f>TI_EHG_E!P28+NRG_E!P28+FC_E!P28</f>
        <v>37.207080000000005</v>
      </c>
      <c r="Q28" s="8">
        <f>TI_EHG_E!Q28+NRG_E!Q28+FC_E!Q28</f>
        <v>21.704129999999999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1.43788212</v>
      </c>
      <c r="U28" s="8">
        <f>TI_EHG_E!U28+NRG_E!U28+FC_E!U28</f>
        <v>6.7067740799999997</v>
      </c>
      <c r="V28" s="8">
        <f>TI_EHG_E!V28+NRG_E!V28+FC_E!V28</f>
        <v>6.1433902800000002</v>
      </c>
      <c r="W28" s="8">
        <f>TI_EHG_E!W28+NRG_E!W28+FC_E!W28</f>
        <v>5.6900444399999994</v>
      </c>
      <c r="X28" s="8">
        <f>TI_EHG_E!X28+NRG_E!X28+FC_E!X28</f>
        <v>4.7508955199999994</v>
      </c>
      <c r="Y28" s="8">
        <f>TI_EHG_E!Y28+NRG_E!Y28+FC_E!Y28</f>
        <v>25.484738759999999</v>
      </c>
      <c r="Z28" s="8">
        <f>TI_EHG_E!Z28+NRG_E!Z28+FC_E!Z28</f>
        <v>36.437342040000011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131.34156696000002</v>
      </c>
      <c r="F29" s="8">
        <f>TI_EHG_E!F29+NRG_E!F29+FC_E!F29</f>
        <v>102.50010216000001</v>
      </c>
      <c r="G29" s="8">
        <f>TI_EHG_E!G29+NRG_E!G29+FC_E!G29</f>
        <v>31.214142719999995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128.21520672</v>
      </c>
      <c r="K29" s="8">
        <f>TI_EHG_E!K29+NRG_E!K29+FC_E!K29</f>
        <v>0</v>
      </c>
      <c r="L29" s="8">
        <f>TI_EHG_E!L29+NRG_E!L29+FC_E!L29</f>
        <v>41.277569760000013</v>
      </c>
      <c r="M29" s="8">
        <f>TI_EHG_E!M29+NRG_E!M29+FC_E!M29</f>
        <v>3.1751265599999998</v>
      </c>
      <c r="N29" s="8">
        <f>TI_EHG_E!N29+NRG_E!N29+FC_E!N29</f>
        <v>0</v>
      </c>
      <c r="O29" s="8">
        <f>TI_EHG_E!O29+NRG_E!O29+FC_E!O29</f>
        <v>6.3504842399999992</v>
      </c>
      <c r="P29" s="8">
        <f>TI_EHG_E!P29+NRG_E!P29+FC_E!P29</f>
        <v>9.525610799999999</v>
      </c>
      <c r="Q29" s="8">
        <f>TI_EHG_E!Q29+NRG_E!Q29+FC_E!Q29</f>
        <v>12.700737360000002</v>
      </c>
      <c r="R29" s="8">
        <f>TI_EHG_E!R29+NRG_E!R29+FC_E!R29</f>
        <v>19.051221600000005</v>
      </c>
      <c r="S29" s="8">
        <f>TI_EHG_E!S29+NRG_E!S29+FC_E!S29</f>
        <v>19.051221599999998</v>
      </c>
      <c r="T29" s="8">
        <f>TI_EHG_E!T29+NRG_E!T29+FC_E!T29</f>
        <v>18.054401040000005</v>
      </c>
      <c r="U29" s="8">
        <f>TI_EHG_E!U29+NRG_E!U29+FC_E!U29</f>
        <v>35.603804879999991</v>
      </c>
      <c r="V29" s="8">
        <f>TI_EHG_E!V29+NRG_E!V29+FC_E!V29</f>
        <v>67.546668960000005</v>
      </c>
      <c r="W29" s="8">
        <f>TI_EHG_E!W29+NRG_E!W29+FC_E!W29</f>
        <v>84.962947679999999</v>
      </c>
      <c r="X29" s="8">
        <f>TI_EHG_E!X29+NRG_E!X29+FC_E!X29</f>
        <v>143.11805543999998</v>
      </c>
      <c r="Y29" s="8">
        <f>TI_EHG_E!Y29+NRG_E!Y29+FC_E!Y29</f>
        <v>75.803199839999976</v>
      </c>
      <c r="Z29" s="8">
        <f>TI_EHG_E!Z29+NRG_E!Z29+FC_E!Z29</f>
        <v>64.369231199999987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1435436.8872760795</v>
      </c>
      <c r="D33" s="19">
        <f t="shared" si="20"/>
        <v>1469322.8040405603</v>
      </c>
      <c r="E33" s="19">
        <f t="shared" si="20"/>
        <v>1454459.3256049198</v>
      </c>
      <c r="F33" s="19">
        <f t="shared" si="20"/>
        <v>1463418.9277668002</v>
      </c>
      <c r="G33" s="19">
        <f t="shared" si="20"/>
        <v>1459097.9176982404</v>
      </c>
      <c r="H33" s="19">
        <f t="shared" si="20"/>
        <v>1448095.5548733603</v>
      </c>
      <c r="I33" s="19">
        <f t="shared" si="20"/>
        <v>1435538.2770144001</v>
      </c>
      <c r="J33" s="19">
        <f t="shared" si="20"/>
        <v>1380446.6576907604</v>
      </c>
      <c r="K33" s="19">
        <f t="shared" si="20"/>
        <v>1371585.5386286404</v>
      </c>
      <c r="L33" s="19">
        <f t="shared" si="20"/>
        <v>1298596.9772930404</v>
      </c>
      <c r="M33" s="19">
        <f t="shared" si="20"/>
        <v>1276137.7868653201</v>
      </c>
      <c r="N33" s="19">
        <f t="shared" si="20"/>
        <v>1232573.47249212</v>
      </c>
      <c r="O33" s="19">
        <f t="shared" si="20"/>
        <v>1185535.4086655998</v>
      </c>
      <c r="P33" s="19">
        <f t="shared" si="20"/>
        <v>1156790.3541321601</v>
      </c>
      <c r="Q33" s="19">
        <f t="shared" si="20"/>
        <v>1136832.1310887202</v>
      </c>
      <c r="R33" s="19">
        <f t="shared" si="20"/>
        <v>1160695.0380085197</v>
      </c>
      <c r="S33" s="19">
        <f t="shared" si="20"/>
        <v>1172076.64052544</v>
      </c>
      <c r="T33" s="19">
        <f t="shared" si="20"/>
        <v>1175119.2884054196</v>
      </c>
      <c r="U33" s="19">
        <f t="shared" si="20"/>
        <v>1163034.9750661203</v>
      </c>
      <c r="V33" s="19">
        <f t="shared" si="20"/>
        <v>1162752.4705557595</v>
      </c>
      <c r="W33" s="19">
        <f t="shared" si="20"/>
        <v>1043844.9394021201</v>
      </c>
      <c r="X33" s="19">
        <f t="shared" si="20"/>
        <v>1097541.2088082801</v>
      </c>
      <c r="Y33" s="19">
        <f t="shared" ref="Y33:Z33" si="21">SUM(Y34:Y50)</f>
        <v>1130749.3072285198</v>
      </c>
      <c r="Z33" s="19">
        <f t="shared" si="21"/>
        <v>1101762.6125720402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53560.027768320004</v>
      </c>
      <c r="D34" s="8">
        <f>TI_EHG_E!D34+NRG_E!D34+FC_E!D34</f>
        <v>53212.675921919996</v>
      </c>
      <c r="E34" s="8">
        <f>TI_EHG_E!E34+NRG_E!E34+FC_E!E34</f>
        <v>54531.12761856</v>
      </c>
      <c r="F34" s="8">
        <f>TI_EHG_E!F34+NRG_E!F34+FC_E!F34</f>
        <v>59096.204881919992</v>
      </c>
      <c r="G34" s="8">
        <f>TI_EHG_E!G34+NRG_E!G34+FC_E!G34</f>
        <v>61616.979832320008</v>
      </c>
      <c r="H34" s="8">
        <f>TI_EHG_E!H34+NRG_E!H34+FC_E!H34</f>
        <v>62078.787348479986</v>
      </c>
      <c r="I34" s="8">
        <f>TI_EHG_E!I34+NRG_E!I34+FC_E!I34</f>
        <v>61792.962739199997</v>
      </c>
      <c r="J34" s="8">
        <f>TI_EHG_E!J34+NRG_E!J34+FC_E!J34</f>
        <v>64488.890534400009</v>
      </c>
      <c r="K34" s="8">
        <f>TI_EHG_E!K34+NRG_E!K34+FC_E!K34</f>
        <v>62811.18100224001</v>
      </c>
      <c r="L34" s="8">
        <f>TI_EHG_E!L34+NRG_E!L34+FC_E!L34</f>
        <v>59636.393233919996</v>
      </c>
      <c r="M34" s="8">
        <f>TI_EHG_E!M34+NRG_E!M34+FC_E!M34</f>
        <v>60837.765949440007</v>
      </c>
      <c r="N34" s="8">
        <f>TI_EHG_E!N34+NRG_E!N34+FC_E!N34</f>
        <v>60849.6582528</v>
      </c>
      <c r="O34" s="8">
        <f>TI_EHG_E!O34+NRG_E!O34+FC_E!O34</f>
        <v>59905.55584511999</v>
      </c>
      <c r="P34" s="8">
        <f>TI_EHG_E!P34+NRG_E!P34+FC_E!P34</f>
        <v>57211.40035584</v>
      </c>
      <c r="Q34" s="8">
        <f>TI_EHG_E!Q34+NRG_E!Q34+FC_E!Q34</f>
        <v>58559.611322880002</v>
      </c>
      <c r="R34" s="8">
        <f>TI_EHG_E!R34+NRG_E!R34+FC_E!R34</f>
        <v>61406.744163839998</v>
      </c>
      <c r="S34" s="8">
        <f>TI_EHG_E!S34+NRG_E!S34+FC_E!S34</f>
        <v>63561.170188800003</v>
      </c>
      <c r="T34" s="8">
        <f>TI_EHG_E!T34+NRG_E!T34+FC_E!T34</f>
        <v>60720.496404480007</v>
      </c>
      <c r="U34" s="8">
        <f>TI_EHG_E!U34+NRG_E!U34+FC_E!U34</f>
        <v>60171.514536960007</v>
      </c>
      <c r="V34" s="8">
        <f>TI_EHG_E!V34+NRG_E!V34+FC_E!V34</f>
        <v>59786.841415680006</v>
      </c>
      <c r="W34" s="8">
        <f>TI_EHG_E!W34+NRG_E!W34+FC_E!W34</f>
        <v>55640.027520000018</v>
      </c>
      <c r="X34" s="8">
        <f>TI_EHG_E!X34+NRG_E!X34+FC_E!X34</f>
        <v>57373.00284672001</v>
      </c>
      <c r="Y34" s="8">
        <f>TI_EHG_E!Y34+NRG_E!Y34+FC_E!Y34</f>
        <v>60033.769228800003</v>
      </c>
      <c r="Z34" s="8">
        <f>TI_EHG_E!Z34+NRG_E!Z34+FC_E!Z34</f>
        <v>59314.864757759999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28.582424640000013</v>
      </c>
      <c r="D35" s="8">
        <f>TI_EHG_E!D35+NRG_E!D35+FC_E!D35</f>
        <v>22.865895360000003</v>
      </c>
      <c r="E35" s="8">
        <f>TI_EHG_E!E35+NRG_E!E35+FC_E!E35</f>
        <v>25.724160000000001</v>
      </c>
      <c r="F35" s="8">
        <f>TI_EHG_E!F35+NRG_E!F35+FC_E!F35</f>
        <v>27.443465279999998</v>
      </c>
      <c r="G35" s="8">
        <f>TI_EHG_E!G35+NRG_E!G35+FC_E!G35</f>
        <v>58.502062080000016</v>
      </c>
      <c r="H35" s="8">
        <f>TI_EHG_E!H35+NRG_E!H35+FC_E!H35</f>
        <v>67.458726719999987</v>
      </c>
      <c r="I35" s="8">
        <f>TI_EHG_E!I35+NRG_E!I35+FC_E!I35</f>
        <v>38.876523839999997</v>
      </c>
      <c r="J35" s="8">
        <f>TI_EHG_E!J35+NRG_E!J35+FC_E!J35</f>
        <v>38.734597440000002</v>
      </c>
      <c r="K35" s="8">
        <f>TI_EHG_E!K35+NRG_E!K35+FC_E!K35</f>
        <v>26.278560000000013</v>
      </c>
      <c r="L35" s="8">
        <f>TI_EHG_E!L35+NRG_E!L35+FC_E!L35</f>
        <v>43.797600000000003</v>
      </c>
      <c r="M35" s="8">
        <f>TI_EHG_E!M35+NRG_E!M35+FC_E!M35</f>
        <v>46.717513920000016</v>
      </c>
      <c r="N35" s="8">
        <f>TI_EHG_E!N35+NRG_E!N35+FC_E!N35</f>
        <v>46.717513920000016</v>
      </c>
      <c r="O35" s="8">
        <f>TI_EHG_E!O35+NRG_E!O35+FC_E!O35</f>
        <v>46.717513920000016</v>
      </c>
      <c r="P35" s="8">
        <f>TI_EHG_E!P35+NRG_E!P35+FC_E!P35</f>
        <v>49.637206080000013</v>
      </c>
      <c r="Q35" s="8">
        <f>TI_EHG_E!Q35+NRG_E!Q35+FC_E!Q35</f>
        <v>67.156246080000003</v>
      </c>
      <c r="R35" s="8">
        <f>TI_EHG_E!R35+NRG_E!R35+FC_E!R35</f>
        <v>102.19432608000002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0.88881408000000017</v>
      </c>
      <c r="X35" s="8">
        <f>TI_EHG_E!X35+NRG_E!X35+FC_E!X35</f>
        <v>1.12343616</v>
      </c>
      <c r="Y35" s="8">
        <f>TI_EHG_E!Y35+NRG_E!Y35+FC_E!Y35</f>
        <v>0.80033184000000013</v>
      </c>
      <c r="Z35" s="8">
        <f>TI_EHG_E!Z35+NRG_E!Z35+FC_E!Z35</f>
        <v>0.65729664000000021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52714.07811504</v>
      </c>
      <c r="D36" s="8">
        <f>TI_EHG_E!D36+NRG_E!D36+FC_E!D36</f>
        <v>52387.671683879998</v>
      </c>
      <c r="E36" s="8">
        <f>TI_EHG_E!E36+NRG_E!E36+FC_E!E36</f>
        <v>52060.551743160002</v>
      </c>
      <c r="F36" s="8">
        <f>TI_EHG_E!F36+NRG_E!F36+FC_E!F36</f>
        <v>51928.973402040006</v>
      </c>
      <c r="G36" s="8">
        <f>TI_EHG_E!G36+NRG_E!G36+FC_E!G36</f>
        <v>52141.672396440001</v>
      </c>
      <c r="H36" s="8">
        <f>TI_EHG_E!H36+NRG_E!H36+FC_E!H36</f>
        <v>53172.897473159996</v>
      </c>
      <c r="I36" s="8">
        <f>TI_EHG_E!I36+NRG_E!I36+FC_E!I36</f>
        <v>51710.124277799994</v>
      </c>
      <c r="J36" s="8">
        <f>TI_EHG_E!J36+NRG_E!J36+FC_E!J36</f>
        <v>50686.156735920005</v>
      </c>
      <c r="K36" s="8">
        <f>TI_EHG_E!K36+NRG_E!K36+FC_E!K36</f>
        <v>49867.164294120004</v>
      </c>
      <c r="L36" s="8">
        <f>TI_EHG_E!L36+NRG_E!L36+FC_E!L36</f>
        <v>48623.235906960013</v>
      </c>
      <c r="M36" s="8">
        <f>TI_EHG_E!M36+NRG_E!M36+FC_E!M36</f>
        <v>49105.882531800002</v>
      </c>
      <c r="N36" s="8">
        <f>TI_EHG_E!N36+NRG_E!N36+FC_E!N36</f>
        <v>46518.626220480008</v>
      </c>
      <c r="O36" s="8">
        <f>TI_EHG_E!O36+NRG_E!O36+FC_E!O36</f>
        <v>45597.75297300001</v>
      </c>
      <c r="P36" s="8">
        <f>TI_EHG_E!P36+NRG_E!P36+FC_E!P36</f>
        <v>45689.956762679998</v>
      </c>
      <c r="Q36" s="8">
        <f>TI_EHG_E!Q36+NRG_E!Q36+FC_E!Q36</f>
        <v>43609.05599256001</v>
      </c>
      <c r="R36" s="8">
        <f>TI_EHG_E!R36+NRG_E!R36+FC_E!R36</f>
        <v>44209.137976920014</v>
      </c>
      <c r="S36" s="8">
        <f>TI_EHG_E!S36+NRG_E!S36+FC_E!S36</f>
        <v>45156.178693440008</v>
      </c>
      <c r="T36" s="8">
        <f>TI_EHG_E!T36+NRG_E!T36+FC_E!T36</f>
        <v>44455.318835619604</v>
      </c>
      <c r="U36" s="8">
        <f>TI_EHG_E!U36+NRG_E!U36+FC_E!U36</f>
        <v>45267.508446480002</v>
      </c>
      <c r="V36" s="8">
        <f>TI_EHG_E!V36+NRG_E!V36+FC_E!V36</f>
        <v>44916.628478399987</v>
      </c>
      <c r="W36" s="8">
        <f>TI_EHG_E!W36+NRG_E!W36+FC_E!W36</f>
        <v>40945.749012</v>
      </c>
      <c r="X36" s="8">
        <f>TI_EHG_E!X36+NRG_E!X36+FC_E!X36</f>
        <v>42774.725707559992</v>
      </c>
      <c r="Y36" s="8">
        <f>TI_EHG_E!Y36+NRG_E!Y36+FC_E!Y36</f>
        <v>45354.096840960003</v>
      </c>
      <c r="Z36" s="8">
        <f>TI_EHG_E!Z36+NRG_E!Z36+FC_E!Z36</f>
        <v>44451.493845120014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320345.02826171985</v>
      </c>
      <c r="D37" s="8">
        <f>TI_EHG_E!D37+NRG_E!D37+FC_E!D37</f>
        <v>315577.95394356002</v>
      </c>
      <c r="E37" s="8">
        <f>TI_EHG_E!E37+NRG_E!E37+FC_E!E37</f>
        <v>310556.93592923996</v>
      </c>
      <c r="F37" s="8">
        <f>TI_EHG_E!F37+NRG_E!F37+FC_E!F37</f>
        <v>300286.54761335999</v>
      </c>
      <c r="G37" s="8">
        <f>TI_EHG_E!G37+NRG_E!G37+FC_E!G37</f>
        <v>290894.45862708002</v>
      </c>
      <c r="H37" s="8">
        <f>TI_EHG_E!H37+NRG_E!H37+FC_E!H37</f>
        <v>277883.22415392008</v>
      </c>
      <c r="I37" s="8">
        <f>TI_EHG_E!I37+NRG_E!I37+FC_E!I37</f>
        <v>268152.10382268007</v>
      </c>
      <c r="J37" s="8">
        <f>TI_EHG_E!J37+NRG_E!J37+FC_E!J37</f>
        <v>259318.03523472004</v>
      </c>
      <c r="K37" s="8">
        <f>TI_EHG_E!K37+NRG_E!K37+FC_E!K37</f>
        <v>245730.83925851999</v>
      </c>
      <c r="L37" s="8">
        <f>TI_EHG_E!L37+NRG_E!L37+FC_E!L37</f>
        <v>236426.18003928001</v>
      </c>
      <c r="M37" s="8">
        <f>TI_EHG_E!M37+NRG_E!M37+FC_E!M37</f>
        <v>222896.80878695994</v>
      </c>
      <c r="N37" s="8">
        <f>TI_EHG_E!N37+NRG_E!N37+FC_E!N37</f>
        <v>215212.70778083999</v>
      </c>
      <c r="O37" s="8">
        <f>TI_EHG_E!O37+NRG_E!O37+FC_E!O37</f>
        <v>201559.16110175999</v>
      </c>
      <c r="P37" s="8">
        <f>TI_EHG_E!P37+NRG_E!P37+FC_E!P37</f>
        <v>194533.30858500002</v>
      </c>
      <c r="Q37" s="8">
        <f>TI_EHG_E!Q37+NRG_E!Q37+FC_E!Q37</f>
        <v>193519.20731220004</v>
      </c>
      <c r="R37" s="8">
        <f>TI_EHG_E!R37+NRG_E!R37+FC_E!R37</f>
        <v>189856.06952003998</v>
      </c>
      <c r="S37" s="8">
        <f>TI_EHG_E!S37+NRG_E!S37+FC_E!S37</f>
        <v>190879.30350719995</v>
      </c>
      <c r="T37" s="8">
        <f>TI_EHG_E!T37+NRG_E!T37+FC_E!T37</f>
        <v>192007.28366820005</v>
      </c>
      <c r="U37" s="8">
        <f>TI_EHG_E!U37+NRG_E!U37+FC_E!U37</f>
        <v>192463.84005155996</v>
      </c>
      <c r="V37" s="8">
        <f>TI_EHG_E!V37+NRG_E!V37+FC_E!V37</f>
        <v>196651.25332775997</v>
      </c>
      <c r="W37" s="8">
        <f>TI_EHG_E!W37+NRG_E!W37+FC_E!W37</f>
        <v>169327.11998664006</v>
      </c>
      <c r="X37" s="8">
        <f>TI_EHG_E!X37+NRG_E!X37+FC_E!X37</f>
        <v>185343.31187063997</v>
      </c>
      <c r="Y37" s="8">
        <f>TI_EHG_E!Y37+NRG_E!Y37+FC_E!Y37</f>
        <v>196495.26570828003</v>
      </c>
      <c r="Z37" s="8">
        <f>TI_EHG_E!Z37+NRG_E!Z37+FC_E!Z37</f>
        <v>204045.37649495999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323.24468399999995</v>
      </c>
      <c r="D38" s="8">
        <f>TI_EHG_E!D38+NRG_E!D38+FC_E!D38</f>
        <v>322.98008400000003</v>
      </c>
      <c r="E38" s="8">
        <f>TI_EHG_E!E38+NRG_E!E38+FC_E!E38</f>
        <v>322.50733200000002</v>
      </c>
      <c r="F38" s="8">
        <f>TI_EHG_E!F38+NRG_E!F38+FC_E!F38</f>
        <v>311.172372</v>
      </c>
      <c r="G38" s="8">
        <f>TI_EHG_E!G38+NRG_E!G38+FC_E!G38</f>
        <v>307.63479599999994</v>
      </c>
      <c r="H38" s="8">
        <f>TI_EHG_E!H38+NRG_E!H38+FC_E!H38</f>
        <v>358.956864</v>
      </c>
      <c r="I38" s="8">
        <f>TI_EHG_E!I38+NRG_E!I38+FC_E!I38</f>
        <v>300.21112799999997</v>
      </c>
      <c r="J38" s="8">
        <f>TI_EHG_E!J38+NRG_E!J38+FC_E!J38</f>
        <v>281.37362399999995</v>
      </c>
      <c r="K38" s="8">
        <f>TI_EHG_E!K38+NRG_E!K38+FC_E!K38</f>
        <v>266.04118799999998</v>
      </c>
      <c r="L38" s="8">
        <f>TI_EHG_E!L38+NRG_E!L38+FC_E!L38</f>
        <v>313.64902799999999</v>
      </c>
      <c r="M38" s="8">
        <f>TI_EHG_E!M38+NRG_E!M38+FC_E!M38</f>
        <v>290.63941199999999</v>
      </c>
      <c r="N38" s="8">
        <f>TI_EHG_E!N38+NRG_E!N38+FC_E!N38</f>
        <v>258.20171999999997</v>
      </c>
      <c r="O38" s="8">
        <f>TI_EHG_E!O38+NRG_E!O38+FC_E!O38</f>
        <v>218.58354000000003</v>
      </c>
      <c r="P38" s="8">
        <f>TI_EHG_E!P38+NRG_E!P38+FC_E!P38</f>
        <v>195.54393600000003</v>
      </c>
      <c r="Q38" s="8">
        <f>TI_EHG_E!Q38+NRG_E!Q38+FC_E!Q38</f>
        <v>179.03415600000002</v>
      </c>
      <c r="R38" s="8">
        <f>TI_EHG_E!R38+NRG_E!R38+FC_E!R38</f>
        <v>182.99232000000003</v>
      </c>
      <c r="S38" s="8">
        <f>TI_EHG_E!S38+NRG_E!S38+FC_E!S38</f>
        <v>171.79822800000002</v>
      </c>
      <c r="T38" s="8">
        <f>TI_EHG_E!T38+NRG_E!T38+FC_E!T38</f>
        <v>165.85480799999999</v>
      </c>
      <c r="U38" s="8">
        <f>TI_EHG_E!U38+NRG_E!U38+FC_E!U38</f>
        <v>177.12424800000002</v>
      </c>
      <c r="V38" s="8">
        <f>TI_EHG_E!V38+NRG_E!V38+FC_E!V38</f>
        <v>170.14258800000007</v>
      </c>
      <c r="W38" s="8">
        <f>TI_EHG_E!W38+NRG_E!W38+FC_E!W38</f>
        <v>136.94587200000001</v>
      </c>
      <c r="X38" s="8">
        <f>TI_EHG_E!X38+NRG_E!X38+FC_E!X38</f>
        <v>170.69472000000002</v>
      </c>
      <c r="Y38" s="8">
        <f>TI_EHG_E!Y38+NRG_E!Y38+FC_E!Y38</f>
        <v>143.27838000000003</v>
      </c>
      <c r="Z38" s="8">
        <f>TI_EHG_E!Z38+NRG_E!Z38+FC_E!Z38</f>
        <v>145.94277600000001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372.66489000000018</v>
      </c>
      <c r="D39" s="8">
        <f>TI_EHG_E!D39+NRG_E!D39+FC_E!D39</f>
        <v>254.7218556</v>
      </c>
      <c r="E39" s="8">
        <f>TI_EHG_E!E39+NRG_E!E39+FC_E!E39</f>
        <v>57.333060000000017</v>
      </c>
      <c r="F39" s="8">
        <f>TI_EHG_E!F39+NRG_E!F39+FC_E!F39</f>
        <v>63.703371239999989</v>
      </c>
      <c r="G39" s="8">
        <f>TI_EHG_E!G39+NRG_E!G39+FC_E!G39</f>
        <v>73.21289400000002</v>
      </c>
      <c r="H39" s="8">
        <f>TI_EHG_E!H39+NRG_E!H39+FC_E!H39</f>
        <v>44.592437520000018</v>
      </c>
      <c r="I39" s="8">
        <f>TI_EHG_E!I39+NRG_E!I39+FC_E!I39</f>
        <v>47.777463720000007</v>
      </c>
      <c r="J39" s="8">
        <f>TI_EHG_E!J39+NRG_E!J39+FC_E!J39</f>
        <v>9.5555962800000014</v>
      </c>
      <c r="K39" s="8">
        <f>TI_EHG_E!K39+NRG_E!K39+FC_E!K39</f>
        <v>3.1852850399999988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19634.804396280007</v>
      </c>
      <c r="D40" s="8">
        <f>TI_EHG_E!D40+NRG_E!D40+FC_E!D40</f>
        <v>18796.242519000003</v>
      </c>
      <c r="E40" s="8">
        <f>TI_EHG_E!E40+NRG_E!E40+FC_E!E40</f>
        <v>17815.093968600002</v>
      </c>
      <c r="F40" s="8">
        <f>TI_EHG_E!F40+NRG_E!F40+FC_E!F40</f>
        <v>18205.568603640004</v>
      </c>
      <c r="G40" s="8">
        <f>TI_EHG_E!G40+NRG_E!G40+FC_E!G40</f>
        <v>18779.41610712</v>
      </c>
      <c r="H40" s="8">
        <f>TI_EHG_E!H40+NRG_E!H40+FC_E!H40</f>
        <v>20022.090899039998</v>
      </c>
      <c r="I40" s="8">
        <f>TI_EHG_E!I40+NRG_E!I40+FC_E!I40</f>
        <v>20254.70652444</v>
      </c>
      <c r="J40" s="8">
        <f>TI_EHG_E!J40+NRG_E!J40+FC_E!J40</f>
        <v>21050.614158119999</v>
      </c>
      <c r="K40" s="8">
        <f>TI_EHG_E!K40+NRG_E!K40+FC_E!K40</f>
        <v>20413.480792320002</v>
      </c>
      <c r="L40" s="8">
        <f>TI_EHG_E!L40+NRG_E!L40+FC_E!L40</f>
        <v>18600.380102880001</v>
      </c>
      <c r="M40" s="8">
        <f>TI_EHG_E!M40+NRG_E!M40+FC_E!M40</f>
        <v>19160.456541839998</v>
      </c>
      <c r="N40" s="8">
        <f>TI_EHG_E!N40+NRG_E!N40+FC_E!N40</f>
        <v>20427.686708040001</v>
      </c>
      <c r="O40" s="8">
        <f>TI_EHG_E!O40+NRG_E!O40+FC_E!O40</f>
        <v>19232.137620720001</v>
      </c>
      <c r="P40" s="8">
        <f>TI_EHG_E!P40+NRG_E!P40+FC_E!P40</f>
        <v>18535.206779279997</v>
      </c>
      <c r="Q40" s="8">
        <f>TI_EHG_E!Q40+NRG_E!Q40+FC_E!Q40</f>
        <v>18492.093353520002</v>
      </c>
      <c r="R40" s="8">
        <f>TI_EHG_E!R40+NRG_E!R40+FC_E!R40</f>
        <v>18826.423780680005</v>
      </c>
      <c r="S40" s="8">
        <f>TI_EHG_E!S40+NRG_E!S40+FC_E!S40</f>
        <v>19411.733495879998</v>
      </c>
      <c r="T40" s="8">
        <f>TI_EHG_E!T40+NRG_E!T40+FC_E!T40</f>
        <v>20025.123727320006</v>
      </c>
      <c r="U40" s="8">
        <f>TI_EHG_E!U40+NRG_E!U40+FC_E!U40</f>
        <v>20854.0709928</v>
      </c>
      <c r="V40" s="8">
        <f>TI_EHG_E!V40+NRG_E!V40+FC_E!V40</f>
        <v>21535.476611039998</v>
      </c>
      <c r="W40" s="8">
        <f>TI_EHG_E!W40+NRG_E!W40+FC_E!W40</f>
        <v>11000.09146716</v>
      </c>
      <c r="X40" s="8">
        <f>TI_EHG_E!X40+NRG_E!X40+FC_E!X40</f>
        <v>14710.027844880002</v>
      </c>
      <c r="Y40" s="8">
        <f>TI_EHG_E!Y40+NRG_E!Y40+FC_E!Y40</f>
        <v>20659.615372079999</v>
      </c>
      <c r="Z40" s="8">
        <f>TI_EHG_E!Z40+NRG_E!Z40+FC_E!Z40</f>
        <v>21720.959543159999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3448.9153918800002</v>
      </c>
      <c r="D41" s="8">
        <f>TI_EHG_E!D41+NRG_E!D41+FC_E!D41</f>
        <v>3781.2359264400015</v>
      </c>
      <c r="E41" s="8">
        <f>TI_EHG_E!E41+NRG_E!E41+FC_E!E41</f>
        <v>3702.254524200001</v>
      </c>
      <c r="F41" s="8">
        <f>TI_EHG_E!F41+NRG_E!F41+FC_E!F41</f>
        <v>3846.0756052800007</v>
      </c>
      <c r="G41" s="8">
        <f>TI_EHG_E!G41+NRG_E!G41+FC_E!G41</f>
        <v>3906.065916720001</v>
      </c>
      <c r="H41" s="8">
        <f>TI_EHG_E!H41+NRG_E!H41+FC_E!H41</f>
        <v>3948.1085214</v>
      </c>
      <c r="I41" s="8">
        <f>TI_EHG_E!I41+NRG_E!I41+FC_E!I41</f>
        <v>3873.841889759999</v>
      </c>
      <c r="J41" s="8">
        <f>TI_EHG_E!J41+NRG_E!J41+FC_E!J41</f>
        <v>3677.8355586000021</v>
      </c>
      <c r="K41" s="8">
        <f>TI_EHG_E!K41+NRG_E!K41+FC_E!K41</f>
        <v>4088.79919152</v>
      </c>
      <c r="L41" s="8">
        <f>TI_EHG_E!L41+NRG_E!L41+FC_E!L41</f>
        <v>4488.4872363600007</v>
      </c>
      <c r="M41" s="8">
        <f>TI_EHG_E!M41+NRG_E!M41+FC_E!M41</f>
        <v>4579.6962401999999</v>
      </c>
      <c r="N41" s="8">
        <f>TI_EHG_E!N41+NRG_E!N41+FC_E!N41</f>
        <v>3750.4419904800006</v>
      </c>
      <c r="O41" s="8">
        <f>TI_EHG_E!O41+NRG_E!O41+FC_E!O41</f>
        <v>3230.7000710399993</v>
      </c>
      <c r="P41" s="8">
        <f>TI_EHG_E!P41+NRG_E!P41+FC_E!P41</f>
        <v>3287.1015658799993</v>
      </c>
      <c r="Q41" s="8">
        <f>TI_EHG_E!Q41+NRG_E!Q41+FC_E!Q41</f>
        <v>2946.6275713200021</v>
      </c>
      <c r="R41" s="8">
        <f>TI_EHG_E!R41+NRG_E!R41+FC_E!R41</f>
        <v>3403.2148603200008</v>
      </c>
      <c r="S41" s="8">
        <f>TI_EHG_E!S41+NRG_E!S41+FC_E!S41</f>
        <v>3587.9166133199997</v>
      </c>
      <c r="T41" s="8">
        <f>TI_EHG_E!T41+NRG_E!T41+FC_E!T41</f>
        <v>3433.5602265600014</v>
      </c>
      <c r="U41" s="8">
        <f>TI_EHG_E!U41+NRG_E!U41+FC_E!U41</f>
        <v>3629.2357602000002</v>
      </c>
      <c r="V41" s="8">
        <f>TI_EHG_E!V41+NRG_E!V41+FC_E!V41</f>
        <v>3571.5700908000017</v>
      </c>
      <c r="W41" s="8">
        <f>TI_EHG_E!W41+NRG_E!W41+FC_E!W41</f>
        <v>3976.8552918000037</v>
      </c>
      <c r="X41" s="8">
        <f>TI_EHG_E!X41+NRG_E!X41+FC_E!X41</f>
        <v>3696.0907672799995</v>
      </c>
      <c r="Y41" s="8">
        <f>TI_EHG_E!Y41+NRG_E!Y41+FC_E!Y41</f>
        <v>3186.620913239999</v>
      </c>
      <c r="Z41" s="8">
        <f>TI_EHG_E!Z41+NRG_E!Z41+FC_E!Z41</f>
        <v>2962.0039615199994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2879.8818235200006</v>
      </c>
      <c r="D42" s="8">
        <f>TI_EHG_E!D42+NRG_E!D42+FC_E!D42</f>
        <v>1564.61049</v>
      </c>
      <c r="E42" s="8">
        <f>TI_EHG_E!E42+NRG_E!E42+FC_E!E42</f>
        <v>1540.8172220400002</v>
      </c>
      <c r="F42" s="8">
        <f>TI_EHG_E!F42+NRG_E!F42+FC_E!F42</f>
        <v>1118.97575136</v>
      </c>
      <c r="G42" s="8">
        <f>TI_EHG_E!G42+NRG_E!G42+FC_E!G42</f>
        <v>777.6691372800002</v>
      </c>
      <c r="H42" s="8">
        <f>TI_EHG_E!H42+NRG_E!H42+FC_E!H42</f>
        <v>325.59467111999993</v>
      </c>
      <c r="I42" s="8">
        <f>TI_EHG_E!I42+NRG_E!I42+FC_E!I42</f>
        <v>109.67169456000002</v>
      </c>
      <c r="J42" s="8">
        <f>TI_EHG_E!J42+NRG_E!J42+FC_E!J42</f>
        <v>138.65257944000001</v>
      </c>
      <c r="K42" s="8">
        <f>TI_EHG_E!K42+NRG_E!K42+FC_E!K42</f>
        <v>261.25281072000001</v>
      </c>
      <c r="L42" s="8">
        <f>TI_EHG_E!L42+NRG_E!L42+FC_E!L42</f>
        <v>3247.7725004399999</v>
      </c>
      <c r="M42" s="8">
        <f>TI_EHG_E!M42+NRG_E!M42+FC_E!M42</f>
        <v>3496.1131349999991</v>
      </c>
      <c r="N42" s="8">
        <f>TI_EHG_E!N42+NRG_E!N42+FC_E!N42</f>
        <v>3816.4381225200009</v>
      </c>
      <c r="O42" s="8">
        <f>TI_EHG_E!O42+NRG_E!O42+FC_E!O42</f>
        <v>3849.8627466000007</v>
      </c>
      <c r="P42" s="8">
        <f>TI_EHG_E!P42+NRG_E!P42+FC_E!P42</f>
        <v>4587.0260399999997</v>
      </c>
      <c r="Q42" s="8">
        <f>TI_EHG_E!Q42+NRG_E!Q42+FC_E!Q42</f>
        <v>4591.0647233999998</v>
      </c>
      <c r="R42" s="8">
        <f>TI_EHG_E!R42+NRG_E!R42+FC_E!R42</f>
        <v>4632.7210840800017</v>
      </c>
      <c r="S42" s="8">
        <f>TI_EHG_E!S42+NRG_E!S42+FC_E!S42</f>
        <v>4789.6344234000007</v>
      </c>
      <c r="T42" s="8">
        <f>TI_EHG_E!T42+NRG_E!T42+FC_E!T42</f>
        <v>3926.7468234000003</v>
      </c>
      <c r="U42" s="8">
        <f>TI_EHG_E!U42+NRG_E!U42+FC_E!U42</f>
        <v>3944.7566334000003</v>
      </c>
      <c r="V42" s="8">
        <f>TI_EHG_E!V42+NRG_E!V42+FC_E!V42</f>
        <v>3171.0240579599995</v>
      </c>
      <c r="W42" s="8">
        <f>TI_EHG_E!W42+NRG_E!W42+FC_E!W42</f>
        <v>3539.9280340800005</v>
      </c>
      <c r="X42" s="8">
        <f>TI_EHG_E!X42+NRG_E!X42+FC_E!X42</f>
        <v>3823.1483270399999</v>
      </c>
      <c r="Y42" s="8">
        <f>TI_EHG_E!Y42+NRG_E!Y42+FC_E!Y42</f>
        <v>3240.3392647200003</v>
      </c>
      <c r="Z42" s="8">
        <f>TI_EHG_E!Z42+NRG_E!Z42+FC_E!Z42</f>
        <v>2807.96264892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709639.40022299986</v>
      </c>
      <c r="D43" s="8">
        <f>TI_EHG_E!D43+NRG_E!D43+FC_E!D43</f>
        <v>750658.74637104</v>
      </c>
      <c r="E43" s="8">
        <f>TI_EHG_E!E43+NRG_E!E43+FC_E!E43</f>
        <v>746019.89027279988</v>
      </c>
      <c r="F43" s="8">
        <f>TI_EHG_E!F43+NRG_E!F43+FC_E!F43</f>
        <v>767886.24775356008</v>
      </c>
      <c r="G43" s="8">
        <f>TI_EHG_E!G43+NRG_E!G43+FC_E!G43</f>
        <v>782557.25574311998</v>
      </c>
      <c r="H43" s="8">
        <f>TI_EHG_E!H43+NRG_E!H43+FC_E!H43</f>
        <v>791503.70670540002</v>
      </c>
      <c r="I43" s="8">
        <f>TI_EHG_E!I43+NRG_E!I43+FC_E!I43</f>
        <v>801677.16937152005</v>
      </c>
      <c r="J43" s="8">
        <f>TI_EHG_E!J43+NRG_E!J43+FC_E!J43</f>
        <v>774894.62516076013</v>
      </c>
      <c r="K43" s="8">
        <f>TI_EHG_E!K43+NRG_E!K43+FC_E!K43</f>
        <v>792752.03199972014</v>
      </c>
      <c r="L43" s="8">
        <f>TI_EHG_E!L43+NRG_E!L43+FC_E!L43</f>
        <v>756482.05661652004</v>
      </c>
      <c r="M43" s="8">
        <f>TI_EHG_E!M43+NRG_E!M43+FC_E!M43</f>
        <v>761818.97881908016</v>
      </c>
      <c r="N43" s="8">
        <f>TI_EHG_E!N43+NRG_E!N43+FC_E!N43</f>
        <v>746526.78762479988</v>
      </c>
      <c r="O43" s="8">
        <f>TI_EHG_E!O43+NRG_E!O43+FC_E!O43</f>
        <v>727624.68647075992</v>
      </c>
      <c r="P43" s="8">
        <f>TI_EHG_E!P43+NRG_E!P43+FC_E!P43</f>
        <v>728190.84509028005</v>
      </c>
      <c r="Q43" s="8">
        <f>TI_EHG_E!Q43+NRG_E!Q43+FC_E!Q43</f>
        <v>717426.90062783996</v>
      </c>
      <c r="R43" s="8">
        <f>TI_EHG_E!R43+NRG_E!R43+FC_E!R43</f>
        <v>733321.5546103199</v>
      </c>
      <c r="S43" s="8">
        <f>TI_EHG_E!S43+NRG_E!S43+FC_E!S43</f>
        <v>745398.65718395996</v>
      </c>
      <c r="T43" s="8">
        <f>TI_EHG_E!T43+NRG_E!T43+FC_E!T43</f>
        <v>757771.32716999995</v>
      </c>
      <c r="U43" s="8">
        <f>TI_EHG_E!U43+NRG_E!U43+FC_E!U43</f>
        <v>749403.11158596002</v>
      </c>
      <c r="V43" s="8">
        <f>TI_EHG_E!V43+NRG_E!V43+FC_E!V43</f>
        <v>751051.11858659983</v>
      </c>
      <c r="W43" s="8">
        <f>TI_EHG_E!W43+NRG_E!W43+FC_E!W43</f>
        <v>684305.06377428002</v>
      </c>
      <c r="X43" s="8">
        <f>TI_EHG_E!X43+NRG_E!X43+FC_E!X43</f>
        <v>711770.32925388007</v>
      </c>
      <c r="Y43" s="8">
        <f>TI_EHG_E!Y43+NRG_E!Y43+FC_E!Y43</f>
        <v>715290.44859792013</v>
      </c>
      <c r="Z43" s="8">
        <f>TI_EHG_E!Z43+NRG_E!Z43+FC_E!Z43</f>
        <v>688929.22406412009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214779.91918536002</v>
      </c>
      <c r="D44" s="8">
        <f>TI_EHG_E!D44+NRG_E!D44+FC_E!D44</f>
        <v>212521.21876295999</v>
      </c>
      <c r="E44" s="8">
        <f>TI_EHG_E!E44+NRG_E!E44+FC_E!E44</f>
        <v>207091.53411840001</v>
      </c>
      <c r="F44" s="8">
        <f>TI_EHG_E!F44+NRG_E!F44+FC_E!F44</f>
        <v>193703.50376424001</v>
      </c>
      <c r="G44" s="8">
        <f>TI_EHG_E!G44+NRG_E!G44+FC_E!G44</f>
        <v>163082.19907440004</v>
      </c>
      <c r="H44" s="8">
        <f>TI_EHG_E!H44+NRG_E!H44+FC_E!H44</f>
        <v>154629.32922288001</v>
      </c>
      <c r="I44" s="8">
        <f>TI_EHG_E!I44+NRG_E!I44+FC_E!I44</f>
        <v>142656.804558</v>
      </c>
      <c r="J44" s="8">
        <f>TI_EHG_E!J44+NRG_E!J44+FC_E!J44</f>
        <v>123399.56839607999</v>
      </c>
      <c r="K44" s="8">
        <f>TI_EHG_E!K44+NRG_E!K44+FC_E!K44</f>
        <v>114711.70722192002</v>
      </c>
      <c r="L44" s="8">
        <f>TI_EHG_E!L44+NRG_E!L44+FC_E!L44</f>
        <v>102551.39201447999</v>
      </c>
      <c r="M44" s="8">
        <f>TI_EHG_E!M44+NRG_E!M44+FC_E!M44</f>
        <v>85025.823761520005</v>
      </c>
      <c r="N44" s="8">
        <f>TI_EHG_E!N44+NRG_E!N44+FC_E!N44</f>
        <v>73364.56087464001</v>
      </c>
      <c r="O44" s="8">
        <f>TI_EHG_E!O44+NRG_E!O44+FC_E!O44</f>
        <v>65423.383011360005</v>
      </c>
      <c r="P44" s="8">
        <f>TI_EHG_E!P44+NRG_E!P44+FC_E!P44</f>
        <v>53393.486649120008</v>
      </c>
      <c r="Q44" s="8">
        <f>TI_EHG_E!Q44+NRG_E!Q44+FC_E!Q44</f>
        <v>48028.40050896001</v>
      </c>
      <c r="R44" s="8">
        <f>TI_EHG_E!R44+NRG_E!R44+FC_E!R44</f>
        <v>50111.356274640006</v>
      </c>
      <c r="S44" s="8">
        <f>TI_EHG_E!S44+NRG_E!S44+FC_E!S44</f>
        <v>46464.76338696001</v>
      </c>
      <c r="T44" s="8">
        <f>TI_EHG_E!T44+NRG_E!T44+FC_E!T44</f>
        <v>43353.328155120005</v>
      </c>
      <c r="U44" s="8">
        <f>TI_EHG_E!U44+NRG_E!U44+FC_E!U44</f>
        <v>38805.488676720008</v>
      </c>
      <c r="V44" s="8">
        <f>TI_EHG_E!V44+NRG_E!V44+FC_E!V44</f>
        <v>36197.794440719998</v>
      </c>
      <c r="W44" s="8">
        <f>TI_EHG_E!W44+NRG_E!W44+FC_E!W44</f>
        <v>31820.61248856</v>
      </c>
      <c r="X44" s="8">
        <f>TI_EHG_E!X44+NRG_E!X44+FC_E!X44</f>
        <v>33544.005068160004</v>
      </c>
      <c r="Y44" s="8">
        <f>TI_EHG_E!Y44+NRG_E!Y44+FC_E!Y44</f>
        <v>36393.846659280003</v>
      </c>
      <c r="Z44" s="8">
        <f>TI_EHG_E!Z44+NRG_E!Z44+FC_E!Z44</f>
        <v>31044.726591119997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6.4650599999999994</v>
      </c>
      <c r="D45" s="8">
        <f>TI_EHG_E!D45+NRG_E!D45+FC_E!D45</f>
        <v>12.64433796</v>
      </c>
      <c r="E45" s="8">
        <f>TI_EHG_E!E45+NRG_E!E45+FC_E!E45</f>
        <v>16.162649999999999</v>
      </c>
      <c r="F45" s="8">
        <f>TI_EHG_E!F45+NRG_E!F45+FC_E!F45</f>
        <v>15.876867959999998</v>
      </c>
      <c r="G45" s="8">
        <f>TI_EHG_E!G45+NRG_E!G45+FC_E!G45</f>
        <v>19.39518</v>
      </c>
      <c r="H45" s="8">
        <f>TI_EHG_E!H45+NRG_E!H45+FC_E!H45</f>
        <v>23.284507319999999</v>
      </c>
      <c r="I45" s="8">
        <f>TI_EHG_E!I45+NRG_E!I45+FC_E!I45</f>
        <v>30.126124079999997</v>
      </c>
      <c r="J45" s="8">
        <f>TI_EHG_E!J45+NRG_E!J45+FC_E!J45</f>
        <v>25.427740679999996</v>
      </c>
      <c r="K45" s="8">
        <f>TI_EHG_E!K45+NRG_E!K45+FC_E!K45</f>
        <v>63.015335639999996</v>
      </c>
      <c r="L45" s="8">
        <f>TI_EHG_E!L45+NRG_E!L45+FC_E!L45</f>
        <v>28.885888079999994</v>
      </c>
      <c r="M45" s="8">
        <f>TI_EHG_E!M45+NRG_E!M45+FC_E!M45</f>
        <v>39.569861520000003</v>
      </c>
      <c r="N45" s="8">
        <f>TI_EHG_E!N45+NRG_E!N45+FC_E!N45</f>
        <v>33.553925280000001</v>
      </c>
      <c r="O45" s="8">
        <f>TI_EHG_E!O45+NRG_E!O45+FC_E!O45</f>
        <v>36.812315519999999</v>
      </c>
      <c r="P45" s="8">
        <f>TI_EHG_E!P45+NRG_E!P45+FC_E!P45</f>
        <v>37.756214280000009</v>
      </c>
      <c r="Q45" s="8">
        <f>TI_EHG_E!Q45+NRG_E!Q45+FC_E!Q45</f>
        <v>48.875589720000008</v>
      </c>
      <c r="R45" s="8">
        <f>TI_EHG_E!R45+NRG_E!R45+FC_E!R45</f>
        <v>51.009587280000012</v>
      </c>
      <c r="S45" s="8">
        <f>TI_EHG_E!S45+NRG_E!S45+FC_E!S45</f>
        <v>60.089434199999985</v>
      </c>
      <c r="T45" s="8">
        <f>TI_EHG_E!T45+NRG_E!T45+FC_E!T45</f>
        <v>55.104740999999997</v>
      </c>
      <c r="U45" s="8">
        <f>TI_EHG_E!U45+NRG_E!U45+FC_E!U45</f>
        <v>54.425777760000017</v>
      </c>
      <c r="V45" s="8">
        <f>TI_EHG_E!V45+NRG_E!V45+FC_E!V45</f>
        <v>67.434270120000008</v>
      </c>
      <c r="W45" s="8">
        <f>TI_EHG_E!W45+NRG_E!W45+FC_E!W45</f>
        <v>52.696308239999993</v>
      </c>
      <c r="X45" s="8">
        <f>TI_EHG_E!X45+NRG_E!X45+FC_E!X45</f>
        <v>731.35503071999995</v>
      </c>
      <c r="Y45" s="8">
        <f>TI_EHG_E!Y45+NRG_E!Y45+FC_E!Y45</f>
        <v>796.10194691999993</v>
      </c>
      <c r="Z45" s="8">
        <f>TI_EHG_E!Z45+NRG_E!Z45+FC_E!Z45</f>
        <v>777.31949628000007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2.9467479600000002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2.9467479600000002</v>
      </c>
      <c r="G46" s="8">
        <f>TI_EHG_E!G46+NRG_E!G46+FC_E!G46</f>
        <v>2.9467479600000002</v>
      </c>
      <c r="H46" s="8">
        <f>TI_EHG_E!H46+NRG_E!H46+FC_E!H46</f>
        <v>2.9987323200000002</v>
      </c>
      <c r="I46" s="8">
        <f>TI_EHG_E!I46+NRG_E!I46+FC_E!I46</f>
        <v>3.0538832400000002</v>
      </c>
      <c r="J46" s="8">
        <f>TI_EHG_E!J46+NRG_E!J46+FC_E!J46</f>
        <v>0.10106604000000001</v>
      </c>
      <c r="K46" s="8">
        <f>TI_EHG_E!K46+NRG_E!K46+FC_E!K46</f>
        <v>8.8927560000000017E-2</v>
      </c>
      <c r="L46" s="8">
        <f>TI_EHG_E!L46+NRG_E!L46+FC_E!L46</f>
        <v>0.10713528000000001</v>
      </c>
      <c r="M46" s="8">
        <f>TI_EHG_E!M46+NRG_E!M46+FC_E!M46</f>
        <v>1.0631725200000002</v>
      </c>
      <c r="N46" s="8">
        <f>TI_EHG_E!N46+NRG_E!N46+FC_E!N46</f>
        <v>0</v>
      </c>
      <c r="O46" s="8">
        <f>TI_EHG_E!O46+NRG_E!O46+FC_E!O46</f>
        <v>0.83333304000000008</v>
      </c>
      <c r="P46" s="8">
        <f>TI_EHG_E!P46+NRG_E!P46+FC_E!P46</f>
        <v>0.53303759999999989</v>
      </c>
      <c r="Q46" s="8">
        <f>TI_EHG_E!Q46+NRG_E!Q46+FC_E!Q46</f>
        <v>0.37682063999999998</v>
      </c>
      <c r="R46" s="8">
        <f>TI_EHG_E!R46+NRG_E!R46+FC_E!R46</f>
        <v>0.40743071999999991</v>
      </c>
      <c r="S46" s="8">
        <f>TI_EHG_E!S46+NRG_E!S46+FC_E!S46</f>
        <v>0.47788667999999984</v>
      </c>
      <c r="T46" s="8">
        <f>TI_EHG_E!T46+NRG_E!T46+FC_E!T46</f>
        <v>1.15473888</v>
      </c>
      <c r="U46" s="8">
        <f>TI_EHG_E!U46+NRG_E!U46+FC_E!U46</f>
        <v>1.1800713599999999</v>
      </c>
      <c r="V46" s="8">
        <f>TI_EHG_E!V46+NRG_E!V46+FC_E!V46</f>
        <v>0.80245907999999999</v>
      </c>
      <c r="W46" s="8">
        <f>TI_EHG_E!W46+NRG_E!W46+FC_E!W46</f>
        <v>0.56918915999999997</v>
      </c>
      <c r="X46" s="8">
        <f>TI_EHG_E!X46+NRG_E!X46+FC_E!X46</f>
        <v>0.51403824000000009</v>
      </c>
      <c r="Y46" s="8">
        <f>TI_EHG_E!Y46+NRG_E!Y46+FC_E!Y46</f>
        <v>1.3278441599999999</v>
      </c>
      <c r="Z46" s="8">
        <f>TI_EHG_E!Z46+NRG_E!Z46+FC_E!Z46</f>
        <v>1.3893282000000005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4047.4810620000012</v>
      </c>
      <c r="D47" s="8">
        <f>TI_EHG_E!D47+NRG_E!D47+FC_E!D47</f>
        <v>3671.9999405999993</v>
      </c>
      <c r="E47" s="8">
        <f>TI_EHG_E!E47+NRG_E!E47+FC_E!E47</f>
        <v>2953.8792406800003</v>
      </c>
      <c r="F47" s="8">
        <f>TI_EHG_E!F47+NRG_E!F47+FC_E!F47</f>
        <v>298.97761824000003</v>
      </c>
      <c r="G47" s="8">
        <f>TI_EHG_E!G47+NRG_E!G47+FC_E!G47</f>
        <v>1445.5040489999999</v>
      </c>
      <c r="H47" s="8">
        <f>TI_EHG_E!H47+NRG_E!H47+FC_E!H47</f>
        <v>319.23877356000008</v>
      </c>
      <c r="I47" s="8">
        <f>TI_EHG_E!I47+NRG_E!I47+FC_E!I47</f>
        <v>164.58103260000001</v>
      </c>
      <c r="J47" s="8">
        <f>TI_EHG_E!J47+NRG_E!J47+FC_E!J47</f>
        <v>201.83615531999999</v>
      </c>
      <c r="K47" s="8">
        <f>TI_EHG_E!K47+NRG_E!K47+FC_E!K47</f>
        <v>35.101788480000003</v>
      </c>
      <c r="L47" s="8">
        <f>TI_EHG_E!L47+NRG_E!L47+FC_E!L47</f>
        <v>6.487021079999999</v>
      </c>
      <c r="M47" s="8">
        <f>TI_EHG_E!M47+NRG_E!M47+FC_E!M47</f>
        <v>6.487021079999999</v>
      </c>
      <c r="N47" s="8">
        <f>TI_EHG_E!N47+NRG_E!N47+FC_E!N47</f>
        <v>9.730676879999999</v>
      </c>
      <c r="O47" s="8">
        <f>TI_EHG_E!O47+NRG_E!O47+FC_E!O47</f>
        <v>6.487021079999999</v>
      </c>
      <c r="P47" s="8">
        <f>TI_EHG_E!P47+NRG_E!P47+FC_E!P47</f>
        <v>6.487021079999999</v>
      </c>
      <c r="Q47" s="8">
        <f>TI_EHG_E!Q47+NRG_E!Q47+FC_E!Q47</f>
        <v>6.487021079999999</v>
      </c>
      <c r="R47" s="8">
        <f>TI_EHG_E!R47+NRG_E!R47+FC_E!R47</f>
        <v>6.5006755199999988</v>
      </c>
      <c r="S47" s="8">
        <f>TI_EHG_E!S47+NRG_E!S47+FC_E!S47</f>
        <v>4.3426929599999999</v>
      </c>
      <c r="T47" s="8">
        <f>TI_EHG_E!T47+NRG_E!T47+FC_E!T47</f>
        <v>3.9165001200000003</v>
      </c>
      <c r="U47" s="8">
        <f>TI_EHG_E!U47+NRG_E!U47+FC_E!U47</f>
        <v>0.11155968000000001</v>
      </c>
      <c r="V47" s="8">
        <f>TI_EHG_E!V47+NRG_E!V47+FC_E!V47</f>
        <v>1.2137925600000001</v>
      </c>
      <c r="W47" s="8">
        <f>TI_EHG_E!W47+NRG_E!W47+FC_E!W47</f>
        <v>0.2164374</v>
      </c>
      <c r="X47" s="8">
        <f>TI_EHG_E!X47+NRG_E!X47+FC_E!X47</f>
        <v>3.1957200000000004E-3</v>
      </c>
      <c r="Y47" s="8">
        <f>TI_EHG_E!Y47+NRG_E!Y47+FC_E!Y47</f>
        <v>0.54763020000000018</v>
      </c>
      <c r="Z47" s="8">
        <f>TI_EHG_E!Z47+NRG_E!Z47+FC_E!Z47</f>
        <v>25.188665040000004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44774.235674999996</v>
      </c>
      <c r="D48" s="8">
        <f>TI_EHG_E!D48+NRG_E!D48+FC_E!D48</f>
        <v>45060.897725999996</v>
      </c>
      <c r="E48" s="8">
        <f>TI_EHG_E!E48+NRG_E!E48+FC_E!E48</f>
        <v>45438.050033999985</v>
      </c>
      <c r="F48" s="8">
        <f>TI_EHG_E!F48+NRG_E!F48+FC_E!F48</f>
        <v>48717.466200000003</v>
      </c>
      <c r="G48" s="8">
        <f>TI_EHG_E!G48+NRG_E!G48+FC_E!G48</f>
        <v>53448.217875000002</v>
      </c>
      <c r="H48" s="8">
        <f>TI_EHG_E!H48+NRG_E!H48+FC_E!H48</f>
        <v>56835.96001200001</v>
      </c>
      <c r="I48" s="8">
        <f>TI_EHG_E!I48+NRG_E!I48+FC_E!I48</f>
        <v>55495.290942</v>
      </c>
      <c r="J48" s="8">
        <f>TI_EHG_E!J48+NRG_E!J48+FC_E!J48</f>
        <v>53648.960741999996</v>
      </c>
      <c r="K48" s="8">
        <f>TI_EHG_E!K48+NRG_E!K48+FC_E!K48</f>
        <v>52967.774340000004</v>
      </c>
      <c r="L48" s="8">
        <f>TI_EHG_E!L48+NRG_E!L48+FC_E!L48</f>
        <v>48906.807885000002</v>
      </c>
      <c r="M48" s="8">
        <f>TI_EHG_E!M48+NRG_E!M48+FC_E!M48</f>
        <v>46127.947905000001</v>
      </c>
      <c r="N48" s="8">
        <f>TI_EHG_E!N48+NRG_E!N48+FC_E!N48</f>
        <v>43369.437851999995</v>
      </c>
      <c r="O48" s="8">
        <f>TI_EHG_E!O48+NRG_E!O48+FC_E!O48</f>
        <v>40821.691716000001</v>
      </c>
      <c r="P48" s="8">
        <f>TI_EHG_E!P48+NRG_E!P48+FC_E!P48</f>
        <v>35719.676109000007</v>
      </c>
      <c r="Q48" s="8">
        <f>TI_EHG_E!Q48+NRG_E!Q48+FC_E!Q48</f>
        <v>34150.428116999996</v>
      </c>
      <c r="R48" s="8">
        <f>TI_EHG_E!R48+NRG_E!R48+FC_E!R48</f>
        <v>38833.142634000011</v>
      </c>
      <c r="S48" s="8">
        <f>TI_EHG_E!S48+NRG_E!S48+FC_E!S48</f>
        <v>37241.782695000002</v>
      </c>
      <c r="T48" s="8">
        <f>TI_EHG_E!T48+NRG_E!T48+FC_E!T48</f>
        <v>34231.012803000005</v>
      </c>
      <c r="U48" s="8">
        <f>TI_EHG_E!U48+NRG_E!U48+FC_E!U48</f>
        <v>33000.790796999994</v>
      </c>
      <c r="V48" s="8">
        <f>TI_EHG_E!V48+NRG_E!V48+FC_E!V48</f>
        <v>31461.775488000003</v>
      </c>
      <c r="W48" s="8">
        <f>TI_EHG_E!W48+NRG_E!W48+FC_E!W48</f>
        <v>29458.397708999997</v>
      </c>
      <c r="X48" s="8">
        <f>TI_EHG_E!X48+NRG_E!X48+FC_E!X48</f>
        <v>29782.964952000013</v>
      </c>
      <c r="Y48" s="8">
        <f>TI_EHG_E!Y48+NRG_E!Y48+FC_E!Y48</f>
        <v>30841.896501000003</v>
      </c>
      <c r="Z48" s="8">
        <f>TI_EHG_E!Z48+NRG_E!Z48+FC_E!Z48</f>
        <v>28264.084758000001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11.78672796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137.71606932</v>
      </c>
      <c r="J49" s="8">
        <f>TI_EHG_E!J49+NRG_E!J49+FC_E!J49</f>
        <v>0</v>
      </c>
      <c r="K49" s="8">
        <f>TI_EHG_E!K49+NRG_E!K49+FC_E!K49</f>
        <v>34.428951359999992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336.62670227999996</v>
      </c>
      <c r="Z49" s="8">
        <f>TI_EHG_E!Z49+NRG_E!Z49+FC_E!Z49</f>
        <v>282.63922919999999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8867.4248393999987</v>
      </c>
      <c r="D50" s="8">
        <f>TI_EHG_E!D50+NRG_E!D50+FC_E!D50</f>
        <v>11476.33858224</v>
      </c>
      <c r="E50" s="8">
        <f>TI_EHG_E!E50+NRG_E!E50+FC_E!E50</f>
        <v>12327.463731240001</v>
      </c>
      <c r="F50" s="8">
        <f>TI_EHG_E!F50+NRG_E!F50+FC_E!F50</f>
        <v>17909.24374872</v>
      </c>
      <c r="G50" s="8">
        <f>TI_EHG_E!G50+NRG_E!G50+FC_E!G50</f>
        <v>29986.787259719997</v>
      </c>
      <c r="H50" s="8">
        <f>TI_EHG_E!H50+NRG_E!H50+FC_E!H50</f>
        <v>26879.325824520005</v>
      </c>
      <c r="I50" s="8">
        <f>TI_EHG_E!I50+NRG_E!I50+FC_E!I50</f>
        <v>29093.258969639999</v>
      </c>
      <c r="J50" s="8">
        <f>TI_EHG_E!J50+NRG_E!J50+FC_E!J50</f>
        <v>28586.289810959999</v>
      </c>
      <c r="K50" s="8">
        <f>TI_EHG_E!K50+NRG_E!K50+FC_E!K50</f>
        <v>27553.167681479998</v>
      </c>
      <c r="L50" s="8">
        <f>TI_EHG_E!L50+NRG_E!L50+FC_E!L50</f>
        <v>19241.345084759996</v>
      </c>
      <c r="M50" s="8">
        <f>TI_EHG_E!M50+NRG_E!M50+FC_E!M50</f>
        <v>22703.836213439998</v>
      </c>
      <c r="N50" s="8">
        <f>TI_EHG_E!N50+NRG_E!N50+FC_E!N50</f>
        <v>18388.923229440003</v>
      </c>
      <c r="O50" s="8">
        <f>TI_EHG_E!O50+NRG_E!O50+FC_E!O50</f>
        <v>17981.043385680005</v>
      </c>
      <c r="P50" s="8">
        <f>TI_EHG_E!P50+NRG_E!P50+FC_E!P50</f>
        <v>15352.388780040001</v>
      </c>
      <c r="Q50" s="8">
        <f>TI_EHG_E!Q50+NRG_E!Q50+FC_E!Q50</f>
        <v>15206.811725520001</v>
      </c>
      <c r="R50" s="8">
        <f>TI_EHG_E!R50+NRG_E!R50+FC_E!R50</f>
        <v>15751.568764079997</v>
      </c>
      <c r="S50" s="8">
        <f>TI_EHG_E!S50+NRG_E!S50+FC_E!S50</f>
        <v>15348.792095640007</v>
      </c>
      <c r="T50" s="8">
        <f>TI_EHG_E!T50+NRG_E!T50+FC_E!T50</f>
        <v>14969.05980372</v>
      </c>
      <c r="U50" s="8">
        <f>TI_EHG_E!U50+NRG_E!U50+FC_E!U50</f>
        <v>15261.815928240003</v>
      </c>
      <c r="V50" s="8">
        <f>TI_EHG_E!V50+NRG_E!V50+FC_E!V50</f>
        <v>14169.394949040001</v>
      </c>
      <c r="W50" s="8">
        <f>TI_EHG_E!W50+NRG_E!W50+FC_E!W50</f>
        <v>13639.777497720001</v>
      </c>
      <c r="X50" s="8">
        <f>TI_EHG_E!X50+NRG_E!X50+FC_E!X50</f>
        <v>13819.91174928</v>
      </c>
      <c r="Y50" s="8">
        <f>TI_EHG_E!Y50+NRG_E!Y50+FC_E!Y50</f>
        <v>17974.725306839999</v>
      </c>
      <c r="Z50" s="8">
        <f>TI_EHG_E!Z50+NRG_E!Z50+FC_E!Z50</f>
        <v>16988.779116000002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677167.62591456005</v>
      </c>
      <c r="D51" s="27">
        <f>TI_EHG_E!D51+NRG_E!D51+FC_E!D51</f>
        <v>702505.69009236002</v>
      </c>
      <c r="E51" s="27">
        <f>TI_EHG_E!E51+NRG_E!E51+FC_E!E51</f>
        <v>711186.00198227994</v>
      </c>
      <c r="F51" s="27">
        <f>TI_EHG_E!F51+NRG_E!F51+FC_E!F51</f>
        <v>749939.84726760001</v>
      </c>
      <c r="G51" s="27">
        <f>TI_EHG_E!G51+NRG_E!G51+FC_E!G51</f>
        <v>768231.45009864017</v>
      </c>
      <c r="H51" s="27">
        <f>TI_EHG_E!H51+NRG_E!H51+FC_E!H51</f>
        <v>794293.11474084004</v>
      </c>
      <c r="I51" s="27">
        <f>TI_EHG_E!I51+NRG_E!I51+FC_E!I51</f>
        <v>795594.75441336003</v>
      </c>
      <c r="J51" s="27">
        <f>TI_EHG_E!J51+NRG_E!J51+FC_E!J51</f>
        <v>780338.17051343992</v>
      </c>
      <c r="K51" s="27">
        <f>TI_EHG_E!K51+NRG_E!K51+FC_E!K51</f>
        <v>803030.23515132</v>
      </c>
      <c r="L51" s="27">
        <f>TI_EHG_E!L51+NRG_E!L51+FC_E!L51</f>
        <v>755671.74511751998</v>
      </c>
      <c r="M51" s="27">
        <f>TI_EHG_E!M51+NRG_E!M51+FC_E!M51</f>
        <v>814670.53197552008</v>
      </c>
      <c r="N51" s="27">
        <f>TI_EHG_E!N51+NRG_E!N51+FC_E!N51</f>
        <v>748399.22816219437</v>
      </c>
      <c r="O51" s="27">
        <f>TI_EHG_E!O51+NRG_E!O51+FC_E!O51</f>
        <v>733283.80656138435</v>
      </c>
      <c r="P51" s="27">
        <f>TI_EHG_E!P51+NRG_E!P51+FC_E!P51</f>
        <v>715222.48386071203</v>
      </c>
      <c r="Q51" s="27">
        <f>TI_EHG_E!Q51+NRG_E!Q51+FC_E!Q51</f>
        <v>633934.03497480229</v>
      </c>
      <c r="R51" s="27">
        <f>TI_EHG_E!R51+NRG_E!R51+FC_E!R51</f>
        <v>663811.76687006117</v>
      </c>
      <c r="S51" s="27">
        <f>TI_EHG_E!S51+NRG_E!S51+FC_E!S51</f>
        <v>706630.40284375346</v>
      </c>
      <c r="T51" s="27">
        <f>TI_EHG_E!T51+NRG_E!T51+FC_E!T51</f>
        <v>734182.337947694</v>
      </c>
      <c r="U51" s="27">
        <f>TI_EHG_E!U51+NRG_E!U51+FC_E!U51</f>
        <v>722390.30144399533</v>
      </c>
      <c r="V51" s="27">
        <f>TI_EHG_E!V51+NRG_E!V51+FC_E!V51</f>
        <v>742467.84848527552</v>
      </c>
      <c r="W51" s="27">
        <f>TI_EHG_E!W51+NRG_E!W51+FC_E!W51</f>
        <v>724711.9454178887</v>
      </c>
      <c r="X51" s="27">
        <f>TI_EHG_E!X51+NRG_E!X51+FC_E!X51</f>
        <v>761292.16744423821</v>
      </c>
      <c r="Y51" s="27">
        <f>TI_EHG_E!Y51+NRG_E!Y51+FC_E!Y51</f>
        <v>668721.59877435083</v>
      </c>
      <c r="Z51" s="27">
        <f>TI_EHG_E!Z51+NRG_E!Z51+FC_E!Z51</f>
        <v>615648.09634895879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27457.816767613676</v>
      </c>
      <c r="D52" s="27">
        <f t="shared" si="22"/>
        <v>30810.766391303103</v>
      </c>
      <c r="E52" s="27">
        <f t="shared" si="22"/>
        <v>29666.416775406677</v>
      </c>
      <c r="F52" s="27">
        <f t="shared" si="22"/>
        <v>25956.145107868299</v>
      </c>
      <c r="G52" s="27">
        <f t="shared" si="22"/>
        <v>28240.492408599242</v>
      </c>
      <c r="H52" s="27">
        <f t="shared" si="22"/>
        <v>30357.44224561677</v>
      </c>
      <c r="I52" s="27">
        <f t="shared" si="22"/>
        <v>33428.943285092129</v>
      </c>
      <c r="J52" s="27">
        <f t="shared" si="22"/>
        <v>35142.900399843813</v>
      </c>
      <c r="K52" s="27">
        <f t="shared" si="22"/>
        <v>39697.009698329508</v>
      </c>
      <c r="L52" s="27">
        <f t="shared" si="22"/>
        <v>45536.196832159207</v>
      </c>
      <c r="M52" s="27">
        <f t="shared" si="22"/>
        <v>49091.879139655808</v>
      </c>
      <c r="N52" s="27">
        <f t="shared" si="22"/>
        <v>52605.155230808698</v>
      </c>
      <c r="O52" s="27">
        <f t="shared" si="22"/>
        <v>52951.107660494607</v>
      </c>
      <c r="P52" s="27">
        <f t="shared" si="22"/>
        <v>54412.250997211115</v>
      </c>
      <c r="Q52" s="27">
        <f t="shared" si="22"/>
        <v>57082.653424323566</v>
      </c>
      <c r="R52" s="27">
        <f t="shared" si="22"/>
        <v>58589.514103323236</v>
      </c>
      <c r="S52" s="27">
        <f t="shared" si="22"/>
        <v>63342.667952263553</v>
      </c>
      <c r="T52" s="27">
        <f t="shared" si="22"/>
        <v>63037.219483406632</v>
      </c>
      <c r="U52" s="27">
        <f t="shared" si="22"/>
        <v>63830.905076990632</v>
      </c>
      <c r="V52" s="27">
        <f t="shared" si="22"/>
        <v>65244.406171952469</v>
      </c>
      <c r="W52" s="27">
        <f t="shared" si="22"/>
        <v>66049.678431763285</v>
      </c>
      <c r="X52" s="27">
        <f t="shared" si="22"/>
        <v>67022.684849332087</v>
      </c>
      <c r="Y52" s="27">
        <f t="shared" ref="Y52:Z52" si="23">SUM(Y53:Y54)</f>
        <v>66599.073021948367</v>
      </c>
      <c r="Z52" s="27">
        <f t="shared" si="23"/>
        <v>64730.447860611537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14152.201549200001</v>
      </c>
      <c r="D53" s="8">
        <f>TI_EHG_E!D53+NRG_E!D53+FC_E!D53</f>
        <v>16664.036360400001</v>
      </c>
      <c r="E53" s="8">
        <f>TI_EHG_E!E53+NRG_E!E53+FC_E!E53</f>
        <v>15303.094606800005</v>
      </c>
      <c r="F53" s="8">
        <f>TI_EHG_E!F53+NRG_E!F53+FC_E!F53</f>
        <v>7563.3345216000007</v>
      </c>
      <c r="G53" s="8">
        <f>TI_EHG_E!G53+NRG_E!G53+FC_E!G53</f>
        <v>8307.2117700000017</v>
      </c>
      <c r="H53" s="8">
        <f>TI_EHG_E!H53+NRG_E!H53+FC_E!H53</f>
        <v>7502.6071691999996</v>
      </c>
      <c r="I53" s="8">
        <f>TI_EHG_E!I53+NRG_E!I53+FC_E!I53</f>
        <v>8348.7859884000027</v>
      </c>
      <c r="J53" s="8">
        <f>TI_EHG_E!J53+NRG_E!J53+FC_E!J53</f>
        <v>9089.8199963999978</v>
      </c>
      <c r="K53" s="8">
        <f>TI_EHG_E!K53+NRG_E!K53+FC_E!K53</f>
        <v>13844.321805600002</v>
      </c>
      <c r="L53" s="8">
        <f>TI_EHG_E!L53+NRG_E!L53+FC_E!L53</f>
        <v>18353.267103599996</v>
      </c>
      <c r="M53" s="8">
        <f>TI_EHG_E!M53+NRG_E!M53+FC_E!M53</f>
        <v>20976.438740400001</v>
      </c>
      <c r="N53" s="8">
        <f>TI_EHG_E!N53+NRG_E!N53+FC_E!N53</f>
        <v>23976.824414400002</v>
      </c>
      <c r="O53" s="8">
        <f>TI_EHG_E!O53+NRG_E!O53+FC_E!O53</f>
        <v>23402.429622000003</v>
      </c>
      <c r="P53" s="8">
        <f>TI_EHG_E!P53+NRG_E!P53+FC_E!P53</f>
        <v>22284.746312399999</v>
      </c>
      <c r="Q53" s="8">
        <f>TI_EHG_E!Q53+NRG_E!Q53+FC_E!Q53</f>
        <v>23958.704484000002</v>
      </c>
      <c r="R53" s="8">
        <f>TI_EHG_E!R53+NRG_E!R53+FC_E!R53</f>
        <v>25362.210931199999</v>
      </c>
      <c r="S53" s="8">
        <f>TI_EHG_E!S53+NRG_E!S53+FC_E!S53</f>
        <v>27788.904514799997</v>
      </c>
      <c r="T53" s="8">
        <f>TI_EHG_E!T53+NRG_E!T53+FC_E!T53</f>
        <v>26559.653234400004</v>
      </c>
      <c r="U53" s="8">
        <f>TI_EHG_E!U53+NRG_E!U53+FC_E!U53</f>
        <v>27989.149874399998</v>
      </c>
      <c r="V53" s="8">
        <f>TI_EHG_E!V53+NRG_E!V53+FC_E!V53</f>
        <v>28899.615373200002</v>
      </c>
      <c r="W53" s="8">
        <f>TI_EHG_E!W53+NRG_E!W53+FC_E!W53</f>
        <v>29497.793410799997</v>
      </c>
      <c r="X53" s="8">
        <f>TI_EHG_E!X53+NRG_E!X53+FC_E!X53</f>
        <v>29960.1563976</v>
      </c>
      <c r="Y53" s="8">
        <f>TI_EHG_E!Y53+NRG_E!Y53+FC_E!Y53</f>
        <v>29829.767853600002</v>
      </c>
      <c r="Z53" s="8">
        <f>TI_EHG_E!Z53+NRG_E!Z53+FC_E!Z53</f>
        <v>29411.375479199996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13305.615218413675</v>
      </c>
      <c r="D54" s="45">
        <f>TI_EHG_E!D54+NRG_E!D54+FC_E!D54</f>
        <v>14146.730030903102</v>
      </c>
      <c r="E54" s="45">
        <f>TI_EHG_E!E54+NRG_E!E54+FC_E!E54</f>
        <v>14363.322168606672</v>
      </c>
      <c r="F54" s="45">
        <f>TI_EHG_E!F54+NRG_E!F54+FC_E!F54</f>
        <v>18392.810586268297</v>
      </c>
      <c r="G54" s="45">
        <f>TI_EHG_E!G54+NRG_E!G54+FC_E!G54</f>
        <v>19933.280638599241</v>
      </c>
      <c r="H54" s="45">
        <f>TI_EHG_E!H54+NRG_E!H54+FC_E!H54</f>
        <v>22854.83507641677</v>
      </c>
      <c r="I54" s="45">
        <f>TI_EHG_E!I54+NRG_E!I54+FC_E!I54</f>
        <v>25080.157296692123</v>
      </c>
      <c r="J54" s="45">
        <f>TI_EHG_E!J54+NRG_E!J54+FC_E!J54</f>
        <v>26053.080403443815</v>
      </c>
      <c r="K54" s="45">
        <f>TI_EHG_E!K54+NRG_E!K54+FC_E!K54</f>
        <v>25852.687892729507</v>
      </c>
      <c r="L54" s="45">
        <f>TI_EHG_E!L54+NRG_E!L54+FC_E!L54</f>
        <v>27182.929728559211</v>
      </c>
      <c r="M54" s="45">
        <f>TI_EHG_E!M54+NRG_E!M54+FC_E!M54</f>
        <v>28115.440399255804</v>
      </c>
      <c r="N54" s="45">
        <f>TI_EHG_E!N54+NRG_E!N54+FC_E!N54</f>
        <v>28628.330816408692</v>
      </c>
      <c r="O54" s="45">
        <f>TI_EHG_E!O54+NRG_E!O54+FC_E!O54</f>
        <v>29548.678038494603</v>
      </c>
      <c r="P54" s="45">
        <f>TI_EHG_E!P54+NRG_E!P54+FC_E!P54</f>
        <v>32127.504684811116</v>
      </c>
      <c r="Q54" s="45">
        <f>TI_EHG_E!Q54+NRG_E!Q54+FC_E!Q54</f>
        <v>33123.948940323564</v>
      </c>
      <c r="R54" s="45">
        <f>TI_EHG_E!R54+NRG_E!R54+FC_E!R54</f>
        <v>33227.30317212324</v>
      </c>
      <c r="S54" s="45">
        <f>TI_EHG_E!S54+NRG_E!S54+FC_E!S54</f>
        <v>35553.76343746356</v>
      </c>
      <c r="T54" s="45">
        <f>TI_EHG_E!T54+NRG_E!T54+FC_E!T54</f>
        <v>36477.566249006632</v>
      </c>
      <c r="U54" s="45">
        <f>TI_EHG_E!U54+NRG_E!U54+FC_E!U54</f>
        <v>35841.755202590633</v>
      </c>
      <c r="V54" s="45">
        <f>TI_EHG_E!V54+NRG_E!V54+FC_E!V54</f>
        <v>36344.790798752467</v>
      </c>
      <c r="W54" s="45">
        <f>TI_EHG_E!W54+NRG_E!W54+FC_E!W54</f>
        <v>36551.88502096328</v>
      </c>
      <c r="X54" s="45">
        <f>TI_EHG_E!X54+NRG_E!X54+FC_E!X54</f>
        <v>37062.528451732083</v>
      </c>
      <c r="Y54" s="45">
        <f>TI_EHG_E!Y54+NRG_E!Y54+FC_E!Y54</f>
        <v>36769.305168348357</v>
      </c>
      <c r="Z54" s="45">
        <f>TI_EHG_E!Z54+NRG_E!Z54+FC_E!Z54</f>
        <v>35319.072381411541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24">SUM(C62:C72)</f>
        <v>270646.19371079991</v>
      </c>
      <c r="D61" s="49">
        <f t="shared" ref="D61:X61" si="25">SUM(D62:D72)</f>
        <v>274078.96409664006</v>
      </c>
      <c r="E61" s="49">
        <f t="shared" si="25"/>
        <v>284064.67365840002</v>
      </c>
      <c r="F61" s="49">
        <f t="shared" si="25"/>
        <v>318774.51860904001</v>
      </c>
      <c r="G61" s="49">
        <f t="shared" si="25"/>
        <v>331550.45563392004</v>
      </c>
      <c r="H61" s="49">
        <f t="shared" si="25"/>
        <v>363017.91426335991</v>
      </c>
      <c r="I61" s="49">
        <f t="shared" si="25"/>
        <v>387051.89255063998</v>
      </c>
      <c r="J61" s="49">
        <f t="shared" si="25"/>
        <v>417039.98835239996</v>
      </c>
      <c r="K61" s="49">
        <f t="shared" si="25"/>
        <v>445780.79890055995</v>
      </c>
      <c r="L61" s="49">
        <f t="shared" si="25"/>
        <v>461600.26779744006</v>
      </c>
      <c r="M61" s="49">
        <f t="shared" si="25"/>
        <v>510184.29167927994</v>
      </c>
      <c r="N61" s="49">
        <f t="shared" si="25"/>
        <v>490588.91122959688</v>
      </c>
      <c r="O61" s="49">
        <f t="shared" si="25"/>
        <v>534680.42748383118</v>
      </c>
      <c r="P61" s="49">
        <f t="shared" si="25"/>
        <v>543261.32346636069</v>
      </c>
      <c r="Q61" s="49">
        <f t="shared" si="25"/>
        <v>522860.31873198465</v>
      </c>
      <c r="R61" s="49">
        <f t="shared" si="25"/>
        <v>538903.35927733744</v>
      </c>
      <c r="S61" s="49">
        <f t="shared" si="25"/>
        <v>544461.49884668982</v>
      </c>
      <c r="T61" s="49">
        <f t="shared" si="25"/>
        <v>555845.41226969881</v>
      </c>
      <c r="U61" s="49">
        <f t="shared" si="25"/>
        <v>573064.02630235592</v>
      </c>
      <c r="V61" s="49">
        <f t="shared" si="25"/>
        <v>582137.03679518611</v>
      </c>
      <c r="W61" s="49">
        <f t="shared" si="25"/>
        <v>579495.23734110524</v>
      </c>
      <c r="X61" s="49">
        <f t="shared" si="25"/>
        <v>623583.55509271915</v>
      </c>
      <c r="Y61" s="49">
        <f t="shared" ref="Y61:Z61" si="26">SUM(Y62:Y72)</f>
        <v>603798.6550459296</v>
      </c>
      <c r="Z61" s="49">
        <f t="shared" si="26"/>
        <v>583102.60017580469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250426.99382399995</v>
      </c>
      <c r="D62" s="52">
        <f>TI_EHG_E!D62+NRG_E!D62+FC_E!D62</f>
        <v>251806.4168256</v>
      </c>
      <c r="E62" s="52">
        <f>TI_EHG_E!E62+NRG_E!E62+FC_E!E62</f>
        <v>259375.57228799997</v>
      </c>
      <c r="F62" s="52">
        <f>TI_EHG_E!F62+NRG_E!F62+FC_E!F62</f>
        <v>289416.2205312</v>
      </c>
      <c r="G62" s="52">
        <f>TI_EHG_E!G62+NRG_E!G62+FC_E!G62</f>
        <v>298481.27016960003</v>
      </c>
      <c r="H62" s="52">
        <f>TI_EHG_E!H62+NRG_E!H62+FC_E!H62</f>
        <v>320983.91700479994</v>
      </c>
      <c r="I62" s="52">
        <f>TI_EHG_E!I62+NRG_E!I62+FC_E!I62</f>
        <v>334781.92500479997</v>
      </c>
      <c r="J62" s="52">
        <f>TI_EHG_E!J62+NRG_E!J62+FC_E!J62</f>
        <v>352750.44389759994</v>
      </c>
      <c r="K62" s="52">
        <f>TI_EHG_E!K62+NRG_E!K62+FC_E!K62</f>
        <v>374465.46453120001</v>
      </c>
      <c r="L62" s="52">
        <f>TI_EHG_E!L62+NRG_E!L62+FC_E!L62</f>
        <v>381435.27367679996</v>
      </c>
      <c r="M62" s="52">
        <f>TI_EHG_E!M62+NRG_E!M62+FC_E!M62</f>
        <v>421047.37745279993</v>
      </c>
      <c r="N62" s="52">
        <f>TI_EHG_E!N62+NRG_E!N62+FC_E!N62</f>
        <v>396280.72753919999</v>
      </c>
      <c r="O62" s="52">
        <f>TI_EHG_E!O62+NRG_E!O62+FC_E!O62</f>
        <v>431986.13337599987</v>
      </c>
      <c r="P62" s="52">
        <f>TI_EHG_E!P62+NRG_E!P62+FC_E!P62</f>
        <v>438473.18995199993</v>
      </c>
      <c r="Q62" s="52">
        <f>TI_EHG_E!Q62+NRG_E!Q62+FC_E!Q62</f>
        <v>411905.13799680001</v>
      </c>
      <c r="R62" s="52">
        <f>TI_EHG_E!R62+NRG_E!R62+FC_E!R62</f>
        <v>425687.73730560002</v>
      </c>
      <c r="S62" s="52">
        <f>TI_EHG_E!S62+NRG_E!S62+FC_E!S62</f>
        <v>430068.31822080002</v>
      </c>
      <c r="T62" s="52">
        <f>TI_EHG_E!T62+NRG_E!T62+FC_E!T62</f>
        <v>436048.7580287999</v>
      </c>
      <c r="U62" s="52">
        <f>TI_EHG_E!U62+NRG_E!U62+FC_E!U62</f>
        <v>449013.65685120004</v>
      </c>
      <c r="V62" s="52">
        <f>TI_EHG_E!V62+NRG_E!V62+FC_E!V62</f>
        <v>455236.66540800006</v>
      </c>
      <c r="W62" s="52">
        <f>TI_EHG_E!W62+NRG_E!W62+FC_E!W62</f>
        <v>450537.94638720003</v>
      </c>
      <c r="X62" s="52">
        <f>TI_EHG_E!X62+NRG_E!X62+FC_E!X62</f>
        <v>489773.42628479988</v>
      </c>
      <c r="Y62" s="52">
        <f>TI_EHG_E!Y62+NRG_E!Y62+FC_E!Y62</f>
        <v>470389.58063999994</v>
      </c>
      <c r="Z62" s="52">
        <f>TI_EHG_E!Z62+NRG_E!Z62+FC_E!Z62</f>
        <v>448897.29333120002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485.08306559999994</v>
      </c>
      <c r="D63" s="52">
        <f>TI_EHG_E!D63+NRG_E!D63+FC_E!D63</f>
        <v>450.60906239999997</v>
      </c>
      <c r="E63" s="52">
        <f>TI_EHG_E!E63+NRG_E!E63+FC_E!E63</f>
        <v>412.37320319999992</v>
      </c>
      <c r="F63" s="52">
        <f>TI_EHG_E!F63+NRG_E!F63+FC_E!F63</f>
        <v>979.76471040000024</v>
      </c>
      <c r="G63" s="52">
        <f>TI_EHG_E!G63+NRG_E!G63+FC_E!G63</f>
        <v>1018.6118208</v>
      </c>
      <c r="H63" s="52">
        <f>TI_EHG_E!H63+NRG_E!H63+FC_E!H63</f>
        <v>1072.57248</v>
      </c>
      <c r="I63" s="52">
        <f>TI_EHG_E!I63+NRG_E!I63+FC_E!I63</f>
        <v>1074.8170944000001</v>
      </c>
      <c r="J63" s="52">
        <f>TI_EHG_E!J63+NRG_E!J63+FC_E!J63</f>
        <v>1350.9490175999995</v>
      </c>
      <c r="K63" s="52">
        <f>TI_EHG_E!K63+NRG_E!K63+FC_E!K63</f>
        <v>1390.9662144000001</v>
      </c>
      <c r="L63" s="52">
        <f>TI_EHG_E!L63+NRG_E!L63+FC_E!L63</f>
        <v>1723.0340735999998</v>
      </c>
      <c r="M63" s="52">
        <f>TI_EHG_E!M63+NRG_E!M63+FC_E!M63</f>
        <v>1654.2203327999996</v>
      </c>
      <c r="N63" s="52">
        <f>TI_EHG_E!N63+NRG_E!N63+FC_E!N63</f>
        <v>2081.9752128</v>
      </c>
      <c r="O63" s="52">
        <f>TI_EHG_E!O63+NRG_E!O63+FC_E!O63</f>
        <v>2259.7997183999987</v>
      </c>
      <c r="P63" s="52">
        <f>TI_EHG_E!P63+NRG_E!P63+FC_E!P63</f>
        <v>2204.4246336000001</v>
      </c>
      <c r="Q63" s="52">
        <f>TI_EHG_E!Q63+NRG_E!Q63+FC_E!Q63</f>
        <v>2204.2685951999993</v>
      </c>
      <c r="R63" s="52">
        <f>TI_EHG_E!R63+NRG_E!R63+FC_E!R63</f>
        <v>2322.599731199999</v>
      </c>
      <c r="S63" s="52">
        <f>TI_EHG_E!S63+NRG_E!S63+FC_E!S63</f>
        <v>2167.7181119999991</v>
      </c>
      <c r="T63" s="52">
        <f>TI_EHG_E!T63+NRG_E!T63+FC_E!T63</f>
        <v>2173.2996095999993</v>
      </c>
      <c r="U63" s="52">
        <f>TI_EHG_E!U63+NRG_E!U63+FC_E!U63</f>
        <v>2323.985529600001</v>
      </c>
      <c r="V63" s="52">
        <f>TI_EHG_E!V63+NRG_E!V63+FC_E!V63</f>
        <v>2091.9471552000005</v>
      </c>
      <c r="W63" s="52">
        <f>TI_EHG_E!W63+NRG_E!W63+FC_E!W63</f>
        <v>1947.2431104000004</v>
      </c>
      <c r="X63" s="52">
        <f>TI_EHG_E!X63+NRG_E!X63+FC_E!X63</f>
        <v>1843.1683200000007</v>
      </c>
      <c r="Y63" s="52">
        <f>TI_EHG_E!Y63+NRG_E!Y63+FC_E!Y63</f>
        <v>1744.6427711999995</v>
      </c>
      <c r="Z63" s="52">
        <f>TI_EHG_E!Z63+NRG_E!Z63+FC_E!Z63</f>
        <v>1777.7841984000006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3145.1630464800005</v>
      </c>
      <c r="D64" s="52">
        <f>TI_EHG_E!D64+NRG_E!D64+FC_E!D64</f>
        <v>4051.4113785600007</v>
      </c>
      <c r="E64" s="52">
        <f>TI_EHG_E!E64+NRG_E!E64+FC_E!E64</f>
        <v>5370.9206241600004</v>
      </c>
      <c r="F64" s="52">
        <f>TI_EHG_E!F64+NRG_E!F64+FC_E!F64</f>
        <v>4803.6726410400006</v>
      </c>
      <c r="G64" s="52">
        <f>TI_EHG_E!G64+NRG_E!G64+FC_E!G64</f>
        <v>5041.5324523199979</v>
      </c>
      <c r="H64" s="52">
        <f>TI_EHG_E!H64+NRG_E!H64+FC_E!H64</f>
        <v>5827.2747624000003</v>
      </c>
      <c r="I64" s="52">
        <f>TI_EHG_E!I64+NRG_E!I64+FC_E!I64</f>
        <v>6653.9178669599996</v>
      </c>
      <c r="J64" s="52">
        <f>TI_EHG_E!J64+NRG_E!J64+FC_E!J64</f>
        <v>9619.7059576800002</v>
      </c>
      <c r="K64" s="52">
        <f>TI_EHG_E!K64+NRG_E!K64+FC_E!K64</f>
        <v>11494.23459912</v>
      </c>
      <c r="L64" s="52">
        <f>TI_EHG_E!L64+NRG_E!L64+FC_E!L64</f>
        <v>13288.272117119999</v>
      </c>
      <c r="M64" s="52">
        <f>TI_EHG_E!M64+NRG_E!M64+FC_E!M64</f>
        <v>15722.668699920005</v>
      </c>
      <c r="N64" s="52">
        <f>TI_EHG_E!N64+NRG_E!N64+FC_E!N64</f>
        <v>19543.409019996947</v>
      </c>
      <c r="O64" s="52">
        <f>TI_EHG_E!O64+NRG_E!O64+FC_E!O64</f>
        <v>23285.392173111373</v>
      </c>
      <c r="P64" s="52">
        <f>TI_EHG_E!P64+NRG_E!P64+FC_E!P64</f>
        <v>26914.861677240682</v>
      </c>
      <c r="Q64" s="52">
        <f>TI_EHG_E!Q64+NRG_E!Q64+FC_E!Q64</f>
        <v>28736.539918384617</v>
      </c>
      <c r="R64" s="52">
        <f>TI_EHG_E!R64+NRG_E!R64+FC_E!R64</f>
        <v>29866.090698137385</v>
      </c>
      <c r="S64" s="52">
        <f>TI_EHG_E!S64+NRG_E!S64+FC_E!S64</f>
        <v>30846.455385089728</v>
      </c>
      <c r="T64" s="52">
        <f>TI_EHG_E!T64+NRG_E!T64+FC_E!T64</f>
        <v>31542.861619618954</v>
      </c>
      <c r="U64" s="52">
        <f>TI_EHG_E!U64+NRG_E!U64+FC_E!U64</f>
        <v>31485.100755795826</v>
      </c>
      <c r="V64" s="52">
        <f>TI_EHG_E!V64+NRG_E!V64+FC_E!V64</f>
        <v>32141.196006866056</v>
      </c>
      <c r="W64" s="52">
        <f>TI_EHG_E!W64+NRG_E!W64+FC_E!W64</f>
        <v>33261.387657905099</v>
      </c>
      <c r="X64" s="52">
        <f>TI_EHG_E!X64+NRG_E!X64+FC_E!X64</f>
        <v>35188.36015831925</v>
      </c>
      <c r="Y64" s="52">
        <f>TI_EHG_E!Y64+NRG_E!Y64+FC_E!Y64</f>
        <v>35944.662982569687</v>
      </c>
      <c r="Z64" s="52">
        <f>TI_EHG_E!Z64+NRG_E!Z64+FC_E!Z64</f>
        <v>35888.14000540477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14468.163839999997</v>
      </c>
      <c r="D65" s="52">
        <f>TI_EHG_E!D65+NRG_E!D65+FC_E!D65</f>
        <v>15251.050439999997</v>
      </c>
      <c r="E65" s="52">
        <f>TI_EHG_E!E65+NRG_E!E65+FC_E!E65</f>
        <v>15511.47012</v>
      </c>
      <c r="F65" s="52">
        <f>TI_EHG_E!F65+NRG_E!F65+FC_E!F65</f>
        <v>19245.885480000001</v>
      </c>
      <c r="G65" s="52">
        <f>TI_EHG_E!G65+NRG_E!G65+FC_E!G65</f>
        <v>20669.954399999995</v>
      </c>
      <c r="H65" s="52">
        <f>TI_EHG_E!H65+NRG_E!H65+FC_E!H65</f>
        <v>23745.052799999994</v>
      </c>
      <c r="I65" s="52">
        <f>TI_EHG_E!I65+NRG_E!I65+FC_E!I65</f>
        <v>25708.886639999997</v>
      </c>
      <c r="J65" s="52">
        <f>TI_EHG_E!J65+NRG_E!J65+FC_E!J65</f>
        <v>28887.02315999999</v>
      </c>
      <c r="K65" s="52">
        <f>TI_EHG_E!K65+NRG_E!K65+FC_E!K65</f>
        <v>28909.821959999997</v>
      </c>
      <c r="L65" s="52">
        <f>TI_EHG_E!L65+NRG_E!L65+FC_E!L65</f>
        <v>29281.692599999998</v>
      </c>
      <c r="M65" s="52">
        <f>TI_EHG_E!M65+NRG_E!M65+FC_E!M65</f>
        <v>31018.028399999999</v>
      </c>
      <c r="N65" s="52">
        <f>TI_EHG_E!N65+NRG_E!N65+FC_E!N65</f>
        <v>31756.72896</v>
      </c>
      <c r="O65" s="52">
        <f>TI_EHG_E!O65+NRG_E!O65+FC_E!O65</f>
        <v>33528.857400000001</v>
      </c>
      <c r="P65" s="52">
        <f>TI_EHG_E!P65+NRG_E!P65+FC_E!P65</f>
        <v>35943.63048</v>
      </c>
      <c r="Q65" s="52">
        <f>TI_EHG_E!Q65+NRG_E!Q65+FC_E!Q65</f>
        <v>37020.651839999999</v>
      </c>
      <c r="R65" s="52">
        <f>TI_EHG_E!R65+NRG_E!R65+FC_E!R65</f>
        <v>37665.595439999997</v>
      </c>
      <c r="S65" s="52">
        <f>TI_EHG_E!S65+NRG_E!S65+FC_E!S65</f>
        <v>38533.4928</v>
      </c>
      <c r="T65" s="52">
        <f>TI_EHG_E!T65+NRG_E!T65+FC_E!T65</f>
        <v>39747.465360000002</v>
      </c>
      <c r="U65" s="52">
        <f>TI_EHG_E!U65+NRG_E!U65+FC_E!U65</f>
        <v>38976.7212</v>
      </c>
      <c r="V65" s="52">
        <f>TI_EHG_E!V65+NRG_E!V65+FC_E!V65</f>
        <v>39480.776279999998</v>
      </c>
      <c r="W65" s="52">
        <f>TI_EHG_E!W65+NRG_E!W65+FC_E!W65</f>
        <v>39903.35147999999</v>
      </c>
      <c r="X65" s="52">
        <f>TI_EHG_E!X65+NRG_E!X65+FC_E!X65</f>
        <v>40929.216839999986</v>
      </c>
      <c r="Y65" s="52">
        <f>TI_EHG_E!Y65+NRG_E!Y65+FC_E!Y65</f>
        <v>40394.537999999993</v>
      </c>
      <c r="Z65" s="52">
        <f>TI_EHG_E!Z65+NRG_E!Z65+FC_E!Z65</f>
        <v>38779.102800000001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40.020238079999984</v>
      </c>
      <c r="H66" s="52">
        <f>TI_EHG_E!H66+NRG_E!H66+FC_E!H66</f>
        <v>23.489485919999996</v>
      </c>
      <c r="I66" s="52">
        <f>TI_EHG_E!I66+NRG_E!I66+FC_E!I66</f>
        <v>27.188049599999999</v>
      </c>
      <c r="J66" s="52">
        <f>TI_EHG_E!J66+NRG_E!J66+FC_E!J66</f>
        <v>42.511180319999987</v>
      </c>
      <c r="K66" s="52">
        <f>TI_EHG_E!K66+NRG_E!K66+FC_E!K66</f>
        <v>48.171045599999999</v>
      </c>
      <c r="L66" s="52">
        <f>TI_EHG_E!L66+NRG_E!L66+FC_E!L66</f>
        <v>48.003334560000006</v>
      </c>
      <c r="M66" s="52">
        <f>TI_EHG_E!M66+NRG_E!M66+FC_E!M66</f>
        <v>67.844213280000005</v>
      </c>
      <c r="N66" s="52">
        <f>TI_EHG_E!N66+NRG_E!N66+FC_E!N66</f>
        <v>82.450876319999992</v>
      </c>
      <c r="O66" s="52">
        <f>TI_EHG_E!O66+NRG_E!O66+FC_E!O66</f>
        <v>88.879204799999997</v>
      </c>
      <c r="P66" s="52">
        <f>TI_EHG_E!P66+NRG_E!P66+FC_E!P66</f>
        <v>77.730498719999972</v>
      </c>
      <c r="Q66" s="52">
        <f>TI_EHG_E!Q66+NRG_E!Q66+FC_E!Q66</f>
        <v>68.016257279999977</v>
      </c>
      <c r="R66" s="52">
        <f>TI_EHG_E!R66+NRG_E!R66+FC_E!R66</f>
        <v>66.629455200000024</v>
      </c>
      <c r="S66" s="52">
        <f>TI_EHG_E!S66+NRG_E!S66+FC_E!S66</f>
        <v>31.51667664</v>
      </c>
      <c r="T66" s="52">
        <f>TI_EHG_E!T66+NRG_E!T66+FC_E!T66</f>
        <v>22.57140815999999</v>
      </c>
      <c r="U66" s="52">
        <f>TI_EHG_E!U66+NRG_E!U66+FC_E!U66</f>
        <v>17.742961439999998</v>
      </c>
      <c r="V66" s="52">
        <f>TI_EHG_E!V66+NRG_E!V66+FC_E!V66</f>
        <v>11.06230176</v>
      </c>
      <c r="W66" s="52">
        <f>TI_EHG_E!W66+NRG_E!W66+FC_E!W66</f>
        <v>10.247960159999998</v>
      </c>
      <c r="X66" s="52">
        <f>TI_EHG_E!X66+NRG_E!X66+FC_E!X66</f>
        <v>7.5543883200000002</v>
      </c>
      <c r="Y66" s="52">
        <f>TI_EHG_E!Y66+NRG_E!Y66+FC_E!Y66</f>
        <v>5.6580811200000012</v>
      </c>
      <c r="Z66" s="52">
        <f>TI_EHG_E!Z66+NRG_E!Z66+FC_E!Z66</f>
        <v>5.7251145600000006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173.95560000000003</v>
      </c>
      <c r="D67" s="52">
        <f>TI_EHG_E!D67+NRG_E!D67+FC_E!D67</f>
        <v>194.98319999999998</v>
      </c>
      <c r="E67" s="52">
        <f>TI_EHG_E!E67+NRG_E!E67+FC_E!E67</f>
        <v>472.20394176000008</v>
      </c>
      <c r="F67" s="52">
        <f>TI_EHG_E!F67+NRG_E!F67+FC_E!F67</f>
        <v>718.99430544000006</v>
      </c>
      <c r="G67" s="52">
        <f>TI_EHG_E!G67+NRG_E!G67+FC_E!G67</f>
        <v>867.87965376000022</v>
      </c>
      <c r="H67" s="52">
        <f>TI_EHG_E!H67+NRG_E!H67+FC_E!H67</f>
        <v>1606.4245295999999</v>
      </c>
      <c r="I67" s="52">
        <f>TI_EHG_E!I67+NRG_E!I67+FC_E!I67</f>
        <v>2489.3125372800005</v>
      </c>
      <c r="J67" s="52">
        <f>TI_EHG_E!J67+NRG_E!J67+FC_E!J67</f>
        <v>3218.8267598399993</v>
      </c>
      <c r="K67" s="52">
        <f>TI_EHG_E!K67+NRG_E!K67+FC_E!K67</f>
        <v>5012.1749289600002</v>
      </c>
      <c r="L67" s="52">
        <f>TI_EHG_E!L67+NRG_E!L67+FC_E!L67</f>
        <v>6129.7355404800019</v>
      </c>
      <c r="M67" s="52">
        <f>TI_EHG_E!M67+NRG_E!M67+FC_E!M67</f>
        <v>7329.4885799999993</v>
      </c>
      <c r="N67" s="52">
        <f>TI_EHG_E!N67+NRG_E!N67+FC_E!N67</f>
        <v>7477.1642678400012</v>
      </c>
      <c r="O67" s="52">
        <f>TI_EHG_E!O67+NRG_E!O67+FC_E!O67</f>
        <v>7293.8555913600003</v>
      </c>
      <c r="P67" s="52">
        <f>TI_EHG_E!P67+NRG_E!P67+FC_E!P67</f>
        <v>6777.81025056</v>
      </c>
      <c r="Q67" s="52">
        <f>TI_EHG_E!Q67+NRG_E!Q67+FC_E!Q67</f>
        <v>6761.8789761600001</v>
      </c>
      <c r="R67" s="52">
        <f>TI_EHG_E!R67+NRG_E!R67+FC_E!R67</f>
        <v>6888.7128715200015</v>
      </c>
      <c r="S67" s="52">
        <f>TI_EHG_E!S67+NRG_E!S67+FC_E!S67</f>
        <v>6797.9052446399992</v>
      </c>
      <c r="T67" s="52">
        <f>TI_EHG_E!T67+NRG_E!T67+FC_E!T67</f>
        <v>7204.5734212799998</v>
      </c>
      <c r="U67" s="52">
        <f>TI_EHG_E!U67+NRG_E!U67+FC_E!U67</f>
        <v>7756.42303008</v>
      </c>
      <c r="V67" s="52">
        <f>TI_EHG_E!V67+NRG_E!V67+FC_E!V67</f>
        <v>8066.4616108799992</v>
      </c>
      <c r="W67" s="52">
        <f>TI_EHG_E!W67+NRG_E!W67+FC_E!W67</f>
        <v>7960.1506531200002</v>
      </c>
      <c r="X67" s="52">
        <f>TI_EHG_E!X67+NRG_E!X67+FC_E!X67</f>
        <v>9051.3717105600008</v>
      </c>
      <c r="Y67" s="52">
        <f>TI_EHG_E!Y67+NRG_E!Y67+FC_E!Y67</f>
        <v>9676.6591291199984</v>
      </c>
      <c r="Z67" s="52">
        <f>TI_EHG_E!Z67+NRG_E!Z67+FC_E!Z67</f>
        <v>10607.358291839999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709.40011247999996</v>
      </c>
      <c r="D68" s="52">
        <f>TI_EHG_E!D68+NRG_E!D68+FC_E!D68</f>
        <v>977.8731177599999</v>
      </c>
      <c r="E68" s="52">
        <f>TI_EHG_E!E68+NRG_E!E68+FC_E!E68</f>
        <v>1507.7553839999998</v>
      </c>
      <c r="F68" s="52">
        <f>TI_EHG_E!F68+NRG_E!F68+FC_E!F68</f>
        <v>2164.2959332800001</v>
      </c>
      <c r="G68" s="52">
        <f>TI_EHG_E!G68+NRG_E!G68+FC_E!G68</f>
        <v>1988.7093561600002</v>
      </c>
      <c r="H68" s="52">
        <f>TI_EHG_E!H68+NRG_E!H68+FC_E!H68</f>
        <v>2962.6305595200001</v>
      </c>
      <c r="I68" s="52">
        <f>TI_EHG_E!I68+NRG_E!I68+FC_E!I68</f>
        <v>5089.9388169599997</v>
      </c>
      <c r="J68" s="52">
        <f>TI_EHG_E!J68+NRG_E!J68+FC_E!J68</f>
        <v>5184.0784900800008</v>
      </c>
      <c r="K68" s="52">
        <f>TI_EHG_E!K68+NRG_E!K68+FC_E!K68</f>
        <v>3342.8962267200004</v>
      </c>
      <c r="L68" s="52">
        <f>TI_EHG_E!L68+NRG_E!L68+FC_E!L68</f>
        <v>1618.0149427200004</v>
      </c>
      <c r="M68" s="52">
        <f>TI_EHG_E!M68+NRG_E!M68+FC_E!M68</f>
        <v>1753.1630236799997</v>
      </c>
      <c r="N68" s="52">
        <f>TI_EHG_E!N68+NRG_E!N68+FC_E!N68</f>
        <v>1290.5420601599999</v>
      </c>
      <c r="O68" s="52">
        <f>TI_EHG_E!O68+NRG_E!O68+FC_E!O68</f>
        <v>955.6376414399997</v>
      </c>
      <c r="P68" s="52">
        <f>TI_EHG_E!P68+NRG_E!P68+FC_E!P68</f>
        <v>646.16693327999997</v>
      </c>
      <c r="Q68" s="52">
        <f>TI_EHG_E!Q68+NRG_E!Q68+FC_E!Q68</f>
        <v>1164.46286448</v>
      </c>
      <c r="R68" s="52">
        <f>TI_EHG_E!R68+NRG_E!R68+FC_E!R68</f>
        <v>1340.5094999999997</v>
      </c>
      <c r="S68" s="52">
        <f>TI_EHG_E!S68+NRG_E!S68+FC_E!S68</f>
        <v>1114.0437772800001</v>
      </c>
      <c r="T68" s="52">
        <f>TI_EHG_E!T68+NRG_E!T68+FC_E!T68</f>
        <v>1762.8403075200001</v>
      </c>
      <c r="U68" s="52">
        <f>TI_EHG_E!U68+NRG_E!U68+FC_E!U68</f>
        <v>1725.0772867199998</v>
      </c>
      <c r="V68" s="52">
        <f>TI_EHG_E!V68+NRG_E!V68+FC_E!V68</f>
        <v>1581.1131614399999</v>
      </c>
      <c r="W68" s="52">
        <f>TI_EHG_E!W68+NRG_E!W68+FC_E!W68</f>
        <v>1500.4851868800001</v>
      </c>
      <c r="X68" s="52">
        <f>TI_EHG_E!X68+NRG_E!X68+FC_E!X68</f>
        <v>1556.7517310399999</v>
      </c>
      <c r="Y68" s="52">
        <f>TI_EHG_E!Y68+NRG_E!Y68+FC_E!Y68</f>
        <v>1912.8060921600002</v>
      </c>
      <c r="Z68" s="52">
        <f>TI_EHG_E!Z68+NRG_E!Z68+FC_E!Z68</f>
        <v>2540.4027235200006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1186.67871504</v>
      </c>
      <c r="D69" s="52">
        <f>TI_EHG_E!D69+NRG_E!D69+FC_E!D69</f>
        <v>1262.5490995199998</v>
      </c>
      <c r="E69" s="52">
        <f>TI_EHG_E!E69+NRG_E!E69+FC_E!E69</f>
        <v>1256.0909500800003</v>
      </c>
      <c r="F69" s="52">
        <f>TI_EHG_E!F69+NRG_E!F69+FC_E!F69</f>
        <v>1273.5002736000001</v>
      </c>
      <c r="G69" s="52">
        <f>TI_EHG_E!G69+NRG_E!G69+FC_E!G69</f>
        <v>2793.5311881600001</v>
      </c>
      <c r="H69" s="52">
        <f>TI_EHG_E!H69+NRG_E!H69+FC_E!H69</f>
        <v>4543.4901153600003</v>
      </c>
      <c r="I69" s="52">
        <f>TI_EHG_E!I69+NRG_E!I69+FC_E!I69</f>
        <v>6496.3916351999997</v>
      </c>
      <c r="J69" s="52">
        <f>TI_EHG_E!J69+NRG_E!J69+FC_E!J69</f>
        <v>11773.4883264</v>
      </c>
      <c r="K69" s="52">
        <f>TI_EHG_E!K69+NRG_E!K69+FC_E!K69</f>
        <v>17947.987166880004</v>
      </c>
      <c r="L69" s="52">
        <f>TI_EHG_E!L69+NRG_E!L69+FC_E!L69</f>
        <v>24116.917644000001</v>
      </c>
      <c r="M69" s="52">
        <f>TI_EHG_E!M69+NRG_E!M69+FC_E!M69</f>
        <v>27039.603409919997</v>
      </c>
      <c r="N69" s="52">
        <f>TI_EHG_E!N69+NRG_E!N69+FC_E!N69</f>
        <v>29263.910329439994</v>
      </c>
      <c r="O69" s="52">
        <f>TI_EHG_E!O69+NRG_E!O69+FC_E!O69</f>
        <v>32415.45539616</v>
      </c>
      <c r="P69" s="52">
        <f>TI_EHG_E!P69+NRG_E!P69+FC_E!P69</f>
        <v>28805.535411839996</v>
      </c>
      <c r="Q69" s="52">
        <f>TI_EHG_E!Q69+NRG_E!Q69+FC_E!Q69</f>
        <v>31301.290295999999</v>
      </c>
      <c r="R69" s="52">
        <f>TI_EHG_E!R69+NRG_E!R69+FC_E!R69</f>
        <v>31061.771403839997</v>
      </c>
      <c r="S69" s="52">
        <f>TI_EHG_E!S69+NRG_E!S69+FC_E!S69</f>
        <v>30937.450625279991</v>
      </c>
      <c r="T69" s="52">
        <f>TI_EHG_E!T69+NRG_E!T69+FC_E!T69</f>
        <v>33648.686923680005</v>
      </c>
      <c r="U69" s="52">
        <f>TI_EHG_E!U69+NRG_E!U69+FC_E!U69</f>
        <v>37812.856212000006</v>
      </c>
      <c r="V69" s="52">
        <f>TI_EHG_E!V69+NRG_E!V69+FC_E!V69</f>
        <v>39295.517385599996</v>
      </c>
      <c r="W69" s="52">
        <f>TI_EHG_E!W69+NRG_E!W69+FC_E!W69</f>
        <v>40105.185251039999</v>
      </c>
      <c r="X69" s="52">
        <f>TI_EHG_E!X69+NRG_E!X69+FC_E!X69</f>
        <v>41275.705593600011</v>
      </c>
      <c r="Y69" s="52">
        <f>TI_EHG_E!Y69+NRG_E!Y69+FC_E!Y69</f>
        <v>40647.159534239996</v>
      </c>
      <c r="Z69" s="52">
        <f>TI_EHG_E!Z69+NRG_E!Z69+FC_E!Z69</f>
        <v>41670.606725280006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1.5292799999999999E-2</v>
      </c>
      <c r="Y71" s="52">
        <f>TI_EHG_E!Y71+NRG_E!Y71+FC_E!Y71</f>
        <v>18.69009552</v>
      </c>
      <c r="Z71" s="52">
        <f>TI_EHG_E!Z71+NRG_E!Z71+FC_E!Z71</f>
        <v>75.723573599999995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50.755507199999997</v>
      </c>
      <c r="D72" s="55">
        <f>TI_EHG_E!D72+NRG_E!D72+FC_E!D72</f>
        <v>84.070972799999993</v>
      </c>
      <c r="E72" s="55">
        <f>TI_EHG_E!E72+NRG_E!E72+FC_E!E72</f>
        <v>158.28714719999999</v>
      </c>
      <c r="F72" s="55">
        <f>TI_EHG_E!F72+NRG_E!F72+FC_E!F72</f>
        <v>172.18473407999997</v>
      </c>
      <c r="G72" s="55">
        <f>TI_EHG_E!G72+NRG_E!G72+FC_E!G72</f>
        <v>648.94635503999984</v>
      </c>
      <c r="H72" s="55">
        <f>TI_EHG_E!H72+NRG_E!H72+FC_E!H72</f>
        <v>2253.0625257599995</v>
      </c>
      <c r="I72" s="55">
        <f>TI_EHG_E!I72+NRG_E!I72+FC_E!I72</f>
        <v>4729.514905439999</v>
      </c>
      <c r="J72" s="55">
        <f>TI_EHG_E!J72+NRG_E!J72+FC_E!J72</f>
        <v>4212.9615628800002</v>
      </c>
      <c r="K72" s="55">
        <f>TI_EHG_E!K72+NRG_E!K72+FC_E!K72</f>
        <v>3169.0822276799995</v>
      </c>
      <c r="L72" s="55">
        <f>TI_EHG_E!L72+NRG_E!L72+FC_E!L72</f>
        <v>3959.3238681599996</v>
      </c>
      <c r="M72" s="55">
        <f>TI_EHG_E!M72+NRG_E!M72+FC_E!M72</f>
        <v>4551.8975668799994</v>
      </c>
      <c r="N72" s="55">
        <f>TI_EHG_E!N72+NRG_E!N72+FC_E!N72</f>
        <v>2812.0029638399997</v>
      </c>
      <c r="O72" s="55">
        <f>TI_EHG_E!O72+NRG_E!O72+FC_E!O72</f>
        <v>2866.4169825599993</v>
      </c>
      <c r="P72" s="55">
        <f>TI_EHG_E!P72+NRG_E!P72+FC_E!P72</f>
        <v>3417.9736291199997</v>
      </c>
      <c r="Q72" s="55">
        <f>TI_EHG_E!Q72+NRG_E!Q72+FC_E!Q72</f>
        <v>3698.0719876799994</v>
      </c>
      <c r="R72" s="55">
        <f>TI_EHG_E!R72+NRG_E!R72+FC_E!R72</f>
        <v>4003.7128718399995</v>
      </c>
      <c r="S72" s="55">
        <f>TI_EHG_E!S72+NRG_E!S72+FC_E!S72</f>
        <v>3964.5980049599993</v>
      </c>
      <c r="T72" s="55">
        <f>TI_EHG_E!T72+NRG_E!T72+FC_E!T72</f>
        <v>3694.3555910399996</v>
      </c>
      <c r="U72" s="55">
        <f>TI_EHG_E!U72+NRG_E!U72+FC_E!U72</f>
        <v>3952.4624755199998</v>
      </c>
      <c r="V72" s="55">
        <f>TI_EHG_E!V72+NRG_E!V72+FC_E!V72</f>
        <v>4232.2974854399999</v>
      </c>
      <c r="W72" s="55">
        <f>TI_EHG_E!W72+NRG_E!W72+FC_E!W72</f>
        <v>4269.2396543999994</v>
      </c>
      <c r="X72" s="55">
        <f>TI_EHG_E!X72+NRG_E!X72+FC_E!X72</f>
        <v>3957.9847732799994</v>
      </c>
      <c r="Y72" s="55">
        <f>TI_EHG_E!Y72+NRG_E!Y72+FC_E!Y72</f>
        <v>3064.2577199999992</v>
      </c>
      <c r="Z72" s="55">
        <f>TI_EHG_E!Z72+NRG_E!Z72+FC_E!Z72</f>
        <v>2860.4634119999996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1238715.551015873</v>
      </c>
      <c r="D2" s="21">
        <f t="shared" ref="D2:X2" si="0">SUM(D3,D17,D22,D25,D26,D51,D52)</f>
        <v>1262140.0160994288</v>
      </c>
      <c r="E2" s="21">
        <f t="shared" si="0"/>
        <v>1287832.231198671</v>
      </c>
      <c r="F2" s="21">
        <f t="shared" si="0"/>
        <v>1332859.6610675016</v>
      </c>
      <c r="G2" s="21">
        <f t="shared" si="0"/>
        <v>1333122.7040949606</v>
      </c>
      <c r="H2" s="21">
        <f t="shared" si="0"/>
        <v>1322101.5096314615</v>
      </c>
      <c r="I2" s="21">
        <f t="shared" si="0"/>
        <v>1340447.0371653456</v>
      </c>
      <c r="J2" s="21">
        <f t="shared" si="0"/>
        <v>1354675.4923852163</v>
      </c>
      <c r="K2" s="21">
        <f t="shared" si="0"/>
        <v>1279804.8111453291</v>
      </c>
      <c r="L2" s="21">
        <f t="shared" si="0"/>
        <v>1179265.845949214</v>
      </c>
      <c r="M2" s="21">
        <f t="shared" si="0"/>
        <v>1207646.1891566266</v>
      </c>
      <c r="N2" s="21">
        <f t="shared" si="0"/>
        <v>1197373.137633547</v>
      </c>
      <c r="O2" s="21">
        <f t="shared" si="0"/>
        <v>1188768.4189206411</v>
      </c>
      <c r="P2" s="21">
        <f t="shared" si="0"/>
        <v>1122967.2733908531</v>
      </c>
      <c r="Q2" s="21">
        <f t="shared" si="0"/>
        <v>1061523.169168476</v>
      </c>
      <c r="R2" s="21">
        <f t="shared" si="0"/>
        <v>1075283.6949716248</v>
      </c>
      <c r="S2" s="21">
        <f t="shared" si="0"/>
        <v>1053831.1087648273</v>
      </c>
      <c r="T2" s="21">
        <f t="shared" si="0"/>
        <v>1054852.2733981228</v>
      </c>
      <c r="U2" s="21">
        <f t="shared" si="0"/>
        <v>992063.56355748523</v>
      </c>
      <c r="V2" s="21">
        <f t="shared" si="0"/>
        <v>869959.25231015682</v>
      </c>
      <c r="W2" s="21">
        <f t="shared" si="0"/>
        <v>751185.76021341793</v>
      </c>
      <c r="X2" s="21">
        <f t="shared" si="0"/>
        <v>813460.54059133166</v>
      </c>
      <c r="Y2" s="21">
        <f t="shared" ref="Y2:Z2" si="1">SUM(Y3,Y17,Y22,Y25,Y26,Y51,Y52)</f>
        <v>825235.39623737766</v>
      </c>
      <c r="Z2" s="21">
        <f t="shared" si="1"/>
        <v>658426.22890728235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821725.20834406326</v>
      </c>
      <c r="D3" s="24">
        <f t="shared" si="2"/>
        <v>830134.4389084779</v>
      </c>
      <c r="E3" s="24">
        <f t="shared" si="2"/>
        <v>843321.58013767633</v>
      </c>
      <c r="F3" s="24">
        <f t="shared" si="2"/>
        <v>876577.65081889997</v>
      </c>
      <c r="G3" s="24">
        <f t="shared" si="2"/>
        <v>866909.94447192643</v>
      </c>
      <c r="H3" s="24">
        <f t="shared" si="2"/>
        <v>838591.70937957836</v>
      </c>
      <c r="I3" s="24">
        <f t="shared" si="2"/>
        <v>849447.44870916614</v>
      </c>
      <c r="J3" s="24">
        <f t="shared" si="2"/>
        <v>858866.46900565817</v>
      </c>
      <c r="K3" s="24">
        <f t="shared" si="2"/>
        <v>786336.47700261895</v>
      </c>
      <c r="L3" s="24">
        <f t="shared" si="2"/>
        <v>734088.03420641576</v>
      </c>
      <c r="M3" s="24">
        <f t="shared" si="2"/>
        <v>729419.31428840663</v>
      </c>
      <c r="N3" s="24">
        <f t="shared" si="2"/>
        <v>752595.43147347099</v>
      </c>
      <c r="O3" s="24">
        <f t="shared" si="2"/>
        <v>777547.807626319</v>
      </c>
      <c r="P3" s="24">
        <f t="shared" si="2"/>
        <v>752963.86590889504</v>
      </c>
      <c r="Q3" s="24">
        <f t="shared" si="2"/>
        <v>714746.76646835043</v>
      </c>
      <c r="R3" s="24">
        <f t="shared" si="2"/>
        <v>716878.93722194177</v>
      </c>
      <c r="S3" s="24">
        <f t="shared" si="2"/>
        <v>668688.77121618029</v>
      </c>
      <c r="T3" s="24">
        <f t="shared" si="2"/>
        <v>649509.16132852179</v>
      </c>
      <c r="U3" s="24">
        <f t="shared" si="2"/>
        <v>607105.33229521255</v>
      </c>
      <c r="V3" s="24">
        <f t="shared" si="2"/>
        <v>470733.97381622926</v>
      </c>
      <c r="W3" s="24">
        <f t="shared" si="2"/>
        <v>374276.93255234929</v>
      </c>
      <c r="X3" s="24">
        <f t="shared" si="2"/>
        <v>434883.34804014117</v>
      </c>
      <c r="Y3" s="24">
        <f t="shared" ref="Y3:Z3" si="3">SUM(Y4,Y8,Y11)</f>
        <v>458562.71720915841</v>
      </c>
      <c r="Z3" s="24">
        <f t="shared" si="3"/>
        <v>332425.65788207337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440771.05165042466</v>
      </c>
      <c r="D4" s="19">
        <f t="shared" si="4"/>
        <v>434974.58804829395</v>
      </c>
      <c r="E4" s="19">
        <f t="shared" si="4"/>
        <v>448179.4997802109</v>
      </c>
      <c r="F4" s="19">
        <f t="shared" si="4"/>
        <v>479977.00614649616</v>
      </c>
      <c r="G4" s="19">
        <f t="shared" si="4"/>
        <v>472788.2839265705</v>
      </c>
      <c r="H4" s="19">
        <f t="shared" si="4"/>
        <v>449968.09400365152</v>
      </c>
      <c r="I4" s="19">
        <f t="shared" si="4"/>
        <v>464748.72965995572</v>
      </c>
      <c r="J4" s="19">
        <f t="shared" si="4"/>
        <v>467221.36687656323</v>
      </c>
      <c r="K4" s="19">
        <f t="shared" si="4"/>
        <v>408544.61816176958</v>
      </c>
      <c r="L4" s="19">
        <f t="shared" si="4"/>
        <v>372991.61582342413</v>
      </c>
      <c r="M4" s="19">
        <f t="shared" si="4"/>
        <v>375757.45333912171</v>
      </c>
      <c r="N4" s="19">
        <f t="shared" si="4"/>
        <v>376037.38837047119</v>
      </c>
      <c r="O4" s="19">
        <f t="shared" si="4"/>
        <v>393242.77781422366</v>
      </c>
      <c r="P4" s="19">
        <f t="shared" si="4"/>
        <v>390593.33806871373</v>
      </c>
      <c r="Q4" s="19">
        <f t="shared" si="4"/>
        <v>361666.73804343771</v>
      </c>
      <c r="R4" s="19">
        <f t="shared" si="4"/>
        <v>368480.27756716841</v>
      </c>
      <c r="S4" s="19">
        <f t="shared" si="4"/>
        <v>341751.66735830519</v>
      </c>
      <c r="T4" s="19">
        <f t="shared" si="4"/>
        <v>318886.79427172121</v>
      </c>
      <c r="U4" s="19">
        <f t="shared" si="4"/>
        <v>289993.68835940165</v>
      </c>
      <c r="V4" s="19">
        <f t="shared" si="4"/>
        <v>208843.8397566184</v>
      </c>
      <c r="W4" s="19">
        <f t="shared" si="4"/>
        <v>161218.12977335259</v>
      </c>
      <c r="X4" s="19">
        <f t="shared" si="4"/>
        <v>192352.31705707472</v>
      </c>
      <c r="Y4" s="19">
        <f t="shared" ref="Y4:Z4" si="5">SUM(Y5:Y7)</f>
        <v>203803.83114502669</v>
      </c>
      <c r="Z4" s="19">
        <f t="shared" si="5"/>
        <v>142539.01250780103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10.70610138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6330.7284131915994</v>
      </c>
      <c r="G5" s="8">
        <f>TI_EHG_E_E!G5+TI_EHG_CHP_E!G5+TI_EHG_H_E!G5</f>
        <v>17106.613578136978</v>
      </c>
      <c r="H5" s="8">
        <f>TI_EHG_E_E!H5+TI_EHG_CHP_E!H5+TI_EHG_H_E!H5</f>
        <v>17009.28390795835</v>
      </c>
      <c r="I5" s="8">
        <f>TI_EHG_E_E!I5+TI_EHG_CHP_E!I5+TI_EHG_H_E!I5</f>
        <v>14833.023026494473</v>
      </c>
      <c r="J5" s="8">
        <f>TI_EHG_E_E!J5+TI_EHG_CHP_E!J5+TI_EHG_H_E!J5</f>
        <v>17736.927424270943</v>
      </c>
      <c r="K5" s="8">
        <f>TI_EHG_E_E!K5+TI_EHG_CHP_E!K5+TI_EHG_H_E!K5</f>
        <v>16214.68639171275</v>
      </c>
      <c r="L5" s="8">
        <f>TI_EHG_E_E!L5+TI_EHG_CHP_E!L5+TI_EHG_H_E!L5</f>
        <v>13164.515993317003</v>
      </c>
      <c r="M5" s="8">
        <f>TI_EHG_E_E!M5+TI_EHG_CHP_E!M5+TI_EHG_H_E!M5</f>
        <v>10936.772388646663</v>
      </c>
      <c r="N5" s="8">
        <f>TI_EHG_E_E!N5+TI_EHG_CHP_E!N5+TI_EHG_H_E!N5</f>
        <v>18971.804524871746</v>
      </c>
      <c r="O5" s="8">
        <f>TI_EHG_E_E!O5+TI_EHG_CHP_E!O5+TI_EHG_H_E!O5</f>
        <v>16811.893645753062</v>
      </c>
      <c r="P5" s="8">
        <f>TI_EHG_E_E!P5+TI_EHG_CHP_E!P5+TI_EHG_H_E!P5</f>
        <v>11212.8401782697</v>
      </c>
      <c r="Q5" s="8">
        <f>TI_EHG_E_E!Q5+TI_EHG_CHP_E!Q5+TI_EHG_H_E!Q5</f>
        <v>13411.525062888386</v>
      </c>
      <c r="R5" s="8">
        <f>TI_EHG_E_E!R5+TI_EHG_CHP_E!R5+TI_EHG_H_E!R5</f>
        <v>11288.419299101757</v>
      </c>
      <c r="S5" s="8">
        <f>TI_EHG_E_E!S5+TI_EHG_CHP_E!S5+TI_EHG_H_E!S5</f>
        <v>4625.0073056407446</v>
      </c>
      <c r="T5" s="8">
        <f>TI_EHG_E_E!T5+TI_EHG_CHP_E!T5+TI_EHG_H_E!T5</f>
        <v>4024.3851123225922</v>
      </c>
      <c r="U5" s="8">
        <f>TI_EHG_E_E!U5+TI_EHG_CHP_E!U5+TI_EHG_H_E!U5</f>
        <v>3871.4315174810222</v>
      </c>
      <c r="V5" s="8">
        <f>TI_EHG_E_E!V5+TI_EHG_CHP_E!V5+TI_EHG_H_E!V5</f>
        <v>761.70577204755364</v>
      </c>
      <c r="W5" s="8">
        <f>TI_EHG_E_E!W5+TI_EHG_CHP_E!W5+TI_EHG_H_E!W5</f>
        <v>761.30172866639998</v>
      </c>
      <c r="X5" s="8">
        <f>TI_EHG_E_E!X5+TI_EHG_CHP_E!X5+TI_EHG_H_E!X5</f>
        <v>649.8587858449888</v>
      </c>
      <c r="Y5" s="8">
        <f>TI_EHG_E_E!Y5+TI_EHG_CHP_E!Y5+TI_EHG_H_E!Y5</f>
        <v>587.54561515887781</v>
      </c>
      <c r="Z5" s="8">
        <f>TI_EHG_E_E!Z5+TI_EHG_CHP_E!Z5+TI_EHG_H_E!Z5</f>
        <v>300.47829908351184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36225.7579793736</v>
      </c>
      <c r="D6" s="8">
        <f>TI_EHG_E_E!D6+TI_EHG_CHP_E!D6+TI_EHG_H_E!D6</f>
        <v>33499.735859528395</v>
      </c>
      <c r="E6" s="8">
        <f>TI_EHG_E_E!E6+TI_EHG_CHP_E!E6+TI_EHG_H_E!E6</f>
        <v>36033.492447413999</v>
      </c>
      <c r="F6" s="8">
        <f>TI_EHG_E_E!F6+TI_EHG_CHP_E!F6+TI_EHG_H_E!F6</f>
        <v>36938.45979362879</v>
      </c>
      <c r="G6" s="8">
        <f>TI_EHG_E_E!G6+TI_EHG_CHP_E!G6+TI_EHG_H_E!G6</f>
        <v>37521.272699380803</v>
      </c>
      <c r="H6" s="8">
        <f>TI_EHG_E_E!H6+TI_EHG_CHP_E!H6+TI_EHG_H_E!H6</f>
        <v>33753.254663620799</v>
      </c>
      <c r="I6" s="8">
        <f>TI_EHG_E_E!I6+TI_EHG_CHP_E!I6+TI_EHG_H_E!I6</f>
        <v>31796.323262391597</v>
      </c>
      <c r="J6" s="8">
        <f>TI_EHG_E_E!J6+TI_EHG_CHP_E!J6+TI_EHG_H_E!J6</f>
        <v>35158.906503890401</v>
      </c>
      <c r="K6" s="8">
        <f>TI_EHG_E_E!K6+TI_EHG_CHP_E!K6+TI_EHG_H_E!K6</f>
        <v>27699.166096285207</v>
      </c>
      <c r="L6" s="8">
        <f>TI_EHG_E_E!L6+TI_EHG_CHP_E!L6+TI_EHG_H_E!L6</f>
        <v>19851.530819089199</v>
      </c>
      <c r="M6" s="8">
        <f>TI_EHG_E_E!M6+TI_EHG_CHP_E!M6+TI_EHG_H_E!M6</f>
        <v>15424.2213425916</v>
      </c>
      <c r="N6" s="8">
        <f>TI_EHG_E_E!N6+TI_EHG_CHP_E!N6+TI_EHG_H_E!N6</f>
        <v>17375.952883713599</v>
      </c>
      <c r="O6" s="8">
        <f>TI_EHG_E_E!O6+TI_EHG_CHP_E!O6+TI_EHG_H_E!O6</f>
        <v>22715.029928514003</v>
      </c>
      <c r="P6" s="8">
        <f>TI_EHG_E_E!P6+TI_EHG_CHP_E!P6+TI_EHG_H_E!P6</f>
        <v>5185.0811856228001</v>
      </c>
      <c r="Q6" s="8">
        <f>TI_EHG_E_E!Q6+TI_EHG_CHP_E!Q6+TI_EHG_H_E!Q6</f>
        <v>8881.445704163998</v>
      </c>
      <c r="R6" s="8">
        <f>TI_EHG_E_E!R6+TI_EHG_CHP_E!R6+TI_EHG_H_E!R6</f>
        <v>1082.6932308588002</v>
      </c>
      <c r="S6" s="8">
        <f>TI_EHG_E_E!S6+TI_EHG_CHP_E!S6+TI_EHG_H_E!S6</f>
        <v>7929.8991723731979</v>
      </c>
      <c r="T6" s="8">
        <f>TI_EHG_E_E!T6+TI_EHG_CHP_E!T6+TI_EHG_H_E!T6</f>
        <v>10176.2253398256</v>
      </c>
      <c r="U6" s="8">
        <f>TI_EHG_E_E!U6+TI_EHG_CHP_E!U6+TI_EHG_H_E!U6</f>
        <v>8170.4084373120013</v>
      </c>
      <c r="V6" s="8">
        <f>TI_EHG_E_E!V6+TI_EHG_CHP_E!V6+TI_EHG_H_E!V6</f>
        <v>141.44615525039998</v>
      </c>
      <c r="W6" s="8">
        <f>TI_EHG_E_E!W6+TI_EHG_CHP_E!W6+TI_EHG_H_E!W6</f>
        <v>185.80940532</v>
      </c>
      <c r="X6" s="8">
        <f>TI_EHG_E_E!X6+TI_EHG_CHP_E!X6+TI_EHG_H_E!X6</f>
        <v>251.35693487520001</v>
      </c>
      <c r="Y6" s="8">
        <f>TI_EHG_E_E!Y6+TI_EHG_CHP_E!Y6+TI_EHG_H_E!Y6</f>
        <v>2210.2101900120001</v>
      </c>
      <c r="Z6" s="8">
        <f>TI_EHG_E_E!Z6+TI_EHG_CHP_E!Z6+TI_EHG_H_E!Z6</f>
        <v>4742.7569659008004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404534.58756967104</v>
      </c>
      <c r="D7" s="8">
        <f>TI_EHG_E_E!D7+TI_EHG_CHP_E!D7+TI_EHG_H_E!D7</f>
        <v>401474.85218876554</v>
      </c>
      <c r="E7" s="8">
        <f>TI_EHG_E_E!E7+TI_EHG_CHP_E!E7+TI_EHG_H_E!E7</f>
        <v>412146.00733279693</v>
      </c>
      <c r="F7" s="8">
        <f>TI_EHG_E_E!F7+TI_EHG_CHP_E!F7+TI_EHG_H_E!F7</f>
        <v>436707.81793967576</v>
      </c>
      <c r="G7" s="8">
        <f>TI_EHG_E_E!G7+TI_EHG_CHP_E!G7+TI_EHG_H_E!G7</f>
        <v>418160.39764905273</v>
      </c>
      <c r="H7" s="8">
        <f>TI_EHG_E_E!H7+TI_EHG_CHP_E!H7+TI_EHG_H_E!H7</f>
        <v>399205.55543207237</v>
      </c>
      <c r="I7" s="8">
        <f>TI_EHG_E_E!I7+TI_EHG_CHP_E!I7+TI_EHG_H_E!I7</f>
        <v>418119.38337106962</v>
      </c>
      <c r="J7" s="8">
        <f>TI_EHG_E_E!J7+TI_EHG_CHP_E!J7+TI_EHG_H_E!J7</f>
        <v>414325.53294840187</v>
      </c>
      <c r="K7" s="8">
        <f>TI_EHG_E_E!K7+TI_EHG_CHP_E!K7+TI_EHG_H_E!K7</f>
        <v>364630.76567377162</v>
      </c>
      <c r="L7" s="8">
        <f>TI_EHG_E_E!L7+TI_EHG_CHP_E!L7+TI_EHG_H_E!L7</f>
        <v>339975.56901101791</v>
      </c>
      <c r="M7" s="8">
        <f>TI_EHG_E_E!M7+TI_EHG_CHP_E!M7+TI_EHG_H_E!M7</f>
        <v>349396.45960788347</v>
      </c>
      <c r="N7" s="8">
        <f>TI_EHG_E_E!N7+TI_EHG_CHP_E!N7+TI_EHG_H_E!N7</f>
        <v>339689.63096188585</v>
      </c>
      <c r="O7" s="8">
        <f>TI_EHG_E_E!O7+TI_EHG_CHP_E!O7+TI_EHG_H_E!O7</f>
        <v>353715.85423995659</v>
      </c>
      <c r="P7" s="8">
        <f>TI_EHG_E_E!P7+TI_EHG_CHP_E!P7+TI_EHG_H_E!P7</f>
        <v>374195.41670482123</v>
      </c>
      <c r="Q7" s="8">
        <f>TI_EHG_E_E!Q7+TI_EHG_CHP_E!Q7+TI_EHG_H_E!Q7</f>
        <v>339373.76727638533</v>
      </c>
      <c r="R7" s="8">
        <f>TI_EHG_E_E!R7+TI_EHG_CHP_E!R7+TI_EHG_H_E!R7</f>
        <v>356109.16503720783</v>
      </c>
      <c r="S7" s="8">
        <f>TI_EHG_E_E!S7+TI_EHG_CHP_E!S7+TI_EHG_H_E!S7</f>
        <v>329196.76088029123</v>
      </c>
      <c r="T7" s="8">
        <f>TI_EHG_E_E!T7+TI_EHG_CHP_E!T7+TI_EHG_H_E!T7</f>
        <v>304686.18381957302</v>
      </c>
      <c r="U7" s="8">
        <f>TI_EHG_E_E!U7+TI_EHG_CHP_E!U7+TI_EHG_H_E!U7</f>
        <v>277951.84840460861</v>
      </c>
      <c r="V7" s="8">
        <f>TI_EHG_E_E!V7+TI_EHG_CHP_E!V7+TI_EHG_H_E!V7</f>
        <v>207940.68782932044</v>
      </c>
      <c r="W7" s="8">
        <f>TI_EHG_E_E!W7+TI_EHG_CHP_E!W7+TI_EHG_H_E!W7</f>
        <v>160271.0186393662</v>
      </c>
      <c r="X7" s="8">
        <f>TI_EHG_E_E!X7+TI_EHG_CHP_E!X7+TI_EHG_H_E!X7</f>
        <v>191451.10133635454</v>
      </c>
      <c r="Y7" s="8">
        <f>TI_EHG_E_E!Y7+TI_EHG_CHP_E!Y7+TI_EHG_H_E!Y7</f>
        <v>201006.0753398558</v>
      </c>
      <c r="Z7" s="8">
        <f>TI_EHG_E_E!Z7+TI_EHG_CHP_E!Z7+TI_EHG_H_E!Z7</f>
        <v>137495.77724281672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378125.37249010865</v>
      </c>
      <c r="D8" s="19">
        <f t="shared" si="6"/>
        <v>392166.95776809222</v>
      </c>
      <c r="E8" s="19">
        <f t="shared" si="6"/>
        <v>391968.87880114361</v>
      </c>
      <c r="F8" s="19">
        <f t="shared" si="6"/>
        <v>393363.09159952821</v>
      </c>
      <c r="G8" s="19">
        <f t="shared" si="6"/>
        <v>391156.00163698668</v>
      </c>
      <c r="H8" s="19">
        <f t="shared" si="6"/>
        <v>384702.85947931494</v>
      </c>
      <c r="I8" s="19">
        <f t="shared" si="6"/>
        <v>380990.66711417778</v>
      </c>
      <c r="J8" s="19">
        <f t="shared" si="6"/>
        <v>387074.48195140198</v>
      </c>
      <c r="K8" s="19">
        <f t="shared" si="6"/>
        <v>373221.07070204581</v>
      </c>
      <c r="L8" s="19">
        <f t="shared" si="6"/>
        <v>357422.546456735</v>
      </c>
      <c r="M8" s="19">
        <f t="shared" si="6"/>
        <v>350270.92335934553</v>
      </c>
      <c r="N8" s="19">
        <f t="shared" si="6"/>
        <v>373749.26110744459</v>
      </c>
      <c r="O8" s="19">
        <f t="shared" si="6"/>
        <v>381286.5490648768</v>
      </c>
      <c r="P8" s="19">
        <f t="shared" si="6"/>
        <v>358678.57543157897</v>
      </c>
      <c r="Q8" s="19">
        <f t="shared" si="6"/>
        <v>349576.78553514549</v>
      </c>
      <c r="R8" s="19">
        <f t="shared" si="6"/>
        <v>345107.28979386808</v>
      </c>
      <c r="S8" s="19">
        <f t="shared" si="6"/>
        <v>323570.72678695573</v>
      </c>
      <c r="T8" s="19">
        <f t="shared" si="6"/>
        <v>327634.8548873727</v>
      </c>
      <c r="U8" s="19">
        <f t="shared" si="6"/>
        <v>314344.91961926327</v>
      </c>
      <c r="V8" s="19">
        <f t="shared" si="6"/>
        <v>259576.59419511192</v>
      </c>
      <c r="W8" s="19">
        <f t="shared" si="6"/>
        <v>211011.96580546236</v>
      </c>
      <c r="X8" s="19">
        <f t="shared" si="6"/>
        <v>240394.75397817488</v>
      </c>
      <c r="Y8" s="19">
        <f t="shared" ref="Y8:Z8" si="7">SUM(Y9:Y10)</f>
        <v>252774.86261593449</v>
      </c>
      <c r="Z8" s="19">
        <f t="shared" si="7"/>
        <v>188564.24261973752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6827.549739820065</v>
      </c>
      <c r="D9" s="8">
        <f>TI_EHG_E_E!D9+TI_EHG_CHP_E!D9+TI_EHG_H_E!D9</f>
        <v>5079.6428158111721</v>
      </c>
      <c r="E9" s="8">
        <f>TI_EHG_E_E!E9+TI_EHG_CHP_E!E9+TI_EHG_H_E!E9</f>
        <v>6486.6928342721885</v>
      </c>
      <c r="F9" s="8">
        <f>TI_EHG_E_E!F9+TI_EHG_CHP_E!F9+TI_EHG_H_E!F9</f>
        <v>5406.7578691246317</v>
      </c>
      <c r="G9" s="8">
        <f>TI_EHG_E_E!G9+TI_EHG_CHP_E!G9+TI_EHG_H_E!G9</f>
        <v>6559.0041086457031</v>
      </c>
      <c r="H9" s="8">
        <f>TI_EHG_E_E!H9+TI_EHG_CHP_E!H9+TI_EHG_H_E!H9</f>
        <v>6875.0524559924779</v>
      </c>
      <c r="I9" s="8">
        <f>TI_EHG_E_E!I9+TI_EHG_CHP_E!I9+TI_EHG_H_E!I9</f>
        <v>6748.495653162754</v>
      </c>
      <c r="J9" s="8">
        <f>TI_EHG_E_E!J9+TI_EHG_CHP_E!J9+TI_EHG_H_E!J9</f>
        <v>7285.4110365895895</v>
      </c>
      <c r="K9" s="8">
        <f>TI_EHG_E_E!K9+TI_EHG_CHP_E!K9+TI_EHG_H_E!K9</f>
        <v>5723.7065585342216</v>
      </c>
      <c r="L9" s="8">
        <f>TI_EHG_E_E!L9+TI_EHG_CHP_E!L9+TI_EHG_H_E!L9</f>
        <v>4720.5630164101503</v>
      </c>
      <c r="M9" s="8">
        <f>TI_EHG_E_E!M9+TI_EHG_CHP_E!M9+TI_EHG_H_E!M9</f>
        <v>3708.2670562792291</v>
      </c>
      <c r="N9" s="8">
        <f>TI_EHG_E_E!N9+TI_EHG_CHP_E!N9+TI_EHG_H_E!N9</f>
        <v>6263.1954354763575</v>
      </c>
      <c r="O9" s="8">
        <f>TI_EHG_E_E!O9+TI_EHG_CHP_E!O9+TI_EHG_H_E!O9</f>
        <v>6251.8211483510586</v>
      </c>
      <c r="P9" s="8">
        <f>TI_EHG_E_E!P9+TI_EHG_CHP_E!P9+TI_EHG_H_E!P9</f>
        <v>4686.8814722038132</v>
      </c>
      <c r="Q9" s="8">
        <f>TI_EHG_E_E!Q9+TI_EHG_CHP_E!Q9+TI_EHG_H_E!Q9</f>
        <v>5062.3693285207855</v>
      </c>
      <c r="R9" s="8">
        <f>TI_EHG_E_E!R9+TI_EHG_CHP_E!R9+TI_EHG_H_E!R9</f>
        <v>4945.9492649037484</v>
      </c>
      <c r="S9" s="8">
        <f>TI_EHG_E_E!S9+TI_EHG_CHP_E!S9+TI_EHG_H_E!S9</f>
        <v>2909.1982168283089</v>
      </c>
      <c r="T9" s="8">
        <f>TI_EHG_E_E!T9+TI_EHG_CHP_E!T9+TI_EHG_H_E!T9</f>
        <v>3693.8870187928933</v>
      </c>
      <c r="U9" s="8">
        <f>TI_EHG_E_E!U9+TI_EHG_CHP_E!U9+TI_EHG_H_E!U9</f>
        <v>2864.6941292230335</v>
      </c>
      <c r="V9" s="8">
        <f>TI_EHG_E_E!V9+TI_EHG_CHP_E!V9+TI_EHG_H_E!V9</f>
        <v>2047.7105090015609</v>
      </c>
      <c r="W9" s="8">
        <f>TI_EHG_E_E!W9+TI_EHG_CHP_E!W9+TI_EHG_H_E!W9</f>
        <v>992.86052933700762</v>
      </c>
      <c r="X9" s="8">
        <f>TI_EHG_E_E!X9+TI_EHG_CHP_E!X9+TI_EHG_H_E!X9</f>
        <v>712.86073791535159</v>
      </c>
      <c r="Y9" s="8">
        <f>TI_EHG_E_E!Y9+TI_EHG_CHP_E!Y9+TI_EHG_H_E!Y9</f>
        <v>773.36144730019635</v>
      </c>
      <c r="Z9" s="8">
        <f>TI_EHG_E_E!Z9+TI_EHG_CHP_E!Z9+TI_EHG_H_E!Z9</f>
        <v>607.29888009017145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371297.82275028859</v>
      </c>
      <c r="D10" s="8">
        <f>TI_EHG_E_E!D10+TI_EHG_CHP_E!D10+TI_EHG_H_E!D10</f>
        <v>387087.31495228107</v>
      </c>
      <c r="E10" s="8">
        <f>TI_EHG_E_E!E10+TI_EHG_CHP_E!E10+TI_EHG_H_E!E10</f>
        <v>385482.18596687145</v>
      </c>
      <c r="F10" s="8">
        <f>TI_EHG_E_E!F10+TI_EHG_CHP_E!F10+TI_EHG_H_E!F10</f>
        <v>387956.33373040357</v>
      </c>
      <c r="G10" s="8">
        <f>TI_EHG_E_E!G10+TI_EHG_CHP_E!G10+TI_EHG_H_E!G10</f>
        <v>384596.99752834096</v>
      </c>
      <c r="H10" s="8">
        <f>TI_EHG_E_E!H10+TI_EHG_CHP_E!H10+TI_EHG_H_E!H10</f>
        <v>377827.80702332244</v>
      </c>
      <c r="I10" s="8">
        <f>TI_EHG_E_E!I10+TI_EHG_CHP_E!I10+TI_EHG_H_E!I10</f>
        <v>374242.17146101501</v>
      </c>
      <c r="J10" s="8">
        <f>TI_EHG_E_E!J10+TI_EHG_CHP_E!J10+TI_EHG_H_E!J10</f>
        <v>379789.07091481239</v>
      </c>
      <c r="K10" s="8">
        <f>TI_EHG_E_E!K10+TI_EHG_CHP_E!K10+TI_EHG_H_E!K10</f>
        <v>367497.36414351157</v>
      </c>
      <c r="L10" s="8">
        <f>TI_EHG_E_E!L10+TI_EHG_CHP_E!L10+TI_EHG_H_E!L10</f>
        <v>352701.98344032484</v>
      </c>
      <c r="M10" s="8">
        <f>TI_EHG_E_E!M10+TI_EHG_CHP_E!M10+TI_EHG_H_E!M10</f>
        <v>346562.65630306629</v>
      </c>
      <c r="N10" s="8">
        <f>TI_EHG_E_E!N10+TI_EHG_CHP_E!N10+TI_EHG_H_E!N10</f>
        <v>367486.06567196822</v>
      </c>
      <c r="O10" s="8">
        <f>TI_EHG_E_E!O10+TI_EHG_CHP_E!O10+TI_EHG_H_E!O10</f>
        <v>375034.72791652574</v>
      </c>
      <c r="P10" s="8">
        <f>TI_EHG_E_E!P10+TI_EHG_CHP_E!P10+TI_EHG_H_E!P10</f>
        <v>353991.69395937514</v>
      </c>
      <c r="Q10" s="8">
        <f>TI_EHG_E_E!Q10+TI_EHG_CHP_E!Q10+TI_EHG_H_E!Q10</f>
        <v>344514.41620662471</v>
      </c>
      <c r="R10" s="8">
        <f>TI_EHG_E_E!R10+TI_EHG_CHP_E!R10+TI_EHG_H_E!R10</f>
        <v>340161.34052896436</v>
      </c>
      <c r="S10" s="8">
        <f>TI_EHG_E_E!S10+TI_EHG_CHP_E!S10+TI_EHG_H_E!S10</f>
        <v>320661.52857012744</v>
      </c>
      <c r="T10" s="8">
        <f>TI_EHG_E_E!T10+TI_EHG_CHP_E!T10+TI_EHG_H_E!T10</f>
        <v>323940.96786857978</v>
      </c>
      <c r="U10" s="8">
        <f>TI_EHG_E_E!U10+TI_EHG_CHP_E!U10+TI_EHG_H_E!U10</f>
        <v>311480.2254900402</v>
      </c>
      <c r="V10" s="8">
        <f>TI_EHG_E_E!V10+TI_EHG_CHP_E!V10+TI_EHG_H_E!V10</f>
        <v>257528.88368611035</v>
      </c>
      <c r="W10" s="8">
        <f>TI_EHG_E_E!W10+TI_EHG_CHP_E!W10+TI_EHG_H_E!W10</f>
        <v>210019.10527612534</v>
      </c>
      <c r="X10" s="8">
        <f>TI_EHG_E_E!X10+TI_EHG_CHP_E!X10+TI_EHG_H_E!X10</f>
        <v>239681.89324025952</v>
      </c>
      <c r="Y10" s="8">
        <f>TI_EHG_E_E!Y10+TI_EHG_CHP_E!Y10+TI_EHG_H_E!Y10</f>
        <v>252001.50116863428</v>
      </c>
      <c r="Z10" s="8">
        <f>TI_EHG_E_E!Z10+TI_EHG_CHP_E!Z10+TI_EHG_H_E!Z10</f>
        <v>187956.94373964734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2828.7842035299973</v>
      </c>
      <c r="D11" s="19">
        <f t="shared" si="8"/>
        <v>2992.8930920917401</v>
      </c>
      <c r="E11" s="19">
        <f t="shared" si="8"/>
        <v>3173.2015563217951</v>
      </c>
      <c r="F11" s="19">
        <f t="shared" si="8"/>
        <v>3237.5530728755994</v>
      </c>
      <c r="G11" s="19">
        <f t="shared" si="8"/>
        <v>2965.6589083691993</v>
      </c>
      <c r="H11" s="19">
        <f t="shared" si="8"/>
        <v>3920.755896612</v>
      </c>
      <c r="I11" s="19">
        <f t="shared" si="8"/>
        <v>3708.0519350326558</v>
      </c>
      <c r="J11" s="19">
        <f t="shared" si="8"/>
        <v>4570.6201776929547</v>
      </c>
      <c r="K11" s="19">
        <f t="shared" si="8"/>
        <v>4570.7881388035657</v>
      </c>
      <c r="L11" s="19">
        <f t="shared" si="8"/>
        <v>3673.8719262566879</v>
      </c>
      <c r="M11" s="19">
        <f t="shared" si="8"/>
        <v>3390.9375899393976</v>
      </c>
      <c r="N11" s="19">
        <f t="shared" si="8"/>
        <v>2808.7819955551513</v>
      </c>
      <c r="O11" s="19">
        <f t="shared" si="8"/>
        <v>3018.480747218648</v>
      </c>
      <c r="P11" s="19">
        <f t="shared" si="8"/>
        <v>3691.9524086023921</v>
      </c>
      <c r="Q11" s="19">
        <f t="shared" si="8"/>
        <v>3503.2428897671998</v>
      </c>
      <c r="R11" s="19">
        <f t="shared" si="8"/>
        <v>3291.3698609051949</v>
      </c>
      <c r="S11" s="19">
        <f t="shared" si="8"/>
        <v>3366.3770709193568</v>
      </c>
      <c r="T11" s="19">
        <f t="shared" si="8"/>
        <v>2987.5121694279687</v>
      </c>
      <c r="U11" s="19">
        <f t="shared" si="8"/>
        <v>2766.7243165476125</v>
      </c>
      <c r="V11" s="19">
        <f t="shared" si="8"/>
        <v>2313.5398644989591</v>
      </c>
      <c r="W11" s="19">
        <f t="shared" si="8"/>
        <v>2046.8369735343356</v>
      </c>
      <c r="X11" s="19">
        <f t="shared" si="8"/>
        <v>2136.2770048915268</v>
      </c>
      <c r="Y11" s="19">
        <f t="shared" ref="Y11:Z11" si="9">SUM(Y12:Y16)</f>
        <v>1984.0234481972409</v>
      </c>
      <c r="Z11" s="19">
        <f t="shared" si="9"/>
        <v>1322.402754534816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2.1414412800000004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22.255856999999999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218.86982488251343</v>
      </c>
      <c r="D13" s="8">
        <f>TI_EHG_E_E!D13+TI_EHG_CHP_E!D13+TI_EHG_H_E!D13</f>
        <v>186.897548376</v>
      </c>
      <c r="E13" s="8">
        <f>TI_EHG_E_E!E13+TI_EHG_CHP_E!E13+TI_EHG_H_E!E13</f>
        <v>135.66135633599998</v>
      </c>
      <c r="F13" s="8">
        <f>TI_EHG_E_E!F13+TI_EHG_CHP_E!F13+TI_EHG_H_E!F13</f>
        <v>128.48432138519996</v>
      </c>
      <c r="G13" s="8">
        <f>TI_EHG_E_E!G13+TI_EHG_CHP_E!G13+TI_EHG_H_E!G13</f>
        <v>79.986215399999992</v>
      </c>
      <c r="H13" s="8">
        <f>TI_EHG_E_E!H13+TI_EHG_CHP_E!H13+TI_EHG_H_E!H13</f>
        <v>52.261564449599994</v>
      </c>
      <c r="I13" s="8">
        <f>TI_EHG_E_E!I13+TI_EHG_CHP_E!I13+TI_EHG_H_E!I13</f>
        <v>35.571970057055836</v>
      </c>
      <c r="J13" s="8">
        <f>TI_EHG_E_E!J13+TI_EHG_CHP_E!J13+TI_EHG_H_E!J13</f>
        <v>120.71677268335611</v>
      </c>
      <c r="K13" s="8">
        <f>TI_EHG_E_E!K13+TI_EHG_CHP_E!K13+TI_EHG_H_E!K13</f>
        <v>49.00031715556554</v>
      </c>
      <c r="L13" s="8">
        <f>TI_EHG_E_E!L13+TI_EHG_CHP_E!L13+TI_EHG_H_E!L13</f>
        <v>52.065651479087606</v>
      </c>
      <c r="M13" s="8">
        <f>TI_EHG_E_E!M13+TI_EHG_CHP_E!M13+TI_EHG_H_E!M13</f>
        <v>36.963722152197619</v>
      </c>
      <c r="N13" s="8">
        <f>TI_EHG_E_E!N13+TI_EHG_CHP_E!N13+TI_EHG_H_E!N13</f>
        <v>30.668952267151042</v>
      </c>
      <c r="O13" s="8">
        <f>TI_EHG_E_E!O13+TI_EHG_CHP_E!O13+TI_EHG_H_E!O13</f>
        <v>21.317388122648062</v>
      </c>
      <c r="P13" s="8">
        <f>TI_EHG_E_E!P13+TI_EHG_CHP_E!P13+TI_EHG_H_E!P13</f>
        <v>15.110263187885192</v>
      </c>
      <c r="Q13" s="8">
        <f>TI_EHG_E_E!Q13+TI_EHG_CHP_E!Q13+TI_EHG_H_E!Q13</f>
        <v>18.257413785600001</v>
      </c>
      <c r="R13" s="8">
        <f>TI_EHG_E_E!R13+TI_EHG_CHP_E!R13+TI_EHG_H_E!R13</f>
        <v>15.2499930264</v>
      </c>
      <c r="S13" s="8">
        <f>TI_EHG_E_E!S13+TI_EHG_CHP_E!S13+TI_EHG_H_E!S13</f>
        <v>2.7949482792000002</v>
      </c>
      <c r="T13" s="8">
        <f>TI_EHG_E_E!T13+TI_EHG_CHP_E!T13+TI_EHG_H_E!T13</f>
        <v>4.4632341024000004</v>
      </c>
      <c r="U13" s="8">
        <f>TI_EHG_E_E!U13+TI_EHG_CHP_E!U13+TI_EHG_H_E!U13</f>
        <v>4.2219029999999993</v>
      </c>
      <c r="V13" s="8">
        <f>TI_EHG_E_E!V13+TI_EHG_CHP_E!V13+TI_EHG_H_E!V13</f>
        <v>3.2651052000000003</v>
      </c>
      <c r="W13" s="8">
        <f>TI_EHG_E_E!W13+TI_EHG_CHP_E!W13+TI_EHG_H_E!W13</f>
        <v>2.9639321999999999</v>
      </c>
      <c r="X13" s="8">
        <f>TI_EHG_E_E!X13+TI_EHG_CHP_E!X13+TI_EHG_H_E!X13</f>
        <v>12.869118139734944</v>
      </c>
      <c r="Y13" s="8">
        <f>TI_EHG_E_E!Y13+TI_EHG_CHP_E!Y13+TI_EHG_H_E!Y13</f>
        <v>20.263774228824722</v>
      </c>
      <c r="Z13" s="8">
        <f>TI_EHG_E_E!Z13+TI_EHG_CHP_E!Z13+TI_EHG_H_E!Z13</f>
        <v>9.5026951140000016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44.665416360000002</v>
      </c>
      <c r="D15" s="8">
        <f>TI_EHG_E_E!D15+TI_EHG_CHP_E!D15+TI_EHG_H_E!D15</f>
        <v>36.100015200000001</v>
      </c>
      <c r="E15" s="8">
        <f>TI_EHG_E_E!E15+TI_EHG_CHP_E!E15+TI_EHG_H_E!E15</f>
        <v>284.48531856</v>
      </c>
      <c r="F15" s="8">
        <f>TI_EHG_E_E!F15+TI_EHG_CHP_E!F15+TI_EHG_H_E!F15</f>
        <v>277.21156932000002</v>
      </c>
      <c r="G15" s="8">
        <f>TI_EHG_E_E!G15+TI_EHG_CHP_E!G15+TI_EHG_H_E!G15</f>
        <v>227.99312352000001</v>
      </c>
      <c r="H15" s="8">
        <f>TI_EHG_E_E!H15+TI_EHG_CHP_E!H15+TI_EHG_H_E!H15</f>
        <v>225.13760244000005</v>
      </c>
      <c r="I15" s="8">
        <f>TI_EHG_E_E!I15+TI_EHG_CHP_E!I15+TI_EHG_H_E!I15</f>
        <v>114.35506344000002</v>
      </c>
      <c r="J15" s="8">
        <f>TI_EHG_E_E!J15+TI_EHG_CHP_E!J15+TI_EHG_H_E!J15</f>
        <v>104.84518176000002</v>
      </c>
      <c r="K15" s="8">
        <f>TI_EHG_E_E!K15+TI_EHG_CHP_E!K15+TI_EHG_H_E!K15</f>
        <v>44.421089040000005</v>
      </c>
      <c r="L15" s="8">
        <f>TI_EHG_E_E!L15+TI_EHG_CHP_E!L15+TI_EHG_H_E!L15</f>
        <v>38.907891000000006</v>
      </c>
      <c r="M15" s="8">
        <f>TI_EHG_E_E!M15+TI_EHG_CHP_E!M15+TI_EHG_H_E!M15</f>
        <v>35.789449320000003</v>
      </c>
      <c r="N15" s="8">
        <f>TI_EHG_E_E!N15+TI_EHG_CHP_E!N15+TI_EHG_H_E!N15</f>
        <v>8.9570221200000013</v>
      </c>
      <c r="O15" s="8">
        <f>TI_EHG_E_E!O15+TI_EHG_CHP_E!O15+TI_EHG_H_E!O15</f>
        <v>9.1998968400000027</v>
      </c>
      <c r="P15" s="8">
        <f>TI_EHG_E_E!P15+TI_EHG_CHP_E!P15+TI_EHG_H_E!P15</f>
        <v>9.1391781600000002</v>
      </c>
      <c r="Q15" s="8">
        <f>TI_EHG_E_E!Q15+TI_EHG_CHP_E!Q15+TI_EHG_H_E!Q15</f>
        <v>14.485327200000002</v>
      </c>
      <c r="R15" s="8">
        <f>TI_EHG_E_E!R15+TI_EHG_CHP_E!R15+TI_EHG_H_E!R15</f>
        <v>17.819334720000001</v>
      </c>
      <c r="S15" s="8">
        <f>TI_EHG_E_E!S15+TI_EHG_CHP_E!S15+TI_EHG_H_E!S15</f>
        <v>17.007040800000002</v>
      </c>
      <c r="T15" s="8">
        <f>TI_EHG_E_E!T15+TI_EHG_CHP_E!T15+TI_EHG_H_E!T15</f>
        <v>18.126414359999995</v>
      </c>
      <c r="U15" s="8">
        <f>TI_EHG_E_E!U15+TI_EHG_CHP_E!U15+TI_EHG_H_E!U15</f>
        <v>15.985862999999998</v>
      </c>
      <c r="V15" s="8">
        <f>TI_EHG_E_E!V15+TI_EHG_CHP_E!V15+TI_EHG_H_E!V15</f>
        <v>13.307268599999993</v>
      </c>
      <c r="W15" s="8">
        <f>TI_EHG_E_E!W15+TI_EHG_CHP_E!W15+TI_EHG_H_E!W15</f>
        <v>13.594883399999993</v>
      </c>
      <c r="X15" s="8">
        <f>TI_EHG_E_E!X15+TI_EHG_CHP_E!X15+TI_EHG_H_E!X15</f>
        <v>12.828201119999997</v>
      </c>
      <c r="Y15" s="8">
        <f>TI_EHG_E_E!Y15+TI_EHG_CHP_E!Y15+TI_EHG_H_E!Y15</f>
        <v>6.8431985999999982</v>
      </c>
      <c r="Z15" s="8">
        <f>TI_EHG_E_E!Z15+TI_EHG_CHP_E!Z15+TI_EHG_H_E!Z15</f>
        <v>6.8812567199999997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2565.2489622874837</v>
      </c>
      <c r="D16" s="8">
        <f>TI_EHG_E_E!D16+TI_EHG_CHP_E!D16+TI_EHG_H_E!D16</f>
        <v>2769.8955285157399</v>
      </c>
      <c r="E16" s="8">
        <f>TI_EHG_E_E!E16+TI_EHG_CHP_E!E16+TI_EHG_H_E!E16</f>
        <v>2750.913440145795</v>
      </c>
      <c r="F16" s="8">
        <f>TI_EHG_E_E!F16+TI_EHG_CHP_E!F16+TI_EHG_H_E!F16</f>
        <v>2831.8571821703995</v>
      </c>
      <c r="G16" s="8">
        <f>TI_EHG_E_E!G16+TI_EHG_CHP_E!G16+TI_EHG_H_E!G16</f>
        <v>2657.6795694491993</v>
      </c>
      <c r="H16" s="8">
        <f>TI_EHG_E_E!H16+TI_EHG_CHP_E!H16+TI_EHG_H_E!H16</f>
        <v>3643.3567297223999</v>
      </c>
      <c r="I16" s="8">
        <f>TI_EHG_E_E!I16+TI_EHG_CHP_E!I16+TI_EHG_H_E!I16</f>
        <v>3558.1249015356002</v>
      </c>
      <c r="J16" s="8">
        <f>TI_EHG_E_E!J16+TI_EHG_CHP_E!J16+TI_EHG_H_E!J16</f>
        <v>4345.058223249599</v>
      </c>
      <c r="K16" s="8">
        <f>TI_EHG_E_E!K16+TI_EHG_CHP_E!K16+TI_EHG_H_E!K16</f>
        <v>4455.1108756080002</v>
      </c>
      <c r="L16" s="8">
        <f>TI_EHG_E_E!L16+TI_EHG_CHP_E!L16+TI_EHG_H_E!L16</f>
        <v>3582.8983837776004</v>
      </c>
      <c r="M16" s="8">
        <f>TI_EHG_E_E!M16+TI_EHG_CHP_E!M16+TI_EHG_H_E!M16</f>
        <v>3318.1844184672</v>
      </c>
      <c r="N16" s="8">
        <f>TI_EHG_E_E!N16+TI_EHG_CHP_E!N16+TI_EHG_H_E!N16</f>
        <v>2769.1560211680003</v>
      </c>
      <c r="O16" s="8">
        <f>TI_EHG_E_E!O16+TI_EHG_CHP_E!O16+TI_EHG_H_E!O16</f>
        <v>2987.9634622560002</v>
      </c>
      <c r="P16" s="8">
        <f>TI_EHG_E_E!P16+TI_EHG_CHP_E!P16+TI_EHG_H_E!P16</f>
        <v>3667.7029672545068</v>
      </c>
      <c r="Q16" s="8">
        <f>TI_EHG_E_E!Q16+TI_EHG_CHP_E!Q16+TI_EHG_H_E!Q16</f>
        <v>3470.5001487815998</v>
      </c>
      <c r="R16" s="8">
        <f>TI_EHG_E_E!R16+TI_EHG_CHP_E!R16+TI_EHG_H_E!R16</f>
        <v>3258.3005331587947</v>
      </c>
      <c r="S16" s="8">
        <f>TI_EHG_E_E!S16+TI_EHG_CHP_E!S16+TI_EHG_H_E!S16</f>
        <v>3346.5750818401566</v>
      </c>
      <c r="T16" s="8">
        <f>TI_EHG_E_E!T16+TI_EHG_CHP_E!T16+TI_EHG_H_E!T16</f>
        <v>2964.9225209655688</v>
      </c>
      <c r="U16" s="8">
        <f>TI_EHG_E_E!U16+TI_EHG_CHP_E!U16+TI_EHG_H_E!U16</f>
        <v>2746.5165505476125</v>
      </c>
      <c r="V16" s="8">
        <f>TI_EHG_E_E!V16+TI_EHG_CHP_E!V16+TI_EHG_H_E!V16</f>
        <v>2296.967490698959</v>
      </c>
      <c r="W16" s="8">
        <f>TI_EHG_E_E!W16+TI_EHG_CHP_E!W16+TI_EHG_H_E!W16</f>
        <v>2030.2781579343357</v>
      </c>
      <c r="X16" s="8">
        <f>TI_EHG_E_E!X16+TI_EHG_CHP_E!X16+TI_EHG_H_E!X16</f>
        <v>2110.579685631792</v>
      </c>
      <c r="Y16" s="8">
        <f>TI_EHG_E_E!Y16+TI_EHG_CHP_E!Y16+TI_EHG_H_E!Y16</f>
        <v>1956.9164753684163</v>
      </c>
      <c r="Z16" s="8">
        <f>TI_EHG_E_E!Z16+TI_EHG_CHP_E!Z16+TI_EHG_H_E!Z16</f>
        <v>1306.018802700816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62629.34429519999</v>
      </c>
      <c r="D17" s="27">
        <f t="shared" si="10"/>
        <v>63574.940008799997</v>
      </c>
      <c r="E17" s="27">
        <f t="shared" si="10"/>
        <v>64750.549377599993</v>
      </c>
      <c r="F17" s="27">
        <f t="shared" si="10"/>
        <v>63984.502120320001</v>
      </c>
      <c r="G17" s="27">
        <f t="shared" si="10"/>
        <v>66857.888591999988</v>
      </c>
      <c r="H17" s="27">
        <f t="shared" si="10"/>
        <v>68832.404832960019</v>
      </c>
      <c r="I17" s="27">
        <f t="shared" si="10"/>
        <v>71250.726419999992</v>
      </c>
      <c r="J17" s="27">
        <f t="shared" si="10"/>
        <v>77324.387831999993</v>
      </c>
      <c r="K17" s="27">
        <f t="shared" si="10"/>
        <v>71690.154425280009</v>
      </c>
      <c r="L17" s="27">
        <f t="shared" si="10"/>
        <v>46514.204150400001</v>
      </c>
      <c r="M17" s="27">
        <f t="shared" si="10"/>
        <v>66173.11613712</v>
      </c>
      <c r="N17" s="27">
        <f t="shared" si="10"/>
        <v>65245.857994080005</v>
      </c>
      <c r="O17" s="27">
        <f t="shared" si="10"/>
        <v>64535.183231040013</v>
      </c>
      <c r="P17" s="27">
        <f t="shared" si="10"/>
        <v>63930.963129120006</v>
      </c>
      <c r="Q17" s="27">
        <f t="shared" si="10"/>
        <v>67241.353517280004</v>
      </c>
      <c r="R17" s="27">
        <f t="shared" si="10"/>
        <v>65314.067996159996</v>
      </c>
      <c r="S17" s="27">
        <f t="shared" si="10"/>
        <v>64628.3493504</v>
      </c>
      <c r="T17" s="27">
        <f t="shared" si="10"/>
        <v>65278.100986559999</v>
      </c>
      <c r="U17" s="27">
        <f t="shared" si="10"/>
        <v>63927.370778399993</v>
      </c>
      <c r="V17" s="27">
        <f t="shared" si="10"/>
        <v>60704.591568479998</v>
      </c>
      <c r="W17" s="27">
        <f t="shared" si="10"/>
        <v>51532.19397647999</v>
      </c>
      <c r="X17" s="27">
        <f t="shared" si="10"/>
        <v>59403.273567839999</v>
      </c>
      <c r="Y17" s="27">
        <f t="shared" ref="Y17:Z17" si="11">SUM(Y18:Y21)</f>
        <v>52692.898537440007</v>
      </c>
      <c r="Z17" s="27">
        <f t="shared" si="11"/>
        <v>48586.017333600008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583.17208415999994</v>
      </c>
      <c r="D18" s="8">
        <f>TI_EHG_E_E!D18+TI_EHG_CHP_E!D18+TI_EHG_H_E!D18</f>
        <v>635.16084335999994</v>
      </c>
      <c r="E18" s="8">
        <f>TI_EHG_E_E!E18+TI_EHG_CHP_E!E18+TI_EHG_H_E!E18</f>
        <v>644.36794703999999</v>
      </c>
      <c r="F18" s="8">
        <f>TI_EHG_E_E!F18+TI_EHG_CHP_E!F18+TI_EHG_H_E!F18</f>
        <v>692.72673983999994</v>
      </c>
      <c r="G18" s="8">
        <f>TI_EHG_E_E!G18+TI_EHG_CHP_E!G18+TI_EHG_H_E!G18</f>
        <v>681.04946879999989</v>
      </c>
      <c r="H18" s="8">
        <f>TI_EHG_E_E!H18+TI_EHG_CHP_E!H18+TI_EHG_H_E!H18</f>
        <v>723.10912703999986</v>
      </c>
      <c r="I18" s="8">
        <f>TI_EHG_E_E!I18+TI_EHG_CHP_E!I18+TI_EHG_H_E!I18</f>
        <v>763.7191963199997</v>
      </c>
      <c r="J18" s="8">
        <f>TI_EHG_E_E!J18+TI_EHG_CHP_E!J18+TI_EHG_H_E!J18</f>
        <v>749.22058944000003</v>
      </c>
      <c r="K18" s="8">
        <f>TI_EHG_E_E!K18+TI_EHG_CHP_E!K18+TI_EHG_H_E!K18</f>
        <v>821.77148592000003</v>
      </c>
      <c r="L18" s="8">
        <f>TI_EHG_E_E!L18+TI_EHG_CHP_E!L18+TI_EHG_H_E!L18</f>
        <v>817.73888256000009</v>
      </c>
      <c r="M18" s="8">
        <f>TI_EHG_E_E!M18+TI_EHG_CHP_E!M18+TI_EHG_H_E!M18</f>
        <v>832.15788911999982</v>
      </c>
      <c r="N18" s="8">
        <f>TI_EHG_E_E!N18+TI_EHG_CHP_E!N18+TI_EHG_H_E!N18</f>
        <v>836.60751503999995</v>
      </c>
      <c r="O18" s="8">
        <f>TI_EHG_E_E!O18+TI_EHG_CHP_E!O18+TI_EHG_H_E!O18</f>
        <v>781.03642175999994</v>
      </c>
      <c r="P18" s="8">
        <f>TI_EHG_E_E!P18+TI_EHG_CHP_E!P18+TI_EHG_H_E!P18</f>
        <v>775.10475936</v>
      </c>
      <c r="Q18" s="8">
        <f>TI_EHG_E_E!Q18+TI_EHG_CHP_E!Q18+TI_EHG_H_E!Q18</f>
        <v>806.56095168000002</v>
      </c>
      <c r="R18" s="8">
        <f>TI_EHG_E_E!R18+TI_EHG_CHP_E!R18+TI_EHG_H_E!R18</f>
        <v>792.38298383999995</v>
      </c>
      <c r="S18" s="8">
        <f>TI_EHG_E_E!S18+TI_EHG_CHP_E!S18+TI_EHG_H_E!S18</f>
        <v>721.20575231999987</v>
      </c>
      <c r="T18" s="8">
        <f>TI_EHG_E_E!T18+TI_EHG_CHP_E!T18+TI_EHG_H_E!T18</f>
        <v>681.27100703999986</v>
      </c>
      <c r="U18" s="8">
        <f>TI_EHG_E_E!U18+TI_EHG_CHP_E!U18+TI_EHG_H_E!U18</f>
        <v>668.53863215999991</v>
      </c>
      <c r="V18" s="8">
        <f>TI_EHG_E_E!V18+TI_EHG_CHP_E!V18+TI_EHG_H_E!V18</f>
        <v>623.4234724800001</v>
      </c>
      <c r="W18" s="8">
        <f>TI_EHG_E_E!W18+TI_EHG_CHP_E!W18+TI_EHG_H_E!W18</f>
        <v>470.41695215999988</v>
      </c>
      <c r="X18" s="8">
        <f>TI_EHG_E_E!X18+TI_EHG_CHP_E!X18+TI_EHG_H_E!X18</f>
        <v>105.75238175999999</v>
      </c>
      <c r="Y18" s="8">
        <f>TI_EHG_E_E!Y18+TI_EHG_CHP_E!Y18+TI_EHG_H_E!Y18</f>
        <v>105.41479968</v>
      </c>
      <c r="Z18" s="8">
        <f>TI_EHG_E_E!Z18+TI_EHG_CHP_E!Z18+TI_EHG_H_E!Z18</f>
        <v>103.10495184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3498.4909670399993</v>
      </c>
      <c r="D19" s="8">
        <f>TI_EHG_E_E!D19+TI_EHG_CHP_E!D19+TI_EHG_H_E!D19</f>
        <v>3106.2907598400002</v>
      </c>
      <c r="E19" s="8">
        <f>TI_EHG_E_E!E19+TI_EHG_CHP_E!E19+TI_EHG_H_E!E19</f>
        <v>2862.6351393599994</v>
      </c>
      <c r="F19" s="8">
        <f>TI_EHG_E_E!F19+TI_EHG_CHP_E!F19+TI_EHG_H_E!F19</f>
        <v>3118.2829156800003</v>
      </c>
      <c r="G19" s="8">
        <f>TI_EHG_E_E!G19+TI_EHG_CHP_E!G19+TI_EHG_H_E!G19</f>
        <v>2914.1061768</v>
      </c>
      <c r="H19" s="8">
        <f>TI_EHG_E_E!H19+TI_EHG_CHP_E!H19+TI_EHG_H_E!H19</f>
        <v>2840.6322043199998</v>
      </c>
      <c r="I19" s="8">
        <f>TI_EHG_E_E!I19+TI_EHG_CHP_E!I19+TI_EHG_H_E!I19</f>
        <v>3074.7832588799993</v>
      </c>
      <c r="J19" s="8">
        <f>TI_EHG_E_E!J19+TI_EHG_CHP_E!J19+TI_EHG_H_E!J19</f>
        <v>3619.9618545600001</v>
      </c>
      <c r="K19" s="8">
        <f>TI_EHG_E_E!K19+TI_EHG_CHP_E!K19+TI_EHG_H_E!K19</f>
        <v>3390.3357105600003</v>
      </c>
      <c r="L19" s="8">
        <f>TI_EHG_E_E!L19+TI_EHG_CHP_E!L19+TI_EHG_H_E!L19</f>
        <v>2648.9701382399999</v>
      </c>
      <c r="M19" s="8">
        <f>TI_EHG_E_E!M19+TI_EHG_CHP_E!M19+TI_EHG_H_E!M19</f>
        <v>3215.6283527999994</v>
      </c>
      <c r="N19" s="8">
        <f>TI_EHG_E_E!N19+TI_EHG_CHP_E!N19+TI_EHG_H_E!N19</f>
        <v>3098.4330254399997</v>
      </c>
      <c r="O19" s="8">
        <f>TI_EHG_E_E!O19+TI_EHG_CHP_E!O19+TI_EHG_H_E!O19</f>
        <v>3364.1567956799995</v>
      </c>
      <c r="P19" s="8">
        <f>TI_EHG_E_E!P19+TI_EHG_CHP_E!P19+TI_EHG_H_E!P19</f>
        <v>3210.0393873600001</v>
      </c>
      <c r="Q19" s="8">
        <f>TI_EHG_E_E!Q19+TI_EHG_CHP_E!Q19+TI_EHG_H_E!Q19</f>
        <v>3073.1885351999999</v>
      </c>
      <c r="R19" s="8">
        <f>TI_EHG_E_E!R19+TI_EHG_CHP_E!R19+TI_EHG_H_E!R19</f>
        <v>3478.9468507199995</v>
      </c>
      <c r="S19" s="8">
        <f>TI_EHG_E_E!S19+TI_EHG_CHP_E!S19+TI_EHG_H_E!S19</f>
        <v>3607.4204884799992</v>
      </c>
      <c r="T19" s="8">
        <f>TI_EHG_E_E!T19+TI_EHG_CHP_E!T19+TI_EHG_H_E!T19</f>
        <v>3808.9692979199999</v>
      </c>
      <c r="U19" s="8">
        <f>TI_EHG_E_E!U19+TI_EHG_CHP_E!U19+TI_EHG_H_E!U19</f>
        <v>3614.1591830399998</v>
      </c>
      <c r="V19" s="8">
        <f>TI_EHG_E_E!V19+TI_EHG_CHP_E!V19+TI_EHG_H_E!V19</f>
        <v>3477.0986207999995</v>
      </c>
      <c r="W19" s="8">
        <f>TI_EHG_E_E!W19+TI_EHG_CHP_E!W19+TI_EHG_H_E!W19</f>
        <v>3052.7183059199992</v>
      </c>
      <c r="X19" s="8">
        <f>TI_EHG_E_E!X19+TI_EHG_CHP_E!X19+TI_EHG_H_E!X19</f>
        <v>3042.4092652800005</v>
      </c>
      <c r="Y19" s="8">
        <f>TI_EHG_E_E!Y19+TI_EHG_CHP_E!Y19+TI_EHG_H_E!Y19</f>
        <v>2747.2162737600001</v>
      </c>
      <c r="Z19" s="8">
        <f>TI_EHG_E_E!Z19+TI_EHG_CHP_E!Z19+TI_EHG_H_E!Z19</f>
        <v>2509.4175105600007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57391.616879999994</v>
      </c>
      <c r="D20" s="8">
        <f>TI_EHG_E_E!D20+TI_EHG_CHP_E!D20+TI_EHG_H_E!D20</f>
        <v>58556.940623999995</v>
      </c>
      <c r="E20" s="8">
        <f>TI_EHG_E_E!E20+TI_EHG_CHP_E!E20+TI_EHG_H_E!E20</f>
        <v>59918.039999999994</v>
      </c>
      <c r="F20" s="8">
        <f>TI_EHG_E_E!F20+TI_EHG_CHP_E!F20+TI_EHG_H_E!F20</f>
        <v>56789.201664</v>
      </c>
      <c r="G20" s="8">
        <f>TI_EHG_E_E!G20+TI_EHG_CHP_E!G20+TI_EHG_H_E!G20</f>
        <v>59468.759999999995</v>
      </c>
      <c r="H20" s="8">
        <f>TI_EHG_E_E!H20+TI_EHG_CHP_E!H20+TI_EHG_H_E!H20</f>
        <v>61112.865528000017</v>
      </c>
      <c r="I20" s="8">
        <f>TI_EHG_E_E!I20+TI_EHG_CHP_E!I20+TI_EHG_H_E!I20</f>
        <v>63777.604175999993</v>
      </c>
      <c r="J20" s="8">
        <f>TI_EHG_E_E!J20+TI_EHG_CHP_E!J20+TI_EHG_H_E!J20</f>
        <v>69139.880783999994</v>
      </c>
      <c r="K20" s="8">
        <f>TI_EHG_E_E!K20+TI_EHG_CHP_E!K20+TI_EHG_H_E!K20</f>
        <v>64320.137856000001</v>
      </c>
      <c r="L20" s="8">
        <f>TI_EHG_E_E!L20+TI_EHG_CHP_E!L20+TI_EHG_H_E!L20</f>
        <v>40211.266680000001</v>
      </c>
      <c r="M20" s="8">
        <f>TI_EHG_E_E!M20+TI_EHG_CHP_E!M20+TI_EHG_H_E!M20</f>
        <v>58678.525151999995</v>
      </c>
      <c r="N20" s="8">
        <f>TI_EHG_E_E!N20+TI_EHG_CHP_E!N20+TI_EHG_H_E!N20</f>
        <v>57809.524968000005</v>
      </c>
      <c r="O20" s="8">
        <f>TI_EHG_E_E!O20+TI_EHG_CHP_E!O20+TI_EHG_H_E!O20</f>
        <v>56386.172232000012</v>
      </c>
      <c r="P20" s="8">
        <f>TI_EHG_E_E!P20+TI_EHG_CHP_E!P20+TI_EHG_H_E!P20</f>
        <v>55994.738904000005</v>
      </c>
      <c r="Q20" s="8">
        <f>TI_EHG_E_E!Q20+TI_EHG_CHP_E!Q20+TI_EHG_H_E!Q20</f>
        <v>59278.972895999999</v>
      </c>
      <c r="R20" s="8">
        <f>TI_EHG_E_E!R20+TI_EHG_CHP_E!R20+TI_EHG_H_E!R20</f>
        <v>56373.089759999995</v>
      </c>
      <c r="S20" s="8">
        <f>TI_EHG_E_E!S20+TI_EHG_CHP_E!S20+TI_EHG_H_E!S20</f>
        <v>56462.824080000006</v>
      </c>
      <c r="T20" s="8">
        <f>TI_EHG_E_E!T20+TI_EHG_CHP_E!T20+TI_EHG_H_E!T20</f>
        <v>56709.726840000003</v>
      </c>
      <c r="U20" s="8">
        <f>TI_EHG_E_E!U20+TI_EHG_CHP_E!U20+TI_EHG_H_E!U20</f>
        <v>56079.843767999992</v>
      </c>
      <c r="V20" s="8">
        <f>TI_EHG_E_E!V20+TI_EHG_CHP_E!V20+TI_EHG_H_E!V20</f>
        <v>52767.967823999999</v>
      </c>
      <c r="W20" s="8">
        <f>TI_EHG_E_E!W20+TI_EHG_CHP_E!W20+TI_EHG_H_E!W20</f>
        <v>44754.567623999988</v>
      </c>
      <c r="X20" s="8">
        <f>TI_EHG_E_E!X20+TI_EHG_CHP_E!X20+TI_EHG_H_E!X20</f>
        <v>53271.056591999994</v>
      </c>
      <c r="Y20" s="8">
        <f>TI_EHG_E_E!Y20+TI_EHG_CHP_E!Y20+TI_EHG_H_E!Y20</f>
        <v>46789.715232000002</v>
      </c>
      <c r="Z20" s="8">
        <f>TI_EHG_E_E!Z20+TI_EHG_CHP_E!Z20+TI_EHG_H_E!Z20</f>
        <v>43291.924416000002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1156.0643639999998</v>
      </c>
      <c r="D21" s="8">
        <f>TI_EHG_E_E!D21+TI_EHG_CHP_E!D21+TI_EHG_H_E!D21</f>
        <v>1276.5477815999998</v>
      </c>
      <c r="E21" s="8">
        <f>TI_EHG_E_E!E21+TI_EHG_CHP_E!E21+TI_EHG_H_E!E21</f>
        <v>1325.5062912000003</v>
      </c>
      <c r="F21" s="8">
        <f>TI_EHG_E_E!F21+TI_EHG_CHP_E!F21+TI_EHG_H_E!F21</f>
        <v>3384.2908007999999</v>
      </c>
      <c r="G21" s="8">
        <f>TI_EHG_E_E!G21+TI_EHG_CHP_E!G21+TI_EHG_H_E!G21</f>
        <v>3793.9729464000002</v>
      </c>
      <c r="H21" s="8">
        <f>TI_EHG_E_E!H21+TI_EHG_CHP_E!H21+TI_EHG_H_E!H21</f>
        <v>4155.7979735999998</v>
      </c>
      <c r="I21" s="8">
        <f>TI_EHG_E_E!I21+TI_EHG_CHP_E!I21+TI_EHG_H_E!I21</f>
        <v>3634.6197887999992</v>
      </c>
      <c r="J21" s="8">
        <f>TI_EHG_E_E!J21+TI_EHG_CHP_E!J21+TI_EHG_H_E!J21</f>
        <v>3815.3246039999999</v>
      </c>
      <c r="K21" s="8">
        <f>TI_EHG_E_E!K21+TI_EHG_CHP_E!K21+TI_EHG_H_E!K21</f>
        <v>3157.9093727999993</v>
      </c>
      <c r="L21" s="8">
        <f>TI_EHG_E_E!L21+TI_EHG_CHP_E!L21+TI_EHG_H_E!L21</f>
        <v>2836.2284495999997</v>
      </c>
      <c r="M21" s="8">
        <f>TI_EHG_E_E!M21+TI_EHG_CHP_E!M21+TI_EHG_H_E!M21</f>
        <v>3446.8047431999994</v>
      </c>
      <c r="N21" s="8">
        <f>TI_EHG_E_E!N21+TI_EHG_CHP_E!N21+TI_EHG_H_E!N21</f>
        <v>3501.2924856</v>
      </c>
      <c r="O21" s="8">
        <f>TI_EHG_E_E!O21+TI_EHG_CHP_E!O21+TI_EHG_H_E!O21</f>
        <v>4003.8177815999998</v>
      </c>
      <c r="P21" s="8">
        <f>TI_EHG_E_E!P21+TI_EHG_CHP_E!P21+TI_EHG_H_E!P21</f>
        <v>3951.0800783999998</v>
      </c>
      <c r="Q21" s="8">
        <f>TI_EHG_E_E!Q21+TI_EHG_CHP_E!Q21+TI_EHG_H_E!Q21</f>
        <v>4082.6311343999996</v>
      </c>
      <c r="R21" s="8">
        <f>TI_EHG_E_E!R21+TI_EHG_CHP_E!R21+TI_EHG_H_E!R21</f>
        <v>4669.6484015999995</v>
      </c>
      <c r="S21" s="8">
        <f>TI_EHG_E_E!S21+TI_EHG_CHP_E!S21+TI_EHG_H_E!S21</f>
        <v>3836.8990295999993</v>
      </c>
      <c r="T21" s="8">
        <f>TI_EHG_E_E!T21+TI_EHG_CHP_E!T21+TI_EHG_H_E!T21</f>
        <v>4078.1338416000003</v>
      </c>
      <c r="U21" s="8">
        <f>TI_EHG_E_E!U21+TI_EHG_CHP_E!U21+TI_EHG_H_E!U21</f>
        <v>3564.8291952</v>
      </c>
      <c r="V21" s="8">
        <f>TI_EHG_E_E!V21+TI_EHG_CHP_E!V21+TI_EHG_H_E!V21</f>
        <v>3836.1016512000006</v>
      </c>
      <c r="W21" s="8">
        <f>TI_EHG_E_E!W21+TI_EHG_CHP_E!W21+TI_EHG_H_E!W21</f>
        <v>3254.4910943999994</v>
      </c>
      <c r="X21" s="8">
        <f>TI_EHG_E_E!X21+TI_EHG_CHP_E!X21+TI_EHG_H_E!X21</f>
        <v>2984.0553288000006</v>
      </c>
      <c r="Y21" s="8">
        <f>TI_EHG_E_E!Y21+TI_EHG_CHP_E!Y21+TI_EHG_H_E!Y21</f>
        <v>3050.5522319999995</v>
      </c>
      <c r="Z21" s="8">
        <f>TI_EHG_E_E!Z21+TI_EHG_CHP_E!Z21+TI_EHG_H_E!Z21</f>
        <v>2681.5704551999997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8782.4845737125561</v>
      </c>
      <c r="D22" s="27">
        <f t="shared" si="12"/>
        <v>11621.863510456027</v>
      </c>
      <c r="E22" s="27">
        <f t="shared" si="12"/>
        <v>12640.105405329741</v>
      </c>
      <c r="F22" s="27">
        <f t="shared" si="12"/>
        <v>13358.302700048011</v>
      </c>
      <c r="G22" s="27">
        <f t="shared" si="12"/>
        <v>11921.660117852402</v>
      </c>
      <c r="H22" s="27">
        <f t="shared" si="12"/>
        <v>10115.359057674046</v>
      </c>
      <c r="I22" s="27">
        <f t="shared" si="12"/>
        <v>12066.73532713173</v>
      </c>
      <c r="J22" s="27">
        <f t="shared" si="12"/>
        <v>13012.905963855388</v>
      </c>
      <c r="K22" s="27">
        <f t="shared" si="12"/>
        <v>11916.664613116898</v>
      </c>
      <c r="L22" s="27">
        <f t="shared" si="12"/>
        <v>11092.674183021774</v>
      </c>
      <c r="M22" s="27">
        <f t="shared" si="12"/>
        <v>12637.753450865019</v>
      </c>
      <c r="N22" s="27">
        <f t="shared" si="12"/>
        <v>11344.634611890444</v>
      </c>
      <c r="O22" s="27">
        <f t="shared" si="12"/>
        <v>9648.2115844809559</v>
      </c>
      <c r="P22" s="27">
        <f t="shared" si="12"/>
        <v>8576.497326778388</v>
      </c>
      <c r="Q22" s="27">
        <f t="shared" si="12"/>
        <v>8772.6290291412115</v>
      </c>
      <c r="R22" s="27">
        <f t="shared" si="12"/>
        <v>8359.4769654178017</v>
      </c>
      <c r="S22" s="27">
        <f t="shared" si="12"/>
        <v>8190.0361709637755</v>
      </c>
      <c r="T22" s="27">
        <f t="shared" si="12"/>
        <v>7819.8492513451547</v>
      </c>
      <c r="U22" s="27">
        <f t="shared" si="12"/>
        <v>8626.6488755032897</v>
      </c>
      <c r="V22" s="27">
        <f t="shared" si="12"/>
        <v>7592.3372104695136</v>
      </c>
      <c r="W22" s="27">
        <f t="shared" si="12"/>
        <v>5148.4788463823461</v>
      </c>
      <c r="X22" s="27">
        <f t="shared" si="12"/>
        <v>4017.4798026558319</v>
      </c>
      <c r="Y22" s="27">
        <f t="shared" ref="Y22:Z22" si="13">SUM(Y23:Y24)</f>
        <v>3823.5188419504743</v>
      </c>
      <c r="Z22" s="27">
        <f t="shared" si="13"/>
        <v>2631.5647374078271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8782.4845737125561</v>
      </c>
      <c r="D23" s="8">
        <f>TI_EHG_E_E!D23+TI_EHG_CHP_E!D23+TI_EHG_H_E!D23</f>
        <v>11621.863510456027</v>
      </c>
      <c r="E23" s="8">
        <f>TI_EHG_E_E!E23+TI_EHG_CHP_E!E23+TI_EHG_H_E!E23</f>
        <v>12640.105405329741</v>
      </c>
      <c r="F23" s="8">
        <f>TI_EHG_E_E!F23+TI_EHG_CHP_E!F23+TI_EHG_H_E!F23</f>
        <v>13356.91514499201</v>
      </c>
      <c r="G23" s="8">
        <f>TI_EHG_E_E!G23+TI_EHG_CHP_E!G23+TI_EHG_H_E!G23</f>
        <v>11921.660117852402</v>
      </c>
      <c r="H23" s="8">
        <f>TI_EHG_E_E!H23+TI_EHG_CHP_E!H23+TI_EHG_H_E!H23</f>
        <v>10113.971502618046</v>
      </c>
      <c r="I23" s="8">
        <f>TI_EHG_E_E!I23+TI_EHG_CHP_E!I23+TI_EHG_H_E!I23</f>
        <v>12066.73532713173</v>
      </c>
      <c r="J23" s="8">
        <f>TI_EHG_E_E!J23+TI_EHG_CHP_E!J23+TI_EHG_H_E!J23</f>
        <v>13012.905963855388</v>
      </c>
      <c r="K23" s="8">
        <f>TI_EHG_E_E!K23+TI_EHG_CHP_E!K23+TI_EHG_H_E!K23</f>
        <v>11858.360675222499</v>
      </c>
      <c r="L23" s="8">
        <f>TI_EHG_E_E!L23+TI_EHG_CHP_E!L23+TI_EHG_H_E!L23</f>
        <v>11038.282945418574</v>
      </c>
      <c r="M23" s="8">
        <f>TI_EHG_E_E!M23+TI_EHG_CHP_E!M23+TI_EHG_H_E!M23</f>
        <v>12597.117281700219</v>
      </c>
      <c r="N23" s="8">
        <f>TI_EHG_E_E!N23+TI_EHG_CHP_E!N23+TI_EHG_H_E!N23</f>
        <v>11262.515686703244</v>
      </c>
      <c r="O23" s="8">
        <f>TI_EHG_E_E!O23+TI_EHG_CHP_E!O23+TI_EHG_H_E!O23</f>
        <v>9597.882292962955</v>
      </c>
      <c r="P23" s="8">
        <f>TI_EHG_E_E!P23+TI_EHG_CHP_E!P23+TI_EHG_H_E!P23</f>
        <v>8544.253343578388</v>
      </c>
      <c r="Q23" s="8">
        <f>TI_EHG_E_E!Q23+TI_EHG_CHP_E!Q23+TI_EHG_H_E!Q23</f>
        <v>8756.5622498412122</v>
      </c>
      <c r="R23" s="8">
        <f>TI_EHG_E_E!R23+TI_EHG_CHP_E!R23+TI_EHG_H_E!R23</f>
        <v>8343.4101861178024</v>
      </c>
      <c r="S23" s="8">
        <f>TI_EHG_E_E!S23+TI_EHG_CHP_E!S23+TI_EHG_H_E!S23</f>
        <v>8188.2450081573752</v>
      </c>
      <c r="T23" s="8">
        <f>TI_EHG_E_E!T23+TI_EHG_CHP_E!T23+TI_EHG_H_E!T23</f>
        <v>7818.0580885387544</v>
      </c>
      <c r="U23" s="8">
        <f>TI_EHG_E_E!U23+TI_EHG_CHP_E!U23+TI_EHG_H_E!U23</f>
        <v>8626.3712893672891</v>
      </c>
      <c r="V23" s="8">
        <f>TI_EHG_E_E!V23+TI_EHG_CHP_E!V23+TI_EHG_H_E!V23</f>
        <v>7589.7316916127138</v>
      </c>
      <c r="W23" s="8">
        <f>TI_EHG_E_E!W23+TI_EHG_CHP_E!W23+TI_EHG_H_E!W23</f>
        <v>5144.5167564275462</v>
      </c>
      <c r="X23" s="8">
        <f>TI_EHG_E_E!X23+TI_EHG_CHP_E!X23+TI_EHG_H_E!X23</f>
        <v>4017.4798026558319</v>
      </c>
      <c r="Y23" s="8">
        <f>TI_EHG_E_E!Y23+TI_EHG_CHP_E!Y23+TI_EHG_H_E!Y23</f>
        <v>3823.2266029180564</v>
      </c>
      <c r="Z23" s="8">
        <f>TI_EHG_E_E!Z23+TI_EHG_CHP_E!Z23+TI_EHG_H_E!Z23</f>
        <v>2631.5184824432104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1.3875550559999998</v>
      </c>
      <c r="G24" s="8">
        <f>TI_EHG_E_E!G24+TI_EHG_CHP_E!G24+TI_EHG_H_E!G24</f>
        <v>0</v>
      </c>
      <c r="H24" s="8">
        <f>TI_EHG_E_E!H24+TI_EHG_CHP_E!H24+TI_EHG_H_E!H24</f>
        <v>1.3875550559999998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58.303937894399994</v>
      </c>
      <c r="L24" s="8">
        <f>TI_EHG_E_E!L24+TI_EHG_CHP_E!L24+TI_EHG_H_E!L24</f>
        <v>54.391237603200004</v>
      </c>
      <c r="M24" s="8">
        <f>TI_EHG_E_E!M24+TI_EHG_CHP_E!M24+TI_EHG_H_E!M24</f>
        <v>40.636169164799995</v>
      </c>
      <c r="N24" s="8">
        <f>TI_EHG_E_E!N24+TI_EHG_CHP_E!N24+TI_EHG_H_E!N24</f>
        <v>82.118925187199991</v>
      </c>
      <c r="O24" s="8">
        <f>TI_EHG_E_E!O24+TI_EHG_CHP_E!O24+TI_EHG_H_E!O24</f>
        <v>50.329291517999998</v>
      </c>
      <c r="P24" s="8">
        <f>TI_EHG_E_E!P24+TI_EHG_CHP_E!P24+TI_EHG_H_E!P24</f>
        <v>32.243983199999995</v>
      </c>
      <c r="Q24" s="8">
        <f>TI_EHG_E_E!Q24+TI_EHG_CHP_E!Q24+TI_EHG_H_E!Q24</f>
        <v>16.066779299999997</v>
      </c>
      <c r="R24" s="8">
        <f>TI_EHG_E_E!R24+TI_EHG_CHP_E!R24+TI_EHG_H_E!R24</f>
        <v>16.066779299999997</v>
      </c>
      <c r="S24" s="8">
        <f>TI_EHG_E_E!S24+TI_EHG_CHP_E!S24+TI_EHG_H_E!S24</f>
        <v>1.7911628063999998</v>
      </c>
      <c r="T24" s="8">
        <f>TI_EHG_E_E!T24+TI_EHG_CHP_E!T24+TI_EHG_H_E!T24</f>
        <v>1.7911628063999998</v>
      </c>
      <c r="U24" s="8">
        <f>TI_EHG_E_E!U24+TI_EHG_CHP_E!U24+TI_EHG_H_E!U24</f>
        <v>0.27758613599999993</v>
      </c>
      <c r="V24" s="8">
        <f>TI_EHG_E_E!V24+TI_EHG_CHP_E!V24+TI_EHG_H_E!V24</f>
        <v>2.6055188567999998</v>
      </c>
      <c r="W24" s="8">
        <f>TI_EHG_E_E!W24+TI_EHG_CHP_E!W24+TI_EHG_H_E!W24</f>
        <v>3.9620899547999993</v>
      </c>
      <c r="X24" s="8">
        <f>TI_EHG_E_E!X24+TI_EHG_CHP_E!X24+TI_EHG_H_E!X24</f>
        <v>0</v>
      </c>
      <c r="Y24" s="8">
        <f>TI_EHG_E_E!Y24+TI_EHG_CHP_E!Y24+TI_EHG_H_E!Y24</f>
        <v>0.29223903241791038</v>
      </c>
      <c r="Z24" s="8">
        <f>TI_EHG_E_E!Z24+TI_EHG_CHP_E!Z24+TI_EHG_H_E!Z24</f>
        <v>4.6254964616572324E-2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9449.1978701999979</v>
      </c>
      <c r="D25" s="27">
        <f>TI_EHG_E_E!D25+TI_EHG_CHP_E!D25+TI_EHG_H_E!D25</f>
        <v>9081.28083324</v>
      </c>
      <c r="E25" s="27">
        <f>TI_EHG_E_E!E25+TI_EHG_CHP_E!E25+TI_EHG_H_E!E25</f>
        <v>8840.2820279400021</v>
      </c>
      <c r="F25" s="27">
        <f>TI_EHG_E_E!F25+TI_EHG_CHP_E!F25+TI_EHG_H_E!F25</f>
        <v>10674.662816399999</v>
      </c>
      <c r="G25" s="27">
        <f>TI_EHG_E_E!G25+TI_EHG_CHP_E!G25+TI_EHG_H_E!G25</f>
        <v>10521.179360377402</v>
      </c>
      <c r="H25" s="27">
        <f>TI_EHG_E_E!H25+TI_EHG_CHP_E!H25+TI_EHG_H_E!H25</f>
        <v>10293.10723665638</v>
      </c>
      <c r="I25" s="27">
        <f>TI_EHG_E_E!I25+TI_EHG_CHP_E!I25+TI_EHG_H_E!I25</f>
        <v>9521.6728924006002</v>
      </c>
      <c r="J25" s="27">
        <f>TI_EHG_E_E!J25+TI_EHG_CHP_E!J25+TI_EHG_H_E!J25</f>
        <v>12352.753166679691</v>
      </c>
      <c r="K25" s="27">
        <f>TI_EHG_E_E!K25+TI_EHG_CHP_E!K25+TI_EHG_H_E!K25</f>
        <v>10429.453804945135</v>
      </c>
      <c r="L25" s="27">
        <f>TI_EHG_E_E!L25+TI_EHG_CHP_E!L25+TI_EHG_H_E!L25</f>
        <v>8384.4812480945238</v>
      </c>
      <c r="M25" s="27">
        <f>TI_EHG_E_E!M25+TI_EHG_CHP_E!M25+TI_EHG_H_E!M25</f>
        <v>12233.91379881315</v>
      </c>
      <c r="N25" s="27">
        <f>TI_EHG_E_E!N25+TI_EHG_CHP_E!N25+TI_EHG_H_E!N25</f>
        <v>12180.234416790474</v>
      </c>
      <c r="O25" s="27">
        <f>TI_EHG_E_E!O25+TI_EHG_CHP_E!O25+TI_EHG_H_E!O25</f>
        <v>10681.975728742636</v>
      </c>
      <c r="P25" s="27">
        <f>TI_EHG_E_E!P25+TI_EHG_CHP_E!P25+TI_EHG_H_E!P25</f>
        <v>12564.751351992956</v>
      </c>
      <c r="Q25" s="27">
        <f>TI_EHG_E_E!Q25+TI_EHG_CHP_E!Q25+TI_EHG_H_E!Q25</f>
        <v>11793.60083334318</v>
      </c>
      <c r="R25" s="27">
        <f>TI_EHG_E_E!R25+TI_EHG_CHP_E!R25+TI_EHG_H_E!R25</f>
        <v>8850.1482072148283</v>
      </c>
      <c r="S25" s="27">
        <f>TI_EHG_E_E!S25+TI_EHG_CHP_E!S25+TI_EHG_H_E!S25</f>
        <v>10337.051234617058</v>
      </c>
      <c r="T25" s="27">
        <f>TI_EHG_E_E!T25+TI_EHG_CHP_E!T25+TI_EHG_H_E!T25</f>
        <v>10934.591212607973</v>
      </c>
      <c r="U25" s="27">
        <f>TI_EHG_E_E!U25+TI_EHG_CHP_E!U25+TI_EHG_H_E!U25</f>
        <v>10065.934943684901</v>
      </c>
      <c r="V25" s="27">
        <f>TI_EHG_E_E!V25+TI_EHG_CHP_E!V25+TI_EHG_H_E!V25</f>
        <v>4638.9367414400067</v>
      </c>
      <c r="W25" s="27">
        <f>TI_EHG_E_E!W25+TI_EHG_CHP_E!W25+TI_EHG_H_E!W25</f>
        <v>2433.933101931505</v>
      </c>
      <c r="X25" s="27">
        <f>TI_EHG_E_E!X25+TI_EHG_CHP_E!X25+TI_EHG_H_E!X25</f>
        <v>3656.4500194459188</v>
      </c>
      <c r="Y25" s="27">
        <f>TI_EHG_E_E!Y25+TI_EHG_CHP_E!Y25+TI_EHG_H_E!Y25</f>
        <v>5136.2212608206664</v>
      </c>
      <c r="Z25" s="27">
        <f>TI_EHG_E_E!Z25+TI_EHG_CHP_E!Z25+TI_EHG_H_E!Z25</f>
        <v>2079.6720000106502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135820.40608692</v>
      </c>
      <c r="D26" s="27">
        <f t="shared" si="14"/>
        <v>135724.29357779995</v>
      </c>
      <c r="E26" s="27">
        <f t="shared" si="14"/>
        <v>135141.71986980003</v>
      </c>
      <c r="F26" s="27">
        <f t="shared" si="14"/>
        <v>128248.88625504002</v>
      </c>
      <c r="G26" s="27">
        <f t="shared" si="14"/>
        <v>117594.77403240002</v>
      </c>
      <c r="H26" s="27">
        <f t="shared" si="14"/>
        <v>114691.79821644002</v>
      </c>
      <c r="I26" s="27">
        <f t="shared" si="14"/>
        <v>107182.40609268</v>
      </c>
      <c r="J26" s="27">
        <f t="shared" si="14"/>
        <v>93366.979176959998</v>
      </c>
      <c r="K26" s="27">
        <f t="shared" si="14"/>
        <v>86429.095641000022</v>
      </c>
      <c r="L26" s="27">
        <f t="shared" si="14"/>
        <v>79674.723971999993</v>
      </c>
      <c r="M26" s="27">
        <f t="shared" si="14"/>
        <v>72998.5392918</v>
      </c>
      <c r="N26" s="27">
        <f t="shared" si="14"/>
        <v>65667.44217996001</v>
      </c>
      <c r="O26" s="27">
        <f t="shared" si="14"/>
        <v>63064.251737640006</v>
      </c>
      <c r="P26" s="27">
        <f t="shared" si="14"/>
        <v>51767.661247920012</v>
      </c>
      <c r="Q26" s="27">
        <f t="shared" si="14"/>
        <v>50401.10711016001</v>
      </c>
      <c r="R26" s="27">
        <f t="shared" si="14"/>
        <v>52598.524873679999</v>
      </c>
      <c r="S26" s="27">
        <f t="shared" si="14"/>
        <v>51218.714141640012</v>
      </c>
      <c r="T26" s="27">
        <f t="shared" si="14"/>
        <v>48664.955980440005</v>
      </c>
      <c r="U26" s="27">
        <f t="shared" si="14"/>
        <v>44504.23044420001</v>
      </c>
      <c r="V26" s="27">
        <f t="shared" si="14"/>
        <v>41581.061123040003</v>
      </c>
      <c r="W26" s="27">
        <f t="shared" si="14"/>
        <v>38193.564818160005</v>
      </c>
      <c r="X26" s="27">
        <f t="shared" si="14"/>
        <v>37016.376974639999</v>
      </c>
      <c r="Y26" s="27">
        <f t="shared" ref="Y26:Z26" si="15">SUM(Y27,Y33)</f>
        <v>42890.000184360004</v>
      </c>
      <c r="Z26" s="27">
        <f t="shared" si="15"/>
        <v>37476.231014519995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6.2510533199999987</v>
      </c>
      <c r="D27" s="19">
        <f t="shared" si="16"/>
        <v>6.2510533199999987</v>
      </c>
      <c r="E27" s="19">
        <f t="shared" si="16"/>
        <v>3.1253947199999992</v>
      </c>
      <c r="F27" s="19">
        <f t="shared" si="16"/>
        <v>3.1253947199999992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6.2510533199999987</v>
      </c>
      <c r="D28" s="8">
        <f>TI_EHG_E_E!D28+TI_EHG_CHP_E!D28+TI_EHG_H_E!D28</f>
        <v>6.2510533199999987</v>
      </c>
      <c r="E28" s="8">
        <f>TI_EHG_E_E!E28+TI_EHG_CHP_E!E28+TI_EHG_H_E!E28</f>
        <v>3.1253947199999992</v>
      </c>
      <c r="F28" s="8">
        <f>TI_EHG_E_E!F28+TI_EHG_CHP_E!F28+TI_EHG_H_E!F28</f>
        <v>3.1253947199999992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135814.15503359999</v>
      </c>
      <c r="D33" s="19">
        <f t="shared" si="18"/>
        <v>135718.04252447994</v>
      </c>
      <c r="E33" s="19">
        <f t="shared" si="18"/>
        <v>135138.59447508003</v>
      </c>
      <c r="F33" s="19">
        <f t="shared" si="18"/>
        <v>128245.76086032002</v>
      </c>
      <c r="G33" s="19">
        <f t="shared" si="18"/>
        <v>117594.77403240002</v>
      </c>
      <c r="H33" s="19">
        <f t="shared" si="18"/>
        <v>114691.79821644002</v>
      </c>
      <c r="I33" s="19">
        <f t="shared" si="18"/>
        <v>107182.40609268</v>
      </c>
      <c r="J33" s="19">
        <f t="shared" si="18"/>
        <v>93366.979176959998</v>
      </c>
      <c r="K33" s="19">
        <f t="shared" si="18"/>
        <v>86429.095641000022</v>
      </c>
      <c r="L33" s="19">
        <f t="shared" si="18"/>
        <v>79674.723971999993</v>
      </c>
      <c r="M33" s="19">
        <f t="shared" si="18"/>
        <v>72998.5392918</v>
      </c>
      <c r="N33" s="19">
        <f t="shared" si="18"/>
        <v>65667.44217996001</v>
      </c>
      <c r="O33" s="19">
        <f t="shared" si="18"/>
        <v>63064.251737640006</v>
      </c>
      <c r="P33" s="19">
        <f t="shared" si="18"/>
        <v>51767.661247920012</v>
      </c>
      <c r="Q33" s="19">
        <f t="shared" si="18"/>
        <v>50401.10711016001</v>
      </c>
      <c r="R33" s="19">
        <f t="shared" si="18"/>
        <v>52598.524873679999</v>
      </c>
      <c r="S33" s="19">
        <f t="shared" si="18"/>
        <v>51218.714141640012</v>
      </c>
      <c r="T33" s="19">
        <f t="shared" si="18"/>
        <v>48664.955980440005</v>
      </c>
      <c r="U33" s="19">
        <f t="shared" si="18"/>
        <v>44504.23044420001</v>
      </c>
      <c r="V33" s="19">
        <f t="shared" si="18"/>
        <v>41581.061123040003</v>
      </c>
      <c r="W33" s="19">
        <f t="shared" si="18"/>
        <v>38193.564818160005</v>
      </c>
      <c r="X33" s="19">
        <f t="shared" si="18"/>
        <v>37016.376974639999</v>
      </c>
      <c r="Y33" s="19">
        <f t="shared" ref="Y33:Z33" si="19">SUM(Y34:Y50)</f>
        <v>42890.000184360004</v>
      </c>
      <c r="Z33" s="19">
        <f t="shared" si="19"/>
        <v>37476.231014519995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6381.9440179199992</v>
      </c>
      <c r="D34" s="8">
        <f>TI_EHG_E_E!D34+TI_EHG_CHP_E!D34+TI_EHG_H_E!D34</f>
        <v>4625.6021222400004</v>
      </c>
      <c r="E34" s="8">
        <f>TI_EHG_E_E!E34+TI_EHG_CHP_E!E34+TI_EHG_H_E!E34</f>
        <v>4748.6265292799999</v>
      </c>
      <c r="F34" s="8">
        <f>TI_EHG_E_E!F34+TI_EHG_CHP_E!F34+TI_EHG_H_E!F34</f>
        <v>4974.4009267199999</v>
      </c>
      <c r="G34" s="8">
        <f>TI_EHG_E_E!G34+TI_EHG_CHP_E!G34+TI_EHG_H_E!G34</f>
        <v>6418.9156838399995</v>
      </c>
      <c r="H34" s="8">
        <f>TI_EHG_E_E!H34+TI_EHG_CHP_E!H34+TI_EHG_H_E!H34</f>
        <v>6806.591170560001</v>
      </c>
      <c r="I34" s="8">
        <f>TI_EHG_E_E!I34+TI_EHG_CHP_E!I34+TI_EHG_H_E!I34</f>
        <v>5102.2970495999998</v>
      </c>
      <c r="J34" s="8">
        <f>TI_EHG_E_E!J34+TI_EHG_CHP_E!J34+TI_EHG_H_E!J34</f>
        <v>5526.0195840000024</v>
      </c>
      <c r="K34" s="8">
        <f>TI_EHG_E_E!K34+TI_EHG_CHP_E!K34+TI_EHG_H_E!K34</f>
        <v>5969.5676006400008</v>
      </c>
      <c r="L34" s="8">
        <f>TI_EHG_E_E!L34+TI_EHG_CHP_E!L34+TI_EHG_H_E!L34</f>
        <v>5400.6551193600008</v>
      </c>
      <c r="M34" s="8">
        <f>TI_EHG_E_E!M34+TI_EHG_CHP_E!M34+TI_EHG_H_E!M34</f>
        <v>6020.4363264000021</v>
      </c>
      <c r="N34" s="8">
        <f>TI_EHG_E_E!N34+TI_EHG_CHP_E!N34+TI_EHG_H_E!N34</f>
        <v>6487.3177344000014</v>
      </c>
      <c r="O34" s="8">
        <f>TI_EHG_E_E!O34+TI_EHG_CHP_E!O34+TI_EHG_H_E!O34</f>
        <v>6243.3895910400015</v>
      </c>
      <c r="P34" s="8">
        <f>TI_EHG_E_E!P34+TI_EHG_CHP_E!P34+TI_EHG_H_E!P34</f>
        <v>6255.3206707199997</v>
      </c>
      <c r="Q34" s="8">
        <f>TI_EHG_E_E!Q34+TI_EHG_CHP_E!Q34+TI_EHG_H_E!Q34</f>
        <v>6387.8749286400016</v>
      </c>
      <c r="R34" s="8">
        <f>TI_EHG_E_E!R34+TI_EHG_CHP_E!R34+TI_EHG_H_E!R34</f>
        <v>5948.9775820800005</v>
      </c>
      <c r="S34" s="8">
        <f>TI_EHG_E_E!S34+TI_EHG_CHP_E!S34+TI_EHG_H_E!S34</f>
        <v>6379.7980492800016</v>
      </c>
      <c r="T34" s="8">
        <f>TI_EHG_E_E!T34+TI_EHG_CHP_E!T34+TI_EHG_H_E!T34</f>
        <v>5689.8402047999998</v>
      </c>
      <c r="U34" s="8">
        <f>TI_EHG_E_E!U34+TI_EHG_CHP_E!U34+TI_EHG_H_E!U34</f>
        <v>5992.1439206400009</v>
      </c>
      <c r="V34" s="8">
        <f>TI_EHG_E_E!V34+TI_EHG_CHP_E!V34+TI_EHG_H_E!V34</f>
        <v>6087.3236121600003</v>
      </c>
      <c r="W34" s="8">
        <f>TI_EHG_E_E!W34+TI_EHG_CHP_E!W34+TI_EHG_H_E!W34</f>
        <v>5530.4402918400001</v>
      </c>
      <c r="X34" s="8">
        <f>TI_EHG_E_E!X34+TI_EHG_CHP_E!X34+TI_EHG_H_E!X34</f>
        <v>4289.7728563199998</v>
      </c>
      <c r="Y34" s="8">
        <f>TI_EHG_E_E!Y34+TI_EHG_CHP_E!Y34+TI_EHG_H_E!Y34</f>
        <v>4881.5610854400002</v>
      </c>
      <c r="Z34" s="8">
        <f>TI_EHG_E_E!Z34+TI_EHG_CHP_E!Z34+TI_EHG_H_E!Z34</f>
        <v>4404.9476505599996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28.582424640000013</v>
      </c>
      <c r="D35" s="8">
        <f>TI_EHG_E_E!D35+TI_EHG_CHP_E!D35+TI_EHG_H_E!D35</f>
        <v>22.865895360000003</v>
      </c>
      <c r="E35" s="8">
        <f>TI_EHG_E_E!E35+TI_EHG_CHP_E!E35+TI_EHG_H_E!E35</f>
        <v>25.724160000000001</v>
      </c>
      <c r="F35" s="8">
        <f>TI_EHG_E_E!F35+TI_EHG_CHP_E!F35+TI_EHG_H_E!F35</f>
        <v>27.443465279999998</v>
      </c>
      <c r="G35" s="8">
        <f>TI_EHG_E_E!G35+TI_EHG_CHP_E!G35+TI_EHG_H_E!G35</f>
        <v>21.344843520000001</v>
      </c>
      <c r="H35" s="8">
        <f>TI_EHG_E_E!H35+TI_EHG_CHP_E!H35+TI_EHG_H_E!H35</f>
        <v>27.443465279999998</v>
      </c>
      <c r="I35" s="8">
        <f>TI_EHG_E_E!I35+TI_EHG_CHP_E!I35+TI_EHG_H_E!I35</f>
        <v>27.443465279999998</v>
      </c>
      <c r="J35" s="8">
        <f>TI_EHG_E_E!J35+TI_EHG_CHP_E!J35+TI_EHG_H_E!J35</f>
        <v>18.295643519999999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104.28688439999999</v>
      </c>
      <c r="D36" s="8">
        <f>TI_EHG_E_E!D36+TI_EHG_CHP_E!D36+TI_EHG_H_E!D36</f>
        <v>122.21230715999999</v>
      </c>
      <c r="E36" s="8">
        <f>TI_EHG_E_E!E36+TI_EHG_CHP_E!E36+TI_EHG_H_E!E36</f>
        <v>146.05910964000003</v>
      </c>
      <c r="F36" s="8">
        <f>TI_EHG_E_E!F36+TI_EHG_CHP_E!F36+TI_EHG_H_E!F36</f>
        <v>323.71572096</v>
      </c>
      <c r="G36" s="8">
        <f>TI_EHG_E_E!G36+TI_EHG_CHP_E!G36+TI_EHG_H_E!G36</f>
        <v>330.16615632000008</v>
      </c>
      <c r="H36" s="8">
        <f>TI_EHG_E_E!H36+TI_EHG_CHP_E!H36+TI_EHG_H_E!H36</f>
        <v>297.67932324000003</v>
      </c>
      <c r="I36" s="8">
        <f>TI_EHG_E_E!I36+TI_EHG_CHP_E!I36+TI_EHG_H_E!I36</f>
        <v>315.64222740000002</v>
      </c>
      <c r="J36" s="8">
        <f>TI_EHG_E_E!J36+TI_EHG_CHP_E!J36+TI_EHG_H_E!J36</f>
        <v>728.84331431999999</v>
      </c>
      <c r="K36" s="8">
        <f>TI_EHG_E_E!K36+TI_EHG_CHP_E!K36+TI_EHG_H_E!K36</f>
        <v>294.62333976000002</v>
      </c>
      <c r="L36" s="8">
        <f>TI_EHG_E_E!L36+TI_EHG_CHP_E!L36+TI_EHG_H_E!L36</f>
        <v>326.48184827999995</v>
      </c>
      <c r="M36" s="8">
        <f>TI_EHG_E_E!M36+TI_EHG_CHP_E!M36+TI_EHG_H_E!M36</f>
        <v>336.66293232000004</v>
      </c>
      <c r="N36" s="8">
        <f>TI_EHG_E_E!N36+TI_EHG_CHP_E!N36+TI_EHG_H_E!N36</f>
        <v>393.76414152000007</v>
      </c>
      <c r="O36" s="8">
        <f>TI_EHG_E_E!O36+TI_EHG_CHP_E!O36+TI_EHG_H_E!O36</f>
        <v>501.30054971999999</v>
      </c>
      <c r="P36" s="8">
        <f>TI_EHG_E_E!P36+TI_EHG_CHP_E!P36+TI_EHG_H_E!P36</f>
        <v>323.39928708000008</v>
      </c>
      <c r="Q36" s="8">
        <f>TI_EHG_E_E!Q36+TI_EHG_CHP_E!Q36+TI_EHG_H_E!Q36</f>
        <v>294.86730959999994</v>
      </c>
      <c r="R36" s="8">
        <f>TI_EHG_E_E!R36+TI_EHG_CHP_E!R36+TI_EHG_H_E!R36</f>
        <v>277.15110120000003</v>
      </c>
      <c r="S36" s="8">
        <f>TI_EHG_E_E!S36+TI_EHG_CHP_E!S36+TI_EHG_H_E!S36</f>
        <v>434.67134148000008</v>
      </c>
      <c r="T36" s="8">
        <f>TI_EHG_E_E!T36+TI_EHG_CHP_E!T36+TI_EHG_H_E!T36</f>
        <v>325.42964316000007</v>
      </c>
      <c r="U36" s="8">
        <f>TI_EHG_E_E!U36+TI_EHG_CHP_E!U36+TI_EHG_H_E!U36</f>
        <v>192.14714772000002</v>
      </c>
      <c r="V36" s="8">
        <f>TI_EHG_E_E!V36+TI_EHG_CHP_E!V36+TI_EHG_H_E!V36</f>
        <v>181.95220691999998</v>
      </c>
      <c r="W36" s="8">
        <f>TI_EHG_E_E!W36+TI_EHG_CHP_E!W36+TI_EHG_H_E!W36</f>
        <v>161.23748652</v>
      </c>
      <c r="X36" s="8">
        <f>TI_EHG_E_E!X36+TI_EHG_CHP_E!X36+TI_EHG_H_E!X36</f>
        <v>167.76243036000002</v>
      </c>
      <c r="Y36" s="8">
        <f>TI_EHG_E_E!Y36+TI_EHG_CHP_E!Y36+TI_EHG_H_E!Y36</f>
        <v>226.87059816000004</v>
      </c>
      <c r="Z36" s="8">
        <f>TI_EHG_E_E!Z36+TI_EHG_CHP_E!Z36+TI_EHG_H_E!Z36</f>
        <v>387.70964604000005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6.1402017599999974</v>
      </c>
      <c r="D37" s="8">
        <f>TI_EHG_E_E!D37+TI_EHG_CHP_E!D37+TI_EHG_H_E!D37</f>
        <v>6.1402017599999974</v>
      </c>
      <c r="E37" s="8">
        <f>TI_EHG_E_E!E37+TI_EHG_CHP_E!E37+TI_EHG_H_E!E37</f>
        <v>6.1402017599999974</v>
      </c>
      <c r="F37" s="8">
        <f>TI_EHG_E_E!F37+TI_EHG_CHP_E!F37+TI_EHG_H_E!F37</f>
        <v>3.0701008799999987</v>
      </c>
      <c r="G37" s="8">
        <f>TI_EHG_E_E!G37+TI_EHG_CHP_E!G37+TI_EHG_H_E!G37</f>
        <v>3.0701008799999987</v>
      </c>
      <c r="H37" s="8">
        <f>TI_EHG_E_E!H37+TI_EHG_CHP_E!H37+TI_EHG_H_E!H37</f>
        <v>3.0159637199999989</v>
      </c>
      <c r="I37" s="8">
        <f>TI_EHG_E_E!I37+TI_EHG_CHP_E!I37+TI_EHG_H_E!I37</f>
        <v>6.0321769199999977</v>
      </c>
      <c r="J37" s="8">
        <f>TI_EHG_E_E!J37+TI_EHG_CHP_E!J37+TI_EHG_H_E!J37</f>
        <v>3.0274398000000007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3.21554772</v>
      </c>
      <c r="U37" s="8">
        <f>TI_EHG_E_E!U37+TI_EHG_CHP_E!U37+TI_EHG_H_E!U37</f>
        <v>1.29405276</v>
      </c>
      <c r="V37" s="8">
        <f>TI_EHG_E_E!V37+TI_EHG_CHP_E!V37+TI_EHG_H_E!V37</f>
        <v>0.31384584000000004</v>
      </c>
      <c r="W37" s="8">
        <f>TI_EHG_E_E!W37+TI_EHG_CHP_E!W37+TI_EHG_H_E!W37</f>
        <v>0.21704759999999998</v>
      </c>
      <c r="X37" s="8">
        <f>TI_EHG_E_E!X37+TI_EHG_CHP_E!X37+TI_EHG_H_E!X37</f>
        <v>0.34977095999999991</v>
      </c>
      <c r="Y37" s="8">
        <f>TI_EHG_E_E!Y37+TI_EHG_CHP_E!Y37+TI_EHG_H_E!Y37</f>
        <v>0.3829517999999999</v>
      </c>
      <c r="Z37" s="8">
        <f>TI_EHG_E_E!Z37+TI_EHG_CHP_E!Z37+TI_EHG_H_E!Z37</f>
        <v>0.28665252000000002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3.09158496</v>
      </c>
      <c r="E41" s="8">
        <f>TI_EHG_E_E!E41+TI_EHG_CHP_E!E41+TI_EHG_H_E!E41</f>
        <v>3.09158496</v>
      </c>
      <c r="F41" s="8">
        <f>TI_EHG_E_E!F41+TI_EHG_CHP_E!F41+TI_EHG_H_E!F41</f>
        <v>12.539244960000003</v>
      </c>
      <c r="G41" s="8">
        <f>TI_EHG_E_E!G41+TI_EHG_CHP_E!G41+TI_EHG_H_E!G41</f>
        <v>6.2408912399999981</v>
      </c>
      <c r="H41" s="8">
        <f>TI_EHG_E_E!H41+TI_EHG_CHP_E!H41+TI_EHG_H_E!H41</f>
        <v>0</v>
      </c>
      <c r="I41" s="8">
        <f>TI_EHG_E_E!I41+TI_EHG_CHP_E!I41+TI_EHG_H_E!I41</f>
        <v>9.3327350399999993</v>
      </c>
      <c r="J41" s="8">
        <f>TI_EHG_E_E!J41+TI_EHG_CHP_E!J41+TI_EHG_H_E!J41</f>
        <v>18.722673720000003</v>
      </c>
      <c r="K41" s="8">
        <f>TI_EHG_E_E!K41+TI_EHG_CHP_E!K41+TI_EHG_H_E!K41</f>
        <v>15.515904959999999</v>
      </c>
      <c r="L41" s="8">
        <f>TI_EHG_E_E!L41+TI_EHG_CHP_E!L41+TI_EHG_H_E!L41</f>
        <v>12.42432</v>
      </c>
      <c r="M41" s="8">
        <f>TI_EHG_E_E!M41+TI_EHG_CHP_E!M41+TI_EHG_H_E!M41</f>
        <v>21.756796199999997</v>
      </c>
      <c r="N41" s="8">
        <f>TI_EHG_E_E!N41+TI_EHG_CHP_E!N41+TI_EHG_H_E!N41</f>
        <v>12.366598680000001</v>
      </c>
      <c r="O41" s="8">
        <f>TI_EHG_E_E!O41+TI_EHG_CHP_E!O41+TI_EHG_H_E!O41</f>
        <v>9.2750137200000005</v>
      </c>
      <c r="P41" s="8">
        <f>TI_EHG_E_E!P41+TI_EHG_CHP_E!P41+TI_EHG_H_E!P41</f>
        <v>18.60774876</v>
      </c>
      <c r="Q41" s="8">
        <f>TI_EHG_E_E!Q41+TI_EHG_CHP_E!Q41+TI_EHG_H_E!Q41</f>
        <v>15.45844248</v>
      </c>
      <c r="R41" s="8">
        <f>TI_EHG_E_E!R41+TI_EHG_CHP_E!R41+TI_EHG_H_E!R41</f>
        <v>9.2750137200000005</v>
      </c>
      <c r="S41" s="8">
        <f>TI_EHG_E_E!S41+TI_EHG_CHP_E!S41+TI_EHG_H_E!S41</f>
        <v>6.18342876</v>
      </c>
      <c r="T41" s="8">
        <f>TI_EHG_E_E!T41+TI_EHG_CHP_E!T41+TI_EHG_H_E!T41</f>
        <v>14.262342840000002</v>
      </c>
      <c r="U41" s="8">
        <f>TI_EHG_E_E!U41+TI_EHG_CHP_E!U41+TI_EHG_H_E!U41</f>
        <v>10.830642120000002</v>
      </c>
      <c r="V41" s="8">
        <f>TI_EHG_E_E!V41+TI_EHG_CHP_E!V41+TI_EHG_H_E!V41</f>
        <v>5.5283047200000004</v>
      </c>
      <c r="W41" s="8">
        <f>TI_EHG_E_E!W41+TI_EHG_CHP_E!W41+TI_EHG_H_E!W41</f>
        <v>4.6231412400000007</v>
      </c>
      <c r="X41" s="8">
        <f>TI_EHG_E_E!X41+TI_EHG_CHP_E!X41+TI_EHG_H_E!X41</f>
        <v>16.60303296</v>
      </c>
      <c r="Y41" s="8">
        <f>TI_EHG_E_E!Y41+TI_EHG_CHP_E!Y41+TI_EHG_H_E!Y41</f>
        <v>16.174652760000001</v>
      </c>
      <c r="Z41" s="8">
        <f>TI_EHG_E_E!Z41+TI_EHG_CHP_E!Z41+TI_EHG_H_E!Z41</f>
        <v>1.57452372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331.93913796000004</v>
      </c>
      <c r="D42" s="8">
        <f>TI_EHG_E_E!D42+TI_EHG_CHP_E!D42+TI_EHG_H_E!D42</f>
        <v>256.98982932000001</v>
      </c>
      <c r="E42" s="8">
        <f>TI_EHG_E_E!E42+TI_EHG_CHP_E!E42+TI_EHG_H_E!E42</f>
        <v>67.729287960000008</v>
      </c>
      <c r="F42" s="8">
        <f>TI_EHG_E_E!F42+TI_EHG_CHP_E!F42+TI_EHG_H_E!F42</f>
        <v>67.729287960000008</v>
      </c>
      <c r="G42" s="8">
        <f>TI_EHG_E_E!G42+TI_EHG_CHP_E!G42+TI_EHG_H_E!G42</f>
        <v>67.729024080000016</v>
      </c>
      <c r="H42" s="8">
        <f>TI_EHG_E_E!H42+TI_EHG_CHP_E!H42+TI_EHG_H_E!H42</f>
        <v>19.35111204</v>
      </c>
      <c r="I42" s="8">
        <f>TI_EHG_E_E!I42+TI_EHG_CHP_E!I42+TI_EHG_H_E!I42</f>
        <v>35.499248639999998</v>
      </c>
      <c r="J42" s="8">
        <f>TI_EHG_E_E!J42+TI_EHG_CHP_E!J42+TI_EHG_H_E!J42</f>
        <v>22.576517279999997</v>
      </c>
      <c r="K42" s="8">
        <f>TI_EHG_E_E!K42+TI_EHG_CHP_E!K42+TI_EHG_H_E!K42</f>
        <v>193.53407796000002</v>
      </c>
      <c r="L42" s="8">
        <f>TI_EHG_E_E!L42+TI_EHG_CHP_E!L42+TI_EHG_H_E!L42</f>
        <v>319.2947999999999</v>
      </c>
      <c r="M42" s="8">
        <f>TI_EHG_E_E!M42+TI_EHG_CHP_E!M42+TI_EHG_H_E!M42</f>
        <v>206.41274136000001</v>
      </c>
      <c r="N42" s="8">
        <f>TI_EHG_E_E!N42+TI_EHG_CHP_E!N42+TI_EHG_H_E!N42</f>
        <v>196.73731728000001</v>
      </c>
      <c r="O42" s="8">
        <f>TI_EHG_E_E!O42+TI_EHG_CHP_E!O42+TI_EHG_H_E!O42</f>
        <v>129.00802932000002</v>
      </c>
      <c r="P42" s="8">
        <f>TI_EHG_E_E!P42+TI_EHG_CHP_E!P42+TI_EHG_H_E!P42</f>
        <v>125.78288795999998</v>
      </c>
      <c r="Q42" s="8">
        <f>TI_EHG_E_E!Q42+TI_EHG_CHP_E!Q42+TI_EHG_H_E!Q42</f>
        <v>32.251941359999996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32.472017280000003</v>
      </c>
      <c r="Z42" s="8">
        <f>TI_EHG_E_E!Z42+TI_EHG_CHP_E!Z42+TI_EHG_H_E!Z42</f>
        <v>29.224710000000002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8747.3239588799988</v>
      </c>
      <c r="D43" s="8">
        <f>TI_EHG_E_E!D43+TI_EHG_CHP_E!D43+TI_EHG_H_E!D43</f>
        <v>9461.0963584799993</v>
      </c>
      <c r="E43" s="8">
        <f>TI_EHG_E_E!E43+TI_EHG_CHP_E!E43+TI_EHG_H_E!E43</f>
        <v>8934.7754105999993</v>
      </c>
      <c r="F43" s="8">
        <f>TI_EHG_E_E!F43+TI_EHG_CHP_E!F43+TI_EHG_H_E!F43</f>
        <v>9208.64883276</v>
      </c>
      <c r="G43" s="8">
        <f>TI_EHG_E_E!G43+TI_EHG_CHP_E!G43+TI_EHG_H_E!G43</f>
        <v>5591.5937064</v>
      </c>
      <c r="H43" s="8">
        <f>TI_EHG_E_E!H43+TI_EHG_CHP_E!H43+TI_EHG_H_E!H43</f>
        <v>5710.3320502800007</v>
      </c>
      <c r="I43" s="8">
        <f>TI_EHG_E_E!I43+TI_EHG_CHP_E!I43+TI_EHG_H_E!I43</f>
        <v>10504.733236920001</v>
      </c>
      <c r="J43" s="8">
        <f>TI_EHG_E_E!J43+TI_EHG_CHP_E!J43+TI_EHG_H_E!J43</f>
        <v>10340.82282168</v>
      </c>
      <c r="K43" s="8">
        <f>TI_EHG_E_E!K43+TI_EHG_CHP_E!K43+TI_EHG_H_E!K43</f>
        <v>8587.4306824799987</v>
      </c>
      <c r="L43" s="8">
        <f>TI_EHG_E_E!L43+TI_EHG_CHP_E!L43+TI_EHG_H_E!L43</f>
        <v>8997.3124909199996</v>
      </c>
      <c r="M43" s="8">
        <f>TI_EHG_E_E!M43+TI_EHG_CHP_E!M43+TI_EHG_H_E!M43</f>
        <v>9611.1203151599984</v>
      </c>
      <c r="N43" s="8">
        <f>TI_EHG_E_E!N43+TI_EHG_CHP_E!N43+TI_EHG_H_E!N43</f>
        <v>9369.0428176799996</v>
      </c>
      <c r="O43" s="8">
        <f>TI_EHG_E_E!O43+TI_EHG_CHP_E!O43+TI_EHG_H_E!O43</f>
        <v>8875.306070280003</v>
      </c>
      <c r="P43" s="8">
        <f>TI_EHG_E_E!P43+TI_EHG_CHP_E!P43+TI_EHG_H_E!P43</f>
        <v>8169.4097596800011</v>
      </c>
      <c r="Q43" s="8">
        <f>TI_EHG_E_E!Q43+TI_EHG_CHP_E!Q43+TI_EHG_H_E!Q43</f>
        <v>8374.2488949599974</v>
      </c>
      <c r="R43" s="8">
        <f>TI_EHG_E_E!R43+TI_EHG_CHP_E!R43+TI_EHG_H_E!R43</f>
        <v>7214.2707779999982</v>
      </c>
      <c r="S43" s="8">
        <f>TI_EHG_E_E!S43+TI_EHG_CHP_E!S43+TI_EHG_H_E!S43</f>
        <v>7288.9910542799998</v>
      </c>
      <c r="T43" s="8">
        <f>TI_EHG_E_E!T43+TI_EHG_CHP_E!T43+TI_EHG_H_E!T43</f>
        <v>8052.2909157599979</v>
      </c>
      <c r="U43" s="8">
        <f>TI_EHG_E_E!U43+TI_EHG_CHP_E!U43+TI_EHG_H_E!U43</f>
        <v>7494.2943519600003</v>
      </c>
      <c r="V43" s="8">
        <f>TI_EHG_E_E!V43+TI_EHG_CHP_E!V43+TI_EHG_H_E!V43</f>
        <v>7732.4750193599994</v>
      </c>
      <c r="W43" s="8">
        <f>TI_EHG_E_E!W43+TI_EHG_CHP_E!W43+TI_EHG_H_E!W43</f>
        <v>7792.8412068000016</v>
      </c>
      <c r="X43" s="8">
        <f>TI_EHG_E_E!X43+TI_EHG_CHP_E!X43+TI_EHG_H_E!X43</f>
        <v>8542.5629842800008</v>
      </c>
      <c r="Y43" s="8">
        <f>TI_EHG_E_E!Y43+TI_EHG_CHP_E!Y43+TI_EHG_H_E!Y43</f>
        <v>10531.834185600001</v>
      </c>
      <c r="Z43" s="8">
        <f>TI_EHG_E_E!Z43+TI_EHG_CHP_E!Z43+TI_EHG_H_E!Z43</f>
        <v>9360.8258093999993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113665.72637736</v>
      </c>
      <c r="D44" s="8">
        <f>TI_EHG_E_E!D44+TI_EHG_CHP_E!D44+TI_EHG_H_E!D44</f>
        <v>114511.27951943998</v>
      </c>
      <c r="E44" s="8">
        <f>TI_EHG_E_E!E44+TI_EHG_CHP_E!E44+TI_EHG_H_E!E44</f>
        <v>114570.47324376</v>
      </c>
      <c r="F44" s="8">
        <f>TI_EHG_E_E!F44+TI_EHG_CHP_E!F44+TI_EHG_H_E!F44</f>
        <v>105775.87623120002</v>
      </c>
      <c r="G44" s="8">
        <f>TI_EHG_E_E!G44+TI_EHG_CHP_E!G44+TI_EHG_H_E!G44</f>
        <v>84205.455774480026</v>
      </c>
      <c r="H44" s="8">
        <f>TI_EHG_E_E!H44+TI_EHG_CHP_E!H44+TI_EHG_H_E!H44</f>
        <v>81851.870630160003</v>
      </c>
      <c r="I44" s="8">
        <f>TI_EHG_E_E!I44+TI_EHG_CHP_E!I44+TI_EHG_H_E!I44</f>
        <v>69980.904951119999</v>
      </c>
      <c r="J44" s="8">
        <f>TI_EHG_E_E!J44+TI_EHG_CHP_E!J44+TI_EHG_H_E!J44</f>
        <v>55987.073620560004</v>
      </c>
      <c r="K44" s="8">
        <f>TI_EHG_E_E!K44+TI_EHG_CHP_E!K44+TI_EHG_H_E!K44</f>
        <v>51594.603806160012</v>
      </c>
      <c r="L44" s="8">
        <f>TI_EHG_E_E!L44+TI_EHG_CHP_E!L44+TI_EHG_H_E!L44</f>
        <v>48039.343259039997</v>
      </c>
      <c r="M44" s="8">
        <f>TI_EHG_E_E!M44+TI_EHG_CHP_E!M44+TI_EHG_H_E!M44</f>
        <v>38484.367500959997</v>
      </c>
      <c r="N44" s="8">
        <f>TI_EHG_E_E!N44+TI_EHG_CHP_E!N44+TI_EHG_H_E!N44</f>
        <v>32592.431635200002</v>
      </c>
      <c r="O44" s="8">
        <f>TI_EHG_E_E!O44+TI_EHG_CHP_E!O44+TI_EHG_H_E!O44</f>
        <v>30405.412467360002</v>
      </c>
      <c r="P44" s="8">
        <f>TI_EHG_E_E!P44+TI_EHG_CHP_E!P44+TI_EHG_H_E!P44</f>
        <v>23959.684059840005</v>
      </c>
      <c r="Q44" s="8">
        <f>TI_EHG_E_E!Q44+TI_EHG_CHP_E!Q44+TI_EHG_H_E!Q44</f>
        <v>22422.655664640006</v>
      </c>
      <c r="R44" s="8">
        <f>TI_EHG_E_E!R44+TI_EHG_CHP_E!R44+TI_EHG_H_E!R44</f>
        <v>23438.853794160001</v>
      </c>
      <c r="S44" s="8">
        <f>TI_EHG_E_E!S44+TI_EHG_CHP_E!S44+TI_EHG_H_E!S44</f>
        <v>21627.568406160004</v>
      </c>
      <c r="T44" s="8">
        <f>TI_EHG_E_E!T44+TI_EHG_CHP_E!T44+TI_EHG_H_E!T44</f>
        <v>21121.458413040004</v>
      </c>
      <c r="U44" s="8">
        <f>TI_EHG_E_E!U44+TI_EHG_CHP_E!U44+TI_EHG_H_E!U44</f>
        <v>18236.366354160004</v>
      </c>
      <c r="V44" s="8">
        <f>TI_EHG_E_E!V44+TI_EHG_CHP_E!V44+TI_EHG_H_E!V44</f>
        <v>17483.097944159999</v>
      </c>
      <c r="W44" s="8">
        <f>TI_EHG_E_E!W44+TI_EHG_CHP_E!W44+TI_EHG_H_E!W44</f>
        <v>15238.35153432</v>
      </c>
      <c r="X44" s="8">
        <f>TI_EHG_E_E!X44+TI_EHG_CHP_E!X44+TI_EHG_H_E!X44</f>
        <v>16773.583537440001</v>
      </c>
      <c r="Y44" s="8">
        <f>TI_EHG_E_E!Y44+TI_EHG_CHP_E!Y44+TI_EHG_H_E!Y44</f>
        <v>17526.99015288</v>
      </c>
      <c r="Z44" s="8">
        <f>TI_EHG_E_E!Z44+TI_EHG_CHP_E!Z44+TI_EHG_H_E!Z44</f>
        <v>14157.222204239997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4047.4810620000012</v>
      </c>
      <c r="D47" s="8">
        <f>TI_EHG_E_E!D47+TI_EHG_CHP_E!D47+TI_EHG_H_E!D47</f>
        <v>3662.2692637199993</v>
      </c>
      <c r="E47" s="8">
        <f>TI_EHG_E_E!E47+TI_EHG_CHP_E!E47+TI_EHG_H_E!E47</f>
        <v>2940.9049080000004</v>
      </c>
      <c r="F47" s="8">
        <f>TI_EHG_E_E!F47+TI_EHG_CHP_E!F47+TI_EHG_H_E!F47</f>
        <v>292.49059716000005</v>
      </c>
      <c r="G47" s="8">
        <f>TI_EHG_E_E!G47+TI_EHG_CHP_E!G47+TI_EHG_H_E!G47</f>
        <v>1422.7990394399999</v>
      </c>
      <c r="H47" s="8">
        <f>TI_EHG_E_E!H47+TI_EHG_CHP_E!H47+TI_EHG_H_E!H47</f>
        <v>296.53376400000008</v>
      </c>
      <c r="I47" s="8">
        <f>TI_EHG_E_E!I47+TI_EHG_CHP_E!I47+TI_EHG_H_E!I47</f>
        <v>145.11967884000001</v>
      </c>
      <c r="J47" s="8">
        <f>TI_EHG_E_E!J47+TI_EHG_CHP_E!J47+TI_EHG_H_E!J47</f>
        <v>185.61816683999999</v>
      </c>
      <c r="K47" s="8">
        <f>TI_EHG_E_E!K47+TI_EHG_CHP_E!K47+TI_EHG_H_E!K47</f>
        <v>6.2946968400000021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1567.8001169999998</v>
      </c>
      <c r="D48" s="8">
        <f>TI_EHG_E_E!D48+TI_EHG_CHP_E!D48+TI_EHG_H_E!D48</f>
        <v>1947.6112500000002</v>
      </c>
      <c r="E48" s="8">
        <f>TI_EHG_E_E!E48+TI_EHG_CHP_E!E48+TI_EHG_H_E!E48</f>
        <v>1887.9408990000002</v>
      </c>
      <c r="F48" s="8">
        <f>TI_EHG_E_E!F48+TI_EHG_CHP_E!F48+TI_EHG_H_E!F48</f>
        <v>2444.9382360000004</v>
      </c>
      <c r="G48" s="8">
        <f>TI_EHG_E_E!G48+TI_EHG_CHP_E!G48+TI_EHG_H_E!G48</f>
        <v>3886.3372859999995</v>
      </c>
      <c r="H48" s="8">
        <f>TI_EHG_E_E!H48+TI_EHG_CHP_E!H48+TI_EHG_H_E!H48</f>
        <v>4194.0452969999997</v>
      </c>
      <c r="I48" s="8">
        <f>TI_EHG_E_E!I48+TI_EHG_CHP_E!I48+TI_EHG_H_E!I48</f>
        <v>3999.0665519999993</v>
      </c>
      <c r="J48" s="8">
        <f>TI_EHG_E_E!J48+TI_EHG_CHP_E!J48+TI_EHG_H_E!J48</f>
        <v>3548.4938190000003</v>
      </c>
      <c r="K48" s="8">
        <f>TI_EHG_E_E!K48+TI_EHG_CHP_E!K48+TI_EHG_H_E!K48</f>
        <v>3629.8082339999996</v>
      </c>
      <c r="L48" s="8">
        <f>TI_EHG_E_E!L48+TI_EHG_CHP_E!L48+TI_EHG_H_E!L48</f>
        <v>4429.3377959999998</v>
      </c>
      <c r="M48" s="8">
        <f>TI_EHG_E_E!M48+TI_EHG_CHP_E!M48+TI_EHG_H_E!M48</f>
        <v>2830.7367270000004</v>
      </c>
      <c r="N48" s="8">
        <f>TI_EHG_E_E!N48+TI_EHG_CHP_E!N48+TI_EHG_H_E!N48</f>
        <v>2989.291851</v>
      </c>
      <c r="O48" s="8">
        <f>TI_EHG_E_E!O48+TI_EHG_CHP_E!O48+TI_EHG_H_E!O48</f>
        <v>3541.0835069999998</v>
      </c>
      <c r="P48" s="8">
        <f>TI_EHG_E_E!P48+TI_EHG_CHP_E!P48+TI_EHG_H_E!P48</f>
        <v>2157.3790289999997</v>
      </c>
      <c r="Q48" s="8">
        <f>TI_EHG_E_E!Q48+TI_EHG_CHP_E!Q48+TI_EHG_H_E!Q48</f>
        <v>2257.0075709999996</v>
      </c>
      <c r="R48" s="8">
        <f>TI_EHG_E_E!R48+TI_EHG_CHP_E!R48+TI_EHG_H_E!R48</f>
        <v>4417.6863509999994</v>
      </c>
      <c r="S48" s="8">
        <f>TI_EHG_E_E!S48+TI_EHG_CHP_E!S48+TI_EHG_H_E!S48</f>
        <v>4259.6391239999994</v>
      </c>
      <c r="T48" s="8">
        <f>TI_EHG_E_E!T48+TI_EHG_CHP_E!T48+TI_EHG_H_E!T48</f>
        <v>2679.5087280000002</v>
      </c>
      <c r="U48" s="8">
        <f>TI_EHG_E_E!U48+TI_EHG_CHP_E!U48+TI_EHG_H_E!U48</f>
        <v>1640.5304759999999</v>
      </c>
      <c r="V48" s="8">
        <f>TI_EHG_E_E!V48+TI_EHG_CHP_E!V48+TI_EHG_H_E!V48</f>
        <v>550.91661299999998</v>
      </c>
      <c r="W48" s="8">
        <f>TI_EHG_E_E!W48+TI_EHG_CHP_E!W48+TI_EHG_H_E!W48</f>
        <v>417.45693599999998</v>
      </c>
      <c r="X48" s="8">
        <f>TI_EHG_E_E!X48+TI_EHG_CHP_E!X48+TI_EHG_H_E!X48</f>
        <v>344.256237</v>
      </c>
      <c r="Y48" s="8">
        <f>TI_EHG_E_E!Y48+TI_EHG_CHP_E!Y48+TI_EHG_H_E!Y48</f>
        <v>352.493154</v>
      </c>
      <c r="Z48" s="8">
        <f>TI_EHG_E_E!Z48+TI_EHG_CHP_E!Z48+TI_EHG_H_E!Z48</f>
        <v>254.38093200000003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932.93085167999993</v>
      </c>
      <c r="D50" s="8">
        <f>TI_EHG_E_E!D50+TI_EHG_CHP_E!D50+TI_EHG_H_E!D50</f>
        <v>1098.88419204</v>
      </c>
      <c r="E50" s="8">
        <f>TI_EHG_E_E!E50+TI_EHG_CHP_E!E50+TI_EHG_H_E!E50</f>
        <v>1807.1291401200001</v>
      </c>
      <c r="F50" s="8">
        <f>TI_EHG_E_E!F50+TI_EHG_CHP_E!F50+TI_EHG_H_E!F50</f>
        <v>5114.9082164400006</v>
      </c>
      <c r="G50" s="8">
        <f>TI_EHG_E_E!G50+TI_EHG_CHP_E!G50+TI_EHG_H_E!G50</f>
        <v>15641.121526199999</v>
      </c>
      <c r="H50" s="8">
        <f>TI_EHG_E_E!H50+TI_EHG_CHP_E!H50+TI_EHG_H_E!H50</f>
        <v>15484.935440159999</v>
      </c>
      <c r="I50" s="8">
        <f>TI_EHG_E_E!I50+TI_EHG_CHP_E!I50+TI_EHG_H_E!I50</f>
        <v>17056.334770920002</v>
      </c>
      <c r="J50" s="8">
        <f>TI_EHG_E_E!J50+TI_EHG_CHP_E!J50+TI_EHG_H_E!J50</f>
        <v>16987.48557624</v>
      </c>
      <c r="K50" s="8">
        <f>TI_EHG_E_E!K50+TI_EHG_CHP_E!K50+TI_EHG_H_E!K50</f>
        <v>16137.717298199999</v>
      </c>
      <c r="L50" s="8">
        <f>TI_EHG_E_E!L50+TI_EHG_CHP_E!L50+TI_EHG_H_E!L50</f>
        <v>12149.874338399999</v>
      </c>
      <c r="M50" s="8">
        <f>TI_EHG_E_E!M50+TI_EHG_CHP_E!M50+TI_EHG_H_E!M50</f>
        <v>15487.045952399998</v>
      </c>
      <c r="N50" s="8">
        <f>TI_EHG_E_E!N50+TI_EHG_CHP_E!N50+TI_EHG_H_E!N50</f>
        <v>13626.490084200002</v>
      </c>
      <c r="O50" s="8">
        <f>TI_EHG_E_E!O50+TI_EHG_CHP_E!O50+TI_EHG_H_E!O50</f>
        <v>13359.476509200002</v>
      </c>
      <c r="P50" s="8">
        <f>TI_EHG_E_E!P50+TI_EHG_CHP_E!P50+TI_EHG_H_E!P50</f>
        <v>10758.07780488</v>
      </c>
      <c r="Q50" s="8">
        <f>TI_EHG_E_E!Q50+TI_EHG_CHP_E!Q50+TI_EHG_H_E!Q50</f>
        <v>10616.742357480001</v>
      </c>
      <c r="R50" s="8">
        <f>TI_EHG_E_E!R50+TI_EHG_CHP_E!R50+TI_EHG_H_E!R50</f>
        <v>11292.310253519998</v>
      </c>
      <c r="S50" s="8">
        <f>TI_EHG_E_E!S50+TI_EHG_CHP_E!S50+TI_EHG_H_E!S50</f>
        <v>11221.862737680005</v>
      </c>
      <c r="T50" s="8">
        <f>TI_EHG_E_E!T50+TI_EHG_CHP_E!T50+TI_EHG_H_E!T50</f>
        <v>10778.95018512</v>
      </c>
      <c r="U50" s="8">
        <f>TI_EHG_E_E!U50+TI_EHG_CHP_E!U50+TI_EHG_H_E!U50</f>
        <v>10936.623498840003</v>
      </c>
      <c r="V50" s="8">
        <f>TI_EHG_E_E!V50+TI_EHG_CHP_E!V50+TI_EHG_H_E!V50</f>
        <v>9539.4535768800015</v>
      </c>
      <c r="W50" s="8">
        <f>TI_EHG_E_E!W50+TI_EHG_CHP_E!W50+TI_EHG_H_E!W50</f>
        <v>9048.3971738400014</v>
      </c>
      <c r="X50" s="8">
        <f>TI_EHG_E_E!X50+TI_EHG_CHP_E!X50+TI_EHG_H_E!X50</f>
        <v>6881.4861253199979</v>
      </c>
      <c r="Y50" s="8">
        <f>TI_EHG_E_E!Y50+TI_EHG_CHP_E!Y50+TI_EHG_H_E!Y50</f>
        <v>9321.2213864400001</v>
      </c>
      <c r="Z50" s="8">
        <f>TI_EHG_E_E!Z50+TI_EHG_CHP_E!Z50+TI_EHG_H_E!Z50</f>
        <v>8880.0588860400021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178665.33438392225</v>
      </c>
      <c r="D51" s="27">
        <f>TI_EHG_E_E!D51+TI_EHG_CHP_E!D51+TI_EHG_H_E!D51</f>
        <v>187262.5444014596</v>
      </c>
      <c r="E51" s="27">
        <f>TI_EHG_E_E!E51+TI_EHG_CHP_E!E51+TI_EHG_H_E!E51</f>
        <v>199109.88253797044</v>
      </c>
      <c r="F51" s="27">
        <f>TI_EHG_E_E!F51+TI_EHG_CHP_E!F51+TI_EHG_H_E!F51</f>
        <v>221268.90522754996</v>
      </c>
      <c r="G51" s="27">
        <f>TI_EHG_E_E!G51+TI_EHG_CHP_E!G51+TI_EHG_H_E!G51</f>
        <v>239035.8525656985</v>
      </c>
      <c r="H51" s="27">
        <f>TI_EHG_E_E!H51+TI_EHG_CHP_E!H51+TI_EHG_H_E!H51</f>
        <v>256358.15544054972</v>
      </c>
      <c r="I51" s="27">
        <f>TI_EHG_E_E!I51+TI_EHG_CHP_E!I51+TI_EHG_H_E!I51</f>
        <v>265776.80477189057</v>
      </c>
      <c r="J51" s="27">
        <f>TI_EHG_E_E!J51+TI_EHG_CHP_E!J51+TI_EHG_H_E!J51</f>
        <v>272992.25738274521</v>
      </c>
      <c r="K51" s="27">
        <f>TI_EHG_E_E!K51+TI_EHG_CHP_E!K51+TI_EHG_H_E!K51</f>
        <v>285396.58424789039</v>
      </c>
      <c r="L51" s="27">
        <f>TI_EHG_E_E!L51+TI_EHG_CHP_E!L51+TI_EHG_H_E!L51</f>
        <v>267845.61729352194</v>
      </c>
      <c r="M51" s="27">
        <f>TI_EHG_E_E!M51+TI_EHG_CHP_E!M51+TI_EHG_H_E!M51</f>
        <v>281005.79806616087</v>
      </c>
      <c r="N51" s="27">
        <f>TI_EHG_E_E!N51+TI_EHG_CHP_E!N51+TI_EHG_H_E!N51</f>
        <v>256039.05350890919</v>
      </c>
      <c r="O51" s="27">
        <f>TI_EHG_E_E!O51+TI_EHG_CHP_E!O51+TI_EHG_H_E!O51</f>
        <v>228187.14013773212</v>
      </c>
      <c r="P51" s="27">
        <f>TI_EHG_E_E!P51+TI_EHG_CHP_E!P51+TI_EHG_H_E!P51</f>
        <v>198140.44864518128</v>
      </c>
      <c r="Q51" s="27">
        <f>TI_EHG_E_E!Q51+TI_EHG_CHP_E!Q51+TI_EHG_H_E!Q51</f>
        <v>172069.85074829799</v>
      </c>
      <c r="R51" s="27">
        <f>TI_EHG_E_E!R51+TI_EHG_CHP_E!R51+TI_EHG_H_E!R51</f>
        <v>185685.73356677446</v>
      </c>
      <c r="S51" s="27">
        <f>TI_EHG_E_E!S51+TI_EHG_CHP_E!S51+TI_EHG_H_E!S51</f>
        <v>211124.56819157387</v>
      </c>
      <c r="T51" s="27">
        <f>TI_EHG_E_E!T51+TI_EHG_CHP_E!T51+TI_EHG_H_E!T51</f>
        <v>233038.30786303704</v>
      </c>
      <c r="U51" s="27">
        <f>TI_EHG_E_E!U51+TI_EHG_CHP_E!U51+TI_EHG_H_E!U51</f>
        <v>219701.97328725309</v>
      </c>
      <c r="V51" s="27">
        <f>TI_EHG_E_E!V51+TI_EHG_CHP_E!V51+TI_EHG_H_E!V51</f>
        <v>245838.45064416117</v>
      </c>
      <c r="W51" s="27">
        <f>TI_EHG_E_E!W51+TI_EHG_CHP_E!W51+TI_EHG_H_E!W51</f>
        <v>241152.41962994123</v>
      </c>
      <c r="X51" s="27">
        <f>TI_EHG_E_E!X51+TI_EHG_CHP_E!X51+TI_EHG_H_E!X51</f>
        <v>235503.14091826076</v>
      </c>
      <c r="Y51" s="27">
        <f>TI_EHG_E_E!Y51+TI_EHG_CHP_E!Y51+TI_EHG_H_E!Y51</f>
        <v>223863.16043747708</v>
      </c>
      <c r="Z51" s="27">
        <f>TI_EHG_E_E!Z51+TI_EHG_CHP_E!Z51+TI_EHG_H_E!Z51</f>
        <v>197761.10340449071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21643.575461854947</v>
      </c>
      <c r="D52" s="27">
        <f t="shared" si="20"/>
        <v>24740.654859195278</v>
      </c>
      <c r="E52" s="27">
        <f t="shared" si="20"/>
        <v>24028.111842354574</v>
      </c>
      <c r="F52" s="27">
        <f t="shared" si="20"/>
        <v>18746.751129243632</v>
      </c>
      <c r="G52" s="27">
        <f t="shared" si="20"/>
        <v>20281.404954705857</v>
      </c>
      <c r="H52" s="27">
        <f t="shared" si="20"/>
        <v>23218.975467602999</v>
      </c>
      <c r="I52" s="27">
        <f t="shared" si="20"/>
        <v>25201.242952076409</v>
      </c>
      <c r="J52" s="27">
        <f t="shared" si="20"/>
        <v>26759.739857317971</v>
      </c>
      <c r="K52" s="27">
        <f t="shared" si="20"/>
        <v>27606.38141047773</v>
      </c>
      <c r="L52" s="27">
        <f t="shared" si="20"/>
        <v>31666.11089576019</v>
      </c>
      <c r="M52" s="27">
        <f t="shared" si="20"/>
        <v>33177.75412346088</v>
      </c>
      <c r="N52" s="27">
        <f t="shared" si="20"/>
        <v>34300.483448446066</v>
      </c>
      <c r="O52" s="27">
        <f t="shared" si="20"/>
        <v>35103.848874686249</v>
      </c>
      <c r="P52" s="27">
        <f t="shared" si="20"/>
        <v>35023.085780965332</v>
      </c>
      <c r="Q52" s="27">
        <f t="shared" si="20"/>
        <v>36497.861461903296</v>
      </c>
      <c r="R52" s="27">
        <f t="shared" si="20"/>
        <v>37596.806140435823</v>
      </c>
      <c r="S52" s="27">
        <f t="shared" si="20"/>
        <v>39643.618459452213</v>
      </c>
      <c r="T52" s="27">
        <f t="shared" si="20"/>
        <v>39607.306775610828</v>
      </c>
      <c r="U52" s="27">
        <f t="shared" si="20"/>
        <v>38132.07293323132</v>
      </c>
      <c r="V52" s="27">
        <f t="shared" si="20"/>
        <v>38869.901206336777</v>
      </c>
      <c r="W52" s="27">
        <f t="shared" si="20"/>
        <v>38448.237288173477</v>
      </c>
      <c r="X52" s="27">
        <f t="shared" si="20"/>
        <v>38980.471268348025</v>
      </c>
      <c r="Y52" s="27">
        <f t="shared" ref="Y52:Z52" si="21">SUM(Y53:Y54)</f>
        <v>38266.879766171121</v>
      </c>
      <c r="Z52" s="27">
        <f t="shared" si="21"/>
        <v>37465.982535179704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9272.8339704000009</v>
      </c>
      <c r="D53" s="8">
        <f>TI_EHG_E_E!D53+TI_EHG_CHP_E!D53+TI_EHG_H_E!D53</f>
        <v>11719.564599600002</v>
      </c>
      <c r="E53" s="8">
        <f>TI_EHG_E_E!E53+TI_EHG_CHP_E!E53+TI_EHG_H_E!E53</f>
        <v>10908.039027600003</v>
      </c>
      <c r="F53" s="8">
        <f>TI_EHG_E_E!F53+TI_EHG_CHP_E!F53+TI_EHG_H_E!F53</f>
        <v>2482.7661143999999</v>
      </c>
      <c r="G53" s="8">
        <f>TI_EHG_E_E!G53+TI_EHG_CHP_E!G53+TI_EHG_H_E!G53</f>
        <v>2645.3564280000001</v>
      </c>
      <c r="H53" s="8">
        <f>TI_EHG_E_E!H53+TI_EHG_CHP_E!H53+TI_EHG_H_E!H53</f>
        <v>2039.2664291999999</v>
      </c>
      <c r="I53" s="8">
        <f>TI_EHG_E_E!I53+TI_EHG_CHP_E!I53+TI_EHG_H_E!I53</f>
        <v>2029.0414716000002</v>
      </c>
      <c r="J53" s="8">
        <f>TI_EHG_E_E!J53+TI_EHG_CHP_E!J53+TI_EHG_H_E!J53</f>
        <v>3433.5579563999995</v>
      </c>
      <c r="K53" s="8">
        <f>TI_EHG_E_E!K53+TI_EHG_CHP_E!K53+TI_EHG_H_E!K53</f>
        <v>2962.6338455999999</v>
      </c>
      <c r="L53" s="8">
        <f>TI_EHG_E_E!L53+TI_EHG_CHP_E!L53+TI_EHG_H_E!L53</f>
        <v>6453.4190291999994</v>
      </c>
      <c r="M53" s="8">
        <f>TI_EHG_E_E!M53+TI_EHG_CHP_E!M53+TI_EHG_H_E!M53</f>
        <v>7201.8862344000008</v>
      </c>
      <c r="N53" s="8">
        <f>TI_EHG_E_E!N53+TI_EHG_CHP_E!N53+TI_EHG_H_E!N53</f>
        <v>7821.8125128000001</v>
      </c>
      <c r="O53" s="8">
        <f>TI_EHG_E_E!O53+TI_EHG_CHP_E!O53+TI_EHG_H_E!O53</f>
        <v>7746.6419316000001</v>
      </c>
      <c r="P53" s="8">
        <f>TI_EHG_E_E!P53+TI_EHG_CHP_E!P53+TI_EHG_H_E!P53</f>
        <v>6022.9036296000004</v>
      </c>
      <c r="Q53" s="8">
        <f>TI_EHG_E_E!Q53+TI_EHG_CHP_E!Q53+TI_EHG_H_E!Q53</f>
        <v>6513.3299087999994</v>
      </c>
      <c r="R53" s="8">
        <f>TI_EHG_E_E!R53+TI_EHG_CHP_E!R53+TI_EHG_H_E!R53</f>
        <v>7428.2679900000003</v>
      </c>
      <c r="S53" s="8">
        <f>TI_EHG_E_E!S53+TI_EHG_CHP_E!S53+TI_EHG_H_E!S53</f>
        <v>7507.815400800001</v>
      </c>
      <c r="T53" s="8">
        <f>TI_EHG_E_E!T53+TI_EHG_CHP_E!T53+TI_EHG_H_E!T53</f>
        <v>6957.6996060000001</v>
      </c>
      <c r="U53" s="8">
        <f>TI_EHG_E_E!U53+TI_EHG_CHP_E!U53+TI_EHG_H_E!U53</f>
        <v>6327.4809312000007</v>
      </c>
      <c r="V53" s="8">
        <f>TI_EHG_E_E!V53+TI_EHG_CHP_E!V53+TI_EHG_H_E!V53</f>
        <v>6677.7235668000012</v>
      </c>
      <c r="W53" s="8">
        <f>TI_EHG_E_E!W53+TI_EHG_CHP_E!W53+TI_EHG_H_E!W53</f>
        <v>6198.2970191999993</v>
      </c>
      <c r="X53" s="8">
        <f>TI_EHG_E_E!X53+TI_EHG_CHP_E!X53+TI_EHG_H_E!X53</f>
        <v>6249.3183323999992</v>
      </c>
      <c r="Y53" s="8">
        <f>TI_EHG_E_E!Y53+TI_EHG_CHP_E!Y53+TI_EHG_H_E!Y53</f>
        <v>5891.8551120000011</v>
      </c>
      <c r="Z53" s="8">
        <f>TI_EHG_E_E!Z53+TI_EHG_CHP_E!Z53+TI_EHG_H_E!Z53</f>
        <v>6093.6922331999995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12370.741491454948</v>
      </c>
      <c r="D54" s="45">
        <f>TI_EHG_E_E!D54+TI_EHG_CHP_E!D54+TI_EHG_H_E!D54</f>
        <v>13021.090259595276</v>
      </c>
      <c r="E54" s="45">
        <f>TI_EHG_E_E!E54+TI_EHG_CHP_E!E54+TI_EHG_H_E!E54</f>
        <v>13120.072814754571</v>
      </c>
      <c r="F54" s="45">
        <f>TI_EHG_E_E!F54+TI_EHG_CHP_E!F54+TI_EHG_H_E!F54</f>
        <v>16263.985014843631</v>
      </c>
      <c r="G54" s="45">
        <f>TI_EHG_E_E!G54+TI_EHG_CHP_E!G54+TI_EHG_H_E!G54</f>
        <v>17636.048526705858</v>
      </c>
      <c r="H54" s="45">
        <f>TI_EHG_E_E!H54+TI_EHG_CHP_E!H54+TI_EHG_H_E!H54</f>
        <v>21179.709038402998</v>
      </c>
      <c r="I54" s="45">
        <f>TI_EHG_E_E!I54+TI_EHG_CHP_E!I54+TI_EHG_H_E!I54</f>
        <v>23172.201480476408</v>
      </c>
      <c r="J54" s="45">
        <f>TI_EHG_E_E!J54+TI_EHG_CHP_E!J54+TI_EHG_H_E!J54</f>
        <v>23326.181900917971</v>
      </c>
      <c r="K54" s="45">
        <f>TI_EHG_E_E!K54+TI_EHG_CHP_E!K54+TI_EHG_H_E!K54</f>
        <v>24643.747564877729</v>
      </c>
      <c r="L54" s="45">
        <f>TI_EHG_E_E!L54+TI_EHG_CHP_E!L54+TI_EHG_H_E!L54</f>
        <v>25212.691866560192</v>
      </c>
      <c r="M54" s="45">
        <f>TI_EHG_E_E!M54+TI_EHG_CHP_E!M54+TI_EHG_H_E!M54</f>
        <v>25975.867889060879</v>
      </c>
      <c r="N54" s="45">
        <f>TI_EHG_E_E!N54+TI_EHG_CHP_E!N54+TI_EHG_H_E!N54</f>
        <v>26478.670935646063</v>
      </c>
      <c r="O54" s="45">
        <f>TI_EHG_E_E!O54+TI_EHG_CHP_E!O54+TI_EHG_H_E!O54</f>
        <v>27357.206943086247</v>
      </c>
      <c r="P54" s="45">
        <f>TI_EHG_E_E!P54+TI_EHG_CHP_E!P54+TI_EHG_H_E!P54</f>
        <v>29000.18215136533</v>
      </c>
      <c r="Q54" s="45">
        <f>TI_EHG_E_E!Q54+TI_EHG_CHP_E!Q54+TI_EHG_H_E!Q54</f>
        <v>29984.531553103297</v>
      </c>
      <c r="R54" s="45">
        <f>TI_EHG_E_E!R54+TI_EHG_CHP_E!R54+TI_EHG_H_E!R54</f>
        <v>30168.538150435823</v>
      </c>
      <c r="S54" s="45">
        <f>TI_EHG_E_E!S54+TI_EHG_CHP_E!S54+TI_EHG_H_E!S54</f>
        <v>32135.803058652211</v>
      </c>
      <c r="T54" s="45">
        <f>TI_EHG_E_E!T54+TI_EHG_CHP_E!T54+TI_EHG_H_E!T54</f>
        <v>32649.607169610827</v>
      </c>
      <c r="U54" s="45">
        <f>TI_EHG_E_E!U54+TI_EHG_CHP_E!U54+TI_EHG_H_E!U54</f>
        <v>31804.592002031321</v>
      </c>
      <c r="V54" s="45">
        <f>TI_EHG_E_E!V54+TI_EHG_CHP_E!V54+TI_EHG_H_E!V54</f>
        <v>32192.177639536774</v>
      </c>
      <c r="W54" s="45">
        <f>TI_EHG_E_E!W54+TI_EHG_CHP_E!W54+TI_EHG_H_E!W54</f>
        <v>32249.940268973482</v>
      </c>
      <c r="X54" s="45">
        <f>TI_EHG_E_E!X54+TI_EHG_CHP_E!X54+TI_EHG_H_E!X54</f>
        <v>32731.152935948026</v>
      </c>
      <c r="Y54" s="45">
        <f>TI_EHG_E_E!Y54+TI_EHG_CHP_E!Y54+TI_EHG_H_E!Y54</f>
        <v>32375.02465417112</v>
      </c>
      <c r="Z54" s="45">
        <f>TI_EHG_E_E!Z54+TI_EHG_CHP_E!Z54+TI_EHG_H_E!Z54</f>
        <v>31372.290301979701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22">SUM(C62:C72)</f>
        <v>48634.484523137493</v>
      </c>
      <c r="D61" s="49">
        <f t="shared" ref="D61:X61" si="23">SUM(D62:D72)</f>
        <v>52274.026024242761</v>
      </c>
      <c r="E61" s="49">
        <f t="shared" si="23"/>
        <v>57927.00971973742</v>
      </c>
      <c r="F61" s="49">
        <f t="shared" si="23"/>
        <v>68584.153734247244</v>
      </c>
      <c r="G61" s="49">
        <f t="shared" si="23"/>
        <v>78759.483224843614</v>
      </c>
      <c r="H61" s="49">
        <f t="shared" si="23"/>
        <v>93720.294493264373</v>
      </c>
      <c r="I61" s="49">
        <f t="shared" si="23"/>
        <v>101239.5715227422</v>
      </c>
      <c r="J61" s="49">
        <f t="shared" si="23"/>
        <v>108174.95901908472</v>
      </c>
      <c r="K61" s="49">
        <f t="shared" si="23"/>
        <v>119532.8023987801</v>
      </c>
      <c r="L61" s="49">
        <f t="shared" si="23"/>
        <v>128205.70507569521</v>
      </c>
      <c r="M61" s="49">
        <f t="shared" si="23"/>
        <v>148088.45095550336</v>
      </c>
      <c r="N61" s="49">
        <f t="shared" si="23"/>
        <v>149892.26614545533</v>
      </c>
      <c r="O61" s="49">
        <f t="shared" si="23"/>
        <v>167746.95770319802</v>
      </c>
      <c r="P61" s="49">
        <f t="shared" si="23"/>
        <v>174158.83900796596</v>
      </c>
      <c r="Q61" s="49">
        <f t="shared" si="23"/>
        <v>177653.25879061225</v>
      </c>
      <c r="R61" s="49">
        <f t="shared" si="23"/>
        <v>181010.5877805429</v>
      </c>
      <c r="S61" s="49">
        <f t="shared" si="23"/>
        <v>184786.9452615621</v>
      </c>
      <c r="T61" s="49">
        <f t="shared" si="23"/>
        <v>188795.44769511992</v>
      </c>
      <c r="U61" s="49">
        <f t="shared" si="23"/>
        <v>189689.40575428033</v>
      </c>
      <c r="V61" s="49">
        <f t="shared" si="23"/>
        <v>196651.49279673767</v>
      </c>
      <c r="W61" s="49">
        <f t="shared" si="23"/>
        <v>201036.55710661333</v>
      </c>
      <c r="X61" s="49">
        <f t="shared" si="23"/>
        <v>218688.00964384116</v>
      </c>
      <c r="Y61" s="49">
        <f t="shared" ref="Y61:Z61" si="24">SUM(Y62:Y72)</f>
        <v>210168.62762288499</v>
      </c>
      <c r="Z61" s="49">
        <f t="shared" si="24"/>
        <v>197657.63622410252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32797.270195199999</v>
      </c>
      <c r="D62" s="52">
        <f>TI_EHG_E_E!D62+TI_EHG_CHP_E!D62+TI_EHG_H_E!D62</f>
        <v>35403.957792000001</v>
      </c>
      <c r="E62" s="52">
        <f>TI_EHG_E_E!E62+TI_EHG_CHP_E!E62+TI_EHG_H_E!E62</f>
        <v>39809.378246399996</v>
      </c>
      <c r="F62" s="52">
        <f>TI_EHG_E_E!F62+TI_EHG_CHP_E!F62+TI_EHG_H_E!F62</f>
        <v>47942.265369600005</v>
      </c>
      <c r="G62" s="52">
        <f>TI_EHG_E_E!G62+TI_EHG_CHP_E!G62+TI_EHG_H_E!G62</f>
        <v>56324.134540800005</v>
      </c>
      <c r="H62" s="52">
        <f>TI_EHG_E_E!H62+TI_EHG_CHP_E!H62+TI_EHG_H_E!H62</f>
        <v>65746.436716800003</v>
      </c>
      <c r="I62" s="52">
        <f>TI_EHG_E_E!I62+TI_EHG_CHP_E!I62+TI_EHG_H_E!I62</f>
        <v>70130.642400000012</v>
      </c>
      <c r="J62" s="52">
        <f>TI_EHG_E_E!J62+TI_EHG_CHP_E!J62+TI_EHG_H_E!J62</f>
        <v>73483.245158399994</v>
      </c>
      <c r="K62" s="52">
        <f>TI_EHG_E_E!K62+TI_EHG_CHP_E!K62+TI_EHG_H_E!K62</f>
        <v>81427.860057600003</v>
      </c>
      <c r="L62" s="52">
        <f>TI_EHG_E_E!L62+TI_EHG_CHP_E!L62+TI_EHG_H_E!L62</f>
        <v>87299.42538239999</v>
      </c>
      <c r="M62" s="52">
        <f>TI_EHG_E_E!M62+TI_EHG_CHP_E!M62+TI_EHG_H_E!M62</f>
        <v>103251.81726719998</v>
      </c>
      <c r="N62" s="52">
        <f>TI_EHG_E_E!N62+TI_EHG_CHP_E!N62+TI_EHG_H_E!N62</f>
        <v>102479.82474240001</v>
      </c>
      <c r="O62" s="52">
        <f>TI_EHG_E_E!O62+TI_EHG_CHP_E!O62+TI_EHG_H_E!O62</f>
        <v>115341.55436159996</v>
      </c>
      <c r="P62" s="52">
        <f>TI_EHG_E_E!P62+TI_EHG_CHP_E!P62+TI_EHG_H_E!P62</f>
        <v>116906.84288639999</v>
      </c>
      <c r="Q62" s="52">
        <f>TI_EHG_E_E!Q62+TI_EHG_CHP_E!Q62+TI_EHG_H_E!Q62</f>
        <v>117576.4459968</v>
      </c>
      <c r="R62" s="52">
        <f>TI_EHG_E_E!R62+TI_EHG_CHP_E!R62+TI_EHG_H_E!R62</f>
        <v>119196.711648</v>
      </c>
      <c r="S62" s="52">
        <f>TI_EHG_E_E!S62+TI_EHG_CHP_E!S62+TI_EHG_H_E!S62</f>
        <v>121979.07227519999</v>
      </c>
      <c r="T62" s="52">
        <f>TI_EHG_E_E!T62+TI_EHG_CHP_E!T62+TI_EHG_H_E!T62</f>
        <v>125258.6051136</v>
      </c>
      <c r="U62" s="52">
        <f>TI_EHG_E_E!U62+TI_EHG_CHP_E!U62+TI_EHG_H_E!U62</f>
        <v>127399.44349439998</v>
      </c>
      <c r="V62" s="52">
        <f>TI_EHG_E_E!V62+TI_EHG_CHP_E!V62+TI_EHG_H_E!V62</f>
        <v>133380.35665919998</v>
      </c>
      <c r="W62" s="52">
        <f>TI_EHG_E_E!W62+TI_EHG_CHP_E!W62+TI_EHG_H_E!W62</f>
        <v>137189.77332479999</v>
      </c>
      <c r="X62" s="52">
        <f>TI_EHG_E_E!X62+TI_EHG_CHP_E!X62+TI_EHG_H_E!X62</f>
        <v>154243.81566719996</v>
      </c>
      <c r="Y62" s="52">
        <f>TI_EHG_E_E!Y62+TI_EHG_CHP_E!Y62+TI_EHG_H_E!Y62</f>
        <v>147195.3232512</v>
      </c>
      <c r="Z62" s="52">
        <f>TI_EHG_E_E!Z62+TI_EHG_CHP_E!Z62+TI_EHG_H_E!Z62</f>
        <v>136689.03964799998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2334.9826288974969</v>
      </c>
      <c r="D64" s="52">
        <f>TI_EHG_E_E!D64+TI_EHG_CHP_E!D64+TI_EHG_H_E!D64</f>
        <v>2791.0061312827634</v>
      </c>
      <c r="E64" s="52">
        <f>TI_EHG_E_E!E64+TI_EHG_CHP_E!E64+TI_EHG_H_E!E64</f>
        <v>3815.0055016574261</v>
      </c>
      <c r="F64" s="52">
        <f>TI_EHG_E_E!F64+TI_EHG_CHP_E!F64+TI_EHG_H_E!F64</f>
        <v>3664.8342844872477</v>
      </c>
      <c r="G64" s="52">
        <f>TI_EHG_E_E!G64+TI_EHG_CHP_E!G64+TI_EHG_H_E!G64</f>
        <v>3795.0988893236117</v>
      </c>
      <c r="H64" s="52">
        <f>TI_EHG_E_E!H64+TI_EHG_CHP_E!H64+TI_EHG_H_E!H64</f>
        <v>4502.2968108643845</v>
      </c>
      <c r="I64" s="52">
        <f>TI_EHG_E_E!I64+TI_EHG_CHP_E!I64+TI_EHG_H_E!I64</f>
        <v>5084.5274264222153</v>
      </c>
      <c r="J64" s="52">
        <f>TI_EHG_E_E!J64+TI_EHG_CHP_E!J64+TI_EHG_H_E!J64</f>
        <v>7381.8452056447422</v>
      </c>
      <c r="K64" s="52">
        <f>TI_EHG_E_E!K64+TI_EHG_CHP_E!K64+TI_EHG_H_E!K64</f>
        <v>9020.9016384600927</v>
      </c>
      <c r="L64" s="52">
        <f>TI_EHG_E_E!L64+TI_EHG_CHP_E!L64+TI_EHG_H_E!L64</f>
        <v>10243.789569935218</v>
      </c>
      <c r="M64" s="52">
        <f>TI_EHG_E_E!M64+TI_EHG_CHP_E!M64+TI_EHG_H_E!M64</f>
        <v>11846.708420303403</v>
      </c>
      <c r="N64" s="52">
        <f>TI_EHG_E_E!N64+TI_EHG_CHP_E!N64+TI_EHG_H_E!N64</f>
        <v>15084.332697455291</v>
      </c>
      <c r="O64" s="52">
        <f>TI_EHG_E_E!O64+TI_EHG_CHP_E!O64+TI_EHG_H_E!O64</f>
        <v>18255.762605438078</v>
      </c>
      <c r="P64" s="52">
        <f>TI_EHG_E_E!P64+TI_EHG_CHP_E!P64+TI_EHG_H_E!P64</f>
        <v>20999.360053406006</v>
      </c>
      <c r="Q64" s="52">
        <f>TI_EHG_E_E!Q64+TI_EHG_CHP_E!Q64+TI_EHG_H_E!Q64</f>
        <v>22488.53002213229</v>
      </c>
      <c r="R64" s="52">
        <f>TI_EHG_E_E!R64+TI_EHG_CHP_E!R64+TI_EHG_H_E!R64</f>
        <v>23347.307791902913</v>
      </c>
      <c r="S64" s="52">
        <f>TI_EHG_E_E!S64+TI_EHG_CHP_E!S64+TI_EHG_H_E!S64</f>
        <v>23700.969078842158</v>
      </c>
      <c r="T64" s="52">
        <f>TI_EHG_E_E!T64+TI_EHG_CHP_E!T64+TI_EHG_H_E!T64</f>
        <v>23990.525159439887</v>
      </c>
      <c r="U64" s="52">
        <f>TI_EHG_E_E!U64+TI_EHG_CHP_E!U64+TI_EHG_H_E!U64</f>
        <v>23981.611839880319</v>
      </c>
      <c r="V64" s="52">
        <f>TI_EHG_E_E!V64+TI_EHG_CHP_E!V64+TI_EHG_H_E!V64</f>
        <v>24264.129036097664</v>
      </c>
      <c r="W64" s="52">
        <f>TI_EHG_E_E!W64+TI_EHG_CHP_E!W64+TI_EHG_H_E!W64</f>
        <v>24745.196652373354</v>
      </c>
      <c r="X64" s="52">
        <f>TI_EHG_E_E!X64+TI_EHG_CHP_E!X64+TI_EHG_H_E!X64</f>
        <v>24551.17116736119</v>
      </c>
      <c r="Y64" s="52">
        <f>TI_EHG_E_E!Y64+TI_EHG_CHP_E!Y64+TI_EHG_H_E!Y64</f>
        <v>24574.822570404984</v>
      </c>
      <c r="Z64" s="52">
        <f>TI_EHG_E_E!Z64+TI_EHG_CHP_E!Z64+TI_EHG_H_E!Z64</f>
        <v>23816.278058182543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13499.363519999997</v>
      </c>
      <c r="D65" s="52">
        <f>TI_EHG_E_E!D65+TI_EHG_CHP_E!D65+TI_EHG_H_E!D65</f>
        <v>14054.850359999997</v>
      </c>
      <c r="E65" s="52">
        <f>TI_EHG_E_E!E65+TI_EHG_CHP_E!E65+TI_EHG_H_E!E65</f>
        <v>14216.169959999999</v>
      </c>
      <c r="F65" s="52">
        <f>TI_EHG_E_E!F65+TI_EHG_CHP_E!F65+TI_EHG_H_E!F65</f>
        <v>16906.184639999999</v>
      </c>
      <c r="G65" s="52">
        <f>TI_EHG_E_E!G65+TI_EHG_CHP_E!G65+TI_EHG_H_E!G65</f>
        <v>18137.054159999996</v>
      </c>
      <c r="H65" s="52">
        <f>TI_EHG_E_E!H65+TI_EHG_CHP_E!H65+TI_EHG_H_E!H65</f>
        <v>21845.652479999997</v>
      </c>
      <c r="I65" s="52">
        <f>TI_EHG_E_E!I65+TI_EHG_CHP_E!I65+TI_EHG_H_E!I65</f>
        <v>23653.985399999998</v>
      </c>
      <c r="J65" s="52">
        <f>TI_EHG_E_E!J65+TI_EHG_CHP_E!J65+TI_EHG_H_E!J65</f>
        <v>25898.06375999999</v>
      </c>
      <c r="K65" s="52">
        <f>TI_EHG_E_E!K65+TI_EHG_CHP_E!K65+TI_EHG_H_E!K65</f>
        <v>27505.979999999996</v>
      </c>
      <c r="L65" s="52">
        <f>TI_EHG_E_E!L65+TI_EHG_CHP_E!L65+TI_EHG_H_E!L65</f>
        <v>27705.768839999997</v>
      </c>
      <c r="M65" s="52">
        <f>TI_EHG_E_E!M65+TI_EHG_CHP_E!M65+TI_EHG_H_E!M65</f>
        <v>29275.731359999998</v>
      </c>
      <c r="N65" s="52">
        <f>TI_EHG_E_E!N65+TI_EHG_CHP_E!N65+TI_EHG_H_E!N65</f>
        <v>29916.484199999999</v>
      </c>
      <c r="O65" s="52">
        <f>TI_EHG_E_E!O65+TI_EHG_CHP_E!O65+TI_EHG_H_E!O65</f>
        <v>31492.687679999999</v>
      </c>
      <c r="P65" s="52">
        <f>TI_EHG_E_E!P65+TI_EHG_CHP_E!P65+TI_EHG_H_E!P65</f>
        <v>33094.942199999998</v>
      </c>
      <c r="Q65" s="52">
        <f>TI_EHG_E_E!Q65+TI_EHG_CHP_E!Q65+TI_EHG_H_E!Q65</f>
        <v>34231.205519999996</v>
      </c>
      <c r="R65" s="52">
        <f>TI_EHG_E_E!R65+TI_EHG_CHP_E!R65+TI_EHG_H_E!R65</f>
        <v>34761.327839999991</v>
      </c>
      <c r="S65" s="52">
        <f>TI_EHG_E_E!S65+TI_EHG_CHP_E!S65+TI_EHG_H_E!S65</f>
        <v>35536.894560000001</v>
      </c>
      <c r="T65" s="52">
        <f>TI_EHG_E_E!T65+TI_EHG_CHP_E!T65+TI_EHG_H_E!T65</f>
        <v>36182.05704</v>
      </c>
      <c r="U65" s="52">
        <f>TI_EHG_E_E!U65+TI_EHG_CHP_E!U65+TI_EHG_H_E!U65</f>
        <v>34867.484640000002</v>
      </c>
      <c r="V65" s="52">
        <f>TI_EHG_E_E!V65+TI_EHG_CHP_E!V65+TI_EHG_H_E!V65</f>
        <v>35297.7912</v>
      </c>
      <c r="W65" s="52">
        <f>TI_EHG_E_E!W65+TI_EHG_CHP_E!W65+TI_EHG_H_E!W65</f>
        <v>35567.205839999995</v>
      </c>
      <c r="X65" s="52">
        <f>TI_EHG_E_E!X65+TI_EHG_CHP_E!X65+TI_EHG_H_E!X65</f>
        <v>36603.38519999999</v>
      </c>
      <c r="Y65" s="52">
        <f>TI_EHG_E_E!Y65+TI_EHG_CHP_E!Y65+TI_EHG_H_E!Y65</f>
        <v>35872.910999999993</v>
      </c>
      <c r="Z65" s="52">
        <f>TI_EHG_E_E!Z65+TI_EHG_CHP_E!Z65+TI_EHG_H_E!Z65</f>
        <v>34844.620320000002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0.88010063999999988</v>
      </c>
      <c r="M68" s="52">
        <f>TI_EHG_E_E!M68+TI_EHG_CHP_E!M68+TI_EHG_H_E!M68</f>
        <v>37.519355520000005</v>
      </c>
      <c r="N68" s="52">
        <f>TI_EHG_E_E!N68+TI_EHG_CHP_E!N68+TI_EHG_H_E!N68</f>
        <v>14.134880159999998</v>
      </c>
      <c r="O68" s="52">
        <f>TI_EHG_E_E!O68+TI_EHG_CHP_E!O68+TI_EHG_H_E!O68</f>
        <v>9.5911343999999996</v>
      </c>
      <c r="P68" s="52">
        <f>TI_EHG_E_E!P68+TI_EHG_CHP_E!P68+TI_EHG_H_E!P68</f>
        <v>10.384830720000002</v>
      </c>
      <c r="Q68" s="52">
        <f>TI_EHG_E_E!Q68+TI_EHG_CHP_E!Q68+TI_EHG_H_E!Q68</f>
        <v>12.157011360000002</v>
      </c>
      <c r="R68" s="52">
        <f>TI_EHG_E_E!R68+TI_EHG_CHP_E!R68+TI_EHG_H_E!R68</f>
        <v>13.46352624</v>
      </c>
      <c r="S68" s="52">
        <f>TI_EHG_E_E!S68+TI_EHG_CHP_E!S68+TI_EHG_H_E!S68</f>
        <v>13.2639552</v>
      </c>
      <c r="T68" s="52">
        <f>TI_EHG_E_E!T68+TI_EHG_CHP_E!T68+TI_EHG_H_E!T68</f>
        <v>13.587397920000001</v>
      </c>
      <c r="U68" s="52">
        <f>TI_EHG_E_E!U68+TI_EHG_CHP_E!U68+TI_EHG_H_E!U68</f>
        <v>15.059584800000005</v>
      </c>
      <c r="V68" s="52">
        <f>TI_EHG_E_E!V68+TI_EHG_CHP_E!V68+TI_EHG_H_E!V68</f>
        <v>14.748121440000002</v>
      </c>
      <c r="W68" s="52">
        <f>TI_EHG_E_E!W68+TI_EHG_CHP_E!W68+TI_EHG_H_E!W68</f>
        <v>13.577712479999999</v>
      </c>
      <c r="X68" s="52">
        <f>TI_EHG_E_E!X68+TI_EHG_CHP_E!X68+TI_EHG_H_E!X68</f>
        <v>8.3177539199999977</v>
      </c>
      <c r="Y68" s="52">
        <f>TI_EHG_E_E!Y68+TI_EHG_CHP_E!Y68+TI_EHG_H_E!Y68</f>
        <v>7.328564639999998</v>
      </c>
      <c r="Z68" s="52">
        <f>TI_EHG_E_E!Z68+TI_EHG_CHP_E!Z68+TI_EHG_H_E!Z68</f>
        <v>7.4738462400000003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2.6196566400000001</v>
      </c>
      <c r="Q69" s="52">
        <f>TI_EHG_E_E!Q69+TI_EHG_CHP_E!Q69+TI_EHG_H_E!Q69</f>
        <v>2.6196566400000001</v>
      </c>
      <c r="R69" s="52">
        <f>TI_EHG_E_E!R69+TI_EHG_CHP_E!R69+TI_EHG_H_E!R69</f>
        <v>5.2393132799999993</v>
      </c>
      <c r="S69" s="52">
        <f>TI_EHG_E_E!S69+TI_EHG_CHP_E!S69+TI_EHG_H_E!S69</f>
        <v>2.6196566400000001</v>
      </c>
      <c r="T69" s="52">
        <f>TI_EHG_E_E!T69+TI_EHG_CHP_E!T69+TI_EHG_H_E!T69</f>
        <v>3.4630545599999998</v>
      </c>
      <c r="U69" s="52">
        <f>TI_EHG_E_E!U69+TI_EHG_CHP_E!U69+TI_EHG_H_E!U69</f>
        <v>3.0269548799999999</v>
      </c>
      <c r="V69" s="52">
        <f>TI_EHG_E_E!V69+TI_EHG_CHP_E!V69+TI_EHG_H_E!V69</f>
        <v>2.91761136</v>
      </c>
      <c r="W69" s="52">
        <f>TI_EHG_E_E!W69+TI_EHG_CHP_E!W69+TI_EHG_H_E!W69</f>
        <v>3.0325622400000003</v>
      </c>
      <c r="X69" s="52">
        <f>TI_EHG_E_E!X69+TI_EHG_CHP_E!X69+TI_EHG_H_E!X69</f>
        <v>14.005146240000002</v>
      </c>
      <c r="Y69" s="52">
        <f>TI_EHG_E_E!Y69+TI_EHG_CHP_E!Y69+TI_EHG_H_E!Y69</f>
        <v>27.31370544</v>
      </c>
      <c r="Z69" s="52">
        <f>TI_EHG_E_E!Z69+TI_EHG_CHP_E!Z69+TI_EHG_H_E!Z69</f>
        <v>17.099389440000003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2.8681790399999998</v>
      </c>
      <c r="D72" s="55">
        <f>TI_EHG_E_E!D72+TI_EHG_CHP_E!D72+TI_EHG_H_E!D72</f>
        <v>24.21174096</v>
      </c>
      <c r="E72" s="55">
        <f>TI_EHG_E_E!E72+TI_EHG_CHP_E!E72+TI_EHG_H_E!E72</f>
        <v>86.456011680000003</v>
      </c>
      <c r="F72" s="55">
        <f>TI_EHG_E_E!F72+TI_EHG_CHP_E!F72+TI_EHG_H_E!F72</f>
        <v>70.869440159999982</v>
      </c>
      <c r="G72" s="55">
        <f>TI_EHG_E_E!G72+TI_EHG_CHP_E!G72+TI_EHG_H_E!G72</f>
        <v>503.19563471999993</v>
      </c>
      <c r="H72" s="55">
        <f>TI_EHG_E_E!H72+TI_EHG_CHP_E!H72+TI_EHG_H_E!H72</f>
        <v>1625.9084855999997</v>
      </c>
      <c r="I72" s="55">
        <f>TI_EHG_E_E!I72+TI_EHG_CHP_E!I72+TI_EHG_H_E!I72</f>
        <v>2370.4162963199992</v>
      </c>
      <c r="J72" s="55">
        <f>TI_EHG_E_E!J72+TI_EHG_CHP_E!J72+TI_EHG_H_E!J72</f>
        <v>1411.80489504</v>
      </c>
      <c r="K72" s="55">
        <f>TI_EHG_E_E!K72+TI_EHG_CHP_E!K72+TI_EHG_H_E!K72</f>
        <v>1578.0607027199994</v>
      </c>
      <c r="L72" s="55">
        <f>TI_EHG_E_E!L72+TI_EHG_CHP_E!L72+TI_EHG_H_E!L72</f>
        <v>2955.8411827199998</v>
      </c>
      <c r="M72" s="55">
        <f>TI_EHG_E_E!M72+TI_EHG_CHP_E!M72+TI_EHG_H_E!M72</f>
        <v>3676.6745524799994</v>
      </c>
      <c r="N72" s="55">
        <f>TI_EHG_E_E!N72+TI_EHG_CHP_E!N72+TI_EHG_H_E!N72</f>
        <v>2397.4896254399996</v>
      </c>
      <c r="O72" s="55">
        <f>TI_EHG_E_E!O72+TI_EHG_CHP_E!O72+TI_EHG_H_E!O72</f>
        <v>2647.3619217599994</v>
      </c>
      <c r="P72" s="55">
        <f>TI_EHG_E_E!P72+TI_EHG_CHP_E!P72+TI_EHG_H_E!P72</f>
        <v>3144.6893807999995</v>
      </c>
      <c r="Q72" s="55">
        <f>TI_EHG_E_E!Q72+TI_EHG_CHP_E!Q72+TI_EHG_H_E!Q72</f>
        <v>3342.3005836799994</v>
      </c>
      <c r="R72" s="55">
        <f>TI_EHG_E_E!R72+TI_EHG_CHP_E!R72+TI_EHG_H_E!R72</f>
        <v>3686.5376611199995</v>
      </c>
      <c r="S72" s="55">
        <f>TI_EHG_E_E!S72+TI_EHG_CHP_E!S72+TI_EHG_H_E!S72</f>
        <v>3554.1257356799993</v>
      </c>
      <c r="T72" s="55">
        <f>TI_EHG_E_E!T72+TI_EHG_CHP_E!T72+TI_EHG_H_E!T72</f>
        <v>3347.2099295999997</v>
      </c>
      <c r="U72" s="55">
        <f>TI_EHG_E_E!U72+TI_EHG_CHP_E!U72+TI_EHG_H_E!U72</f>
        <v>3422.7792403199996</v>
      </c>
      <c r="V72" s="55">
        <f>TI_EHG_E_E!V72+TI_EHG_CHP_E!V72+TI_EHG_H_E!V72</f>
        <v>3691.5501686399998</v>
      </c>
      <c r="W72" s="55">
        <f>TI_EHG_E_E!W72+TI_EHG_CHP_E!W72+TI_EHG_H_E!W72</f>
        <v>3517.7710147199991</v>
      </c>
      <c r="X72" s="55">
        <f>TI_EHG_E_E!X72+TI_EHG_CHP_E!X72+TI_EHG_H_E!X72</f>
        <v>3267.3147091199994</v>
      </c>
      <c r="Y72" s="55">
        <f>TI_EHG_E_E!Y72+TI_EHG_CHP_E!Y72+TI_EHG_H_E!Y72</f>
        <v>2490.9285311999993</v>
      </c>
      <c r="Z72" s="55">
        <f>TI_EHG_E_E!Z72+TI_EHG_CHP_E!Z72+TI_EHG_H_E!Z72</f>
        <v>2283.1249622399996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770427.38815952558</v>
      </c>
      <c r="D2" s="21">
        <f t="shared" ref="D2:X2" si="0">SUM(D3,D17,D22,D25,D26,D51,D52)</f>
        <v>782995.10268564476</v>
      </c>
      <c r="E2" s="21">
        <f t="shared" si="0"/>
        <v>805203.23359814531</v>
      </c>
      <c r="F2" s="21">
        <f t="shared" si="0"/>
        <v>788512.32721512602</v>
      </c>
      <c r="G2" s="21">
        <f t="shared" si="0"/>
        <v>804279.61485469341</v>
      </c>
      <c r="H2" s="21">
        <f t="shared" si="0"/>
        <v>797138.5995644005</v>
      </c>
      <c r="I2" s="21">
        <f t="shared" si="0"/>
        <v>800530.68970246613</v>
      </c>
      <c r="J2" s="21">
        <f t="shared" si="0"/>
        <v>826673.03336061002</v>
      </c>
      <c r="K2" s="21">
        <f t="shared" si="0"/>
        <v>760916.81874785945</v>
      </c>
      <c r="L2" s="21">
        <f t="shared" si="0"/>
        <v>681966.12497456756</v>
      </c>
      <c r="M2" s="21">
        <f t="shared" si="0"/>
        <v>678691.44902969035</v>
      </c>
      <c r="N2" s="21">
        <f t="shared" si="0"/>
        <v>696226.348420055</v>
      </c>
      <c r="O2" s="21">
        <f t="shared" si="0"/>
        <v>706118.75460057601</v>
      </c>
      <c r="P2" s="21">
        <f t="shared" si="0"/>
        <v>658815.03130564652</v>
      </c>
      <c r="Q2" s="21">
        <f t="shared" si="0"/>
        <v>627520.27921274223</v>
      </c>
      <c r="R2" s="21">
        <f t="shared" si="0"/>
        <v>631913.35521890619</v>
      </c>
      <c r="S2" s="21">
        <f t="shared" si="0"/>
        <v>601196.50768680172</v>
      </c>
      <c r="T2" s="21">
        <f t="shared" si="0"/>
        <v>603233.88504051126</v>
      </c>
      <c r="U2" s="21">
        <f t="shared" si="0"/>
        <v>559387.89646381896</v>
      </c>
      <c r="V2" s="21">
        <f t="shared" si="0"/>
        <v>462802.47470263101</v>
      </c>
      <c r="W2" s="21">
        <f t="shared" si="0"/>
        <v>374948.25780227256</v>
      </c>
      <c r="X2" s="21">
        <f t="shared" si="0"/>
        <v>417649.20026282466</v>
      </c>
      <c r="Y2" s="21">
        <f t="shared" ref="Y2:Z2" si="1">SUM(Y3,Y17,Y22,Y25,Y26,Y51,Y52)</f>
        <v>452768.64480293426</v>
      </c>
      <c r="Z2" s="21">
        <f t="shared" si="1"/>
        <v>334100.78051586641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540565.93735106813</v>
      </c>
      <c r="D3" s="24">
        <f t="shared" si="2"/>
        <v>548760.80885478179</v>
      </c>
      <c r="E3" s="24">
        <f t="shared" si="2"/>
        <v>566986.29767588282</v>
      </c>
      <c r="F3" s="24">
        <f t="shared" si="2"/>
        <v>572495.63914053445</v>
      </c>
      <c r="G3" s="24">
        <f t="shared" si="2"/>
        <v>581421.71201113786</v>
      </c>
      <c r="H3" s="24">
        <f t="shared" si="2"/>
        <v>560786.42559908144</v>
      </c>
      <c r="I3" s="24">
        <f t="shared" si="2"/>
        <v>560276.70419157168</v>
      </c>
      <c r="J3" s="24">
        <f t="shared" si="2"/>
        <v>581376.93644730165</v>
      </c>
      <c r="K3" s="24">
        <f t="shared" si="2"/>
        <v>515092.52687977953</v>
      </c>
      <c r="L3" s="24">
        <f t="shared" si="2"/>
        <v>470894.75902051869</v>
      </c>
      <c r="M3" s="24">
        <f t="shared" si="2"/>
        <v>458521.89281372202</v>
      </c>
      <c r="N3" s="24">
        <f t="shared" si="2"/>
        <v>490572.53886796953</v>
      </c>
      <c r="O3" s="24">
        <f t="shared" si="2"/>
        <v>525682.61477273412</v>
      </c>
      <c r="P3" s="24">
        <f t="shared" si="2"/>
        <v>500933.09988127981</v>
      </c>
      <c r="Q3" s="24">
        <f t="shared" si="2"/>
        <v>477538.89939717168</v>
      </c>
      <c r="R3" s="24">
        <f t="shared" si="2"/>
        <v>482219.1370027287</v>
      </c>
      <c r="S3" s="24">
        <f t="shared" si="2"/>
        <v>435452.46508879785</v>
      </c>
      <c r="T3" s="24">
        <f t="shared" si="2"/>
        <v>419785.16551140288</v>
      </c>
      <c r="U3" s="24">
        <f t="shared" si="2"/>
        <v>388273.09443922201</v>
      </c>
      <c r="V3" s="24">
        <f t="shared" si="2"/>
        <v>276553.61620007764</v>
      </c>
      <c r="W3" s="24">
        <f t="shared" si="2"/>
        <v>202590.63154181658</v>
      </c>
      <c r="X3" s="24">
        <f t="shared" si="2"/>
        <v>243090.92526836882</v>
      </c>
      <c r="Y3" s="24">
        <f t="shared" ref="Y3:Z3" si="3">SUM(Y4,Y8,Y11)</f>
        <v>273686.15648054989</v>
      </c>
      <c r="Z3" s="24">
        <f t="shared" si="3"/>
        <v>185969.48446880444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266104.83126134961</v>
      </c>
      <c r="D4" s="19">
        <f t="shared" si="4"/>
        <v>254328.09669941248</v>
      </c>
      <c r="E4" s="19">
        <f t="shared" si="4"/>
        <v>269373.77705411433</v>
      </c>
      <c r="F4" s="19">
        <f t="shared" si="4"/>
        <v>284840.3950721462</v>
      </c>
      <c r="G4" s="19">
        <f t="shared" si="4"/>
        <v>291002.25439545466</v>
      </c>
      <c r="H4" s="19">
        <f t="shared" si="4"/>
        <v>280501.71236421523</v>
      </c>
      <c r="I4" s="19">
        <f t="shared" si="4"/>
        <v>281709.15770620818</v>
      </c>
      <c r="J4" s="19">
        <f t="shared" si="4"/>
        <v>291990.93114319438</v>
      </c>
      <c r="K4" s="19">
        <f t="shared" si="4"/>
        <v>244133.30374987048</v>
      </c>
      <c r="L4" s="19">
        <f t="shared" si="4"/>
        <v>212845.55389671939</v>
      </c>
      <c r="M4" s="19">
        <f t="shared" si="4"/>
        <v>209099.40067481832</v>
      </c>
      <c r="N4" s="19">
        <f t="shared" si="4"/>
        <v>221621.6899646596</v>
      </c>
      <c r="O4" s="19">
        <f t="shared" si="4"/>
        <v>245788.39931730699</v>
      </c>
      <c r="P4" s="19">
        <f t="shared" si="4"/>
        <v>240884.62037486088</v>
      </c>
      <c r="Q4" s="19">
        <f t="shared" si="4"/>
        <v>222851.84851453599</v>
      </c>
      <c r="R4" s="19">
        <f t="shared" si="4"/>
        <v>231612.9080985483</v>
      </c>
      <c r="S4" s="19">
        <f t="shared" si="4"/>
        <v>202622.46569727437</v>
      </c>
      <c r="T4" s="19">
        <f t="shared" si="4"/>
        <v>181240.43636681911</v>
      </c>
      <c r="U4" s="19">
        <f t="shared" si="4"/>
        <v>157807.01068087204</v>
      </c>
      <c r="V4" s="19">
        <f t="shared" si="4"/>
        <v>91552.357227532586</v>
      </c>
      <c r="W4" s="19">
        <f t="shared" si="4"/>
        <v>59296.686162652237</v>
      </c>
      <c r="X4" s="19">
        <f t="shared" si="4"/>
        <v>74994.386534769656</v>
      </c>
      <c r="Y4" s="19">
        <f t="shared" ref="Y4:Z4" si="5">SUM(Y5:Y7)</f>
        <v>93922.950610010885</v>
      </c>
      <c r="Z4" s="19">
        <f t="shared" si="5"/>
        <v>54955.984687001037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5744.7062000855994</v>
      </c>
      <c r="G5" s="8">
        <v>16202.543215125779</v>
      </c>
      <c r="H5" s="8">
        <v>15959.698508942347</v>
      </c>
      <c r="I5" s="8">
        <v>13785.793462533973</v>
      </c>
      <c r="J5" s="8">
        <v>16782.404035941006</v>
      </c>
      <c r="K5" s="8">
        <v>15044.508200657754</v>
      </c>
      <c r="L5" s="8">
        <v>10098.825443489437</v>
      </c>
      <c r="M5" s="8">
        <v>7904.5434770149923</v>
      </c>
      <c r="N5" s="8">
        <v>15189.727559342169</v>
      </c>
      <c r="O5" s="8">
        <v>13725.042094190256</v>
      </c>
      <c r="P5" s="8">
        <v>8417.0584576946258</v>
      </c>
      <c r="Q5" s="8">
        <v>9522.8507246200406</v>
      </c>
      <c r="R5" s="8">
        <v>9886.4903401199972</v>
      </c>
      <c r="S5" s="8">
        <v>4085.5647207599991</v>
      </c>
      <c r="T5" s="8">
        <v>3393.6574964399997</v>
      </c>
      <c r="U5" s="8">
        <v>3018.4799291999998</v>
      </c>
      <c r="V5" s="8">
        <v>427.16887614119992</v>
      </c>
      <c r="W5" s="8">
        <v>398.51158658280002</v>
      </c>
      <c r="X5" s="8">
        <v>376.00957573080001</v>
      </c>
      <c r="Y5" s="8">
        <v>392.92438349999998</v>
      </c>
      <c r="Z5" s="8">
        <v>161.74514505600001</v>
      </c>
    </row>
    <row r="6" spans="1:26" ht="11.25" customHeight="1" x14ac:dyDescent="0.2">
      <c r="A6" s="28" t="s">
        <v>6</v>
      </c>
      <c r="B6" s="7" t="s">
        <v>7</v>
      </c>
      <c r="C6" s="8">
        <v>31764.659906604978</v>
      </c>
      <c r="D6" s="8">
        <v>28008.084416732108</v>
      </c>
      <c r="E6" s="8">
        <v>29189.92043278872</v>
      </c>
      <c r="F6" s="8">
        <v>27849.777821474396</v>
      </c>
      <c r="G6" s="8">
        <v>28779.155208936001</v>
      </c>
      <c r="H6" s="8">
        <v>27107.166895116003</v>
      </c>
      <c r="I6" s="8">
        <v>26224.855092664799</v>
      </c>
      <c r="J6" s="8">
        <v>29444.334830988002</v>
      </c>
      <c r="K6" s="8">
        <v>22333.825592931604</v>
      </c>
      <c r="L6" s="8">
        <v>15556.834210302</v>
      </c>
      <c r="M6" s="8">
        <v>11878.826735120399</v>
      </c>
      <c r="N6" s="8">
        <v>13527.628917422398</v>
      </c>
      <c r="O6" s="8">
        <v>17832.468038061601</v>
      </c>
      <c r="P6" s="8">
        <v>3962.9561399999998</v>
      </c>
      <c r="Q6" s="8">
        <v>7051.5492299999987</v>
      </c>
      <c r="R6" s="8">
        <v>648.12620106960014</v>
      </c>
      <c r="S6" s="8">
        <v>6383.7719048927975</v>
      </c>
      <c r="T6" s="8">
        <v>7573.4947686816013</v>
      </c>
      <c r="U6" s="8">
        <v>6183.6577614768012</v>
      </c>
      <c r="V6" s="8">
        <v>0</v>
      </c>
      <c r="W6" s="8">
        <v>0</v>
      </c>
      <c r="X6" s="8">
        <v>0</v>
      </c>
      <c r="Y6" s="8">
        <v>1604.2508822999998</v>
      </c>
      <c r="Z6" s="8">
        <v>3456.9263611872002</v>
      </c>
    </row>
    <row r="7" spans="1:26" ht="11.25" customHeight="1" x14ac:dyDescent="0.2">
      <c r="A7" s="28" t="s">
        <v>8</v>
      </c>
      <c r="B7" s="7" t="s">
        <v>9</v>
      </c>
      <c r="C7" s="8">
        <v>234340.17135474461</v>
      </c>
      <c r="D7" s="8">
        <v>226320.01228268037</v>
      </c>
      <c r="E7" s="8">
        <v>240183.85662132563</v>
      </c>
      <c r="F7" s="8">
        <v>251245.91105058623</v>
      </c>
      <c r="G7" s="8">
        <v>246020.55597139287</v>
      </c>
      <c r="H7" s="8">
        <v>237434.84696015686</v>
      </c>
      <c r="I7" s="8">
        <v>241698.50915100941</v>
      </c>
      <c r="J7" s="8">
        <v>245764.19227626538</v>
      </c>
      <c r="K7" s="8">
        <v>206754.96995628113</v>
      </c>
      <c r="L7" s="8">
        <v>187189.89424292796</v>
      </c>
      <c r="M7" s="8">
        <v>189316.03046268292</v>
      </c>
      <c r="N7" s="8">
        <v>192904.33348789503</v>
      </c>
      <c r="O7" s="8">
        <v>214230.88918505513</v>
      </c>
      <c r="P7" s="8">
        <v>228504.60577716626</v>
      </c>
      <c r="Q7" s="8">
        <v>206277.44855991594</v>
      </c>
      <c r="R7" s="8">
        <v>221078.29155735869</v>
      </c>
      <c r="S7" s="8">
        <v>192153.12907162157</v>
      </c>
      <c r="T7" s="8">
        <v>170273.2841016975</v>
      </c>
      <c r="U7" s="8">
        <v>148604.87299019523</v>
      </c>
      <c r="V7" s="8">
        <v>91125.188351391393</v>
      </c>
      <c r="W7" s="8">
        <v>58898.174576069439</v>
      </c>
      <c r="X7" s="8">
        <v>74618.376959038855</v>
      </c>
      <c r="Y7" s="8">
        <v>91925.775344210881</v>
      </c>
      <c r="Z7" s="8">
        <v>51337.313180757839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273964.80516212579</v>
      </c>
      <c r="D8" s="19">
        <f t="shared" si="6"/>
        <v>294007.41640524432</v>
      </c>
      <c r="E8" s="19">
        <f t="shared" si="6"/>
        <v>297125.45300647634</v>
      </c>
      <c r="F8" s="19">
        <f t="shared" si="6"/>
        <v>287043.31602881575</v>
      </c>
      <c r="G8" s="19">
        <f t="shared" si="6"/>
        <v>289786.10992252198</v>
      </c>
      <c r="H8" s="19">
        <f t="shared" si="6"/>
        <v>279033.21281525702</v>
      </c>
      <c r="I8" s="19">
        <f t="shared" si="6"/>
        <v>277055.59394545242</v>
      </c>
      <c r="J8" s="19">
        <f t="shared" si="6"/>
        <v>287294.15032808081</v>
      </c>
      <c r="K8" s="19">
        <f t="shared" si="6"/>
        <v>269093.79074274906</v>
      </c>
      <c r="L8" s="19">
        <f t="shared" si="6"/>
        <v>256420.40718079527</v>
      </c>
      <c r="M8" s="19">
        <f t="shared" si="6"/>
        <v>248088.44078271571</v>
      </c>
      <c r="N8" s="19">
        <f t="shared" si="6"/>
        <v>268008.41789616115</v>
      </c>
      <c r="O8" s="19">
        <f t="shared" si="6"/>
        <v>278897.24318407598</v>
      </c>
      <c r="P8" s="19">
        <f t="shared" si="6"/>
        <v>258585.71666828654</v>
      </c>
      <c r="Q8" s="19">
        <f t="shared" si="6"/>
        <v>253392.79785019331</v>
      </c>
      <c r="R8" s="19">
        <f t="shared" si="6"/>
        <v>249536.10544263117</v>
      </c>
      <c r="S8" s="19">
        <f t="shared" si="6"/>
        <v>231838.37038295547</v>
      </c>
      <c r="T8" s="19">
        <f t="shared" si="6"/>
        <v>237536.45617770858</v>
      </c>
      <c r="U8" s="19">
        <f t="shared" si="6"/>
        <v>229646.89438667157</v>
      </c>
      <c r="V8" s="19">
        <f t="shared" si="6"/>
        <v>184395.45146447781</v>
      </c>
      <c r="W8" s="19">
        <f t="shared" si="6"/>
        <v>142696.26032917874</v>
      </c>
      <c r="X8" s="19">
        <f t="shared" si="6"/>
        <v>167505.95521609319</v>
      </c>
      <c r="Y8" s="19">
        <f t="shared" ref="Y8:Z8" si="7">SUM(Y9:Y10)</f>
        <v>179186.960442663</v>
      </c>
      <c r="Z8" s="19">
        <f t="shared" si="7"/>
        <v>130715.99150207899</v>
      </c>
    </row>
    <row r="9" spans="1:26" ht="11.25" customHeight="1" x14ac:dyDescent="0.2">
      <c r="A9" s="28" t="s">
        <v>10</v>
      </c>
      <c r="B9" s="7" t="s">
        <v>11</v>
      </c>
      <c r="C9" s="8">
        <v>6092.6461855000653</v>
      </c>
      <c r="D9" s="8">
        <v>4322.3817881311716</v>
      </c>
      <c r="E9" s="8">
        <v>5634.4282604321888</v>
      </c>
      <c r="F9" s="8">
        <v>4548.8879205646317</v>
      </c>
      <c r="G9" s="8">
        <v>4613.1679948100664</v>
      </c>
      <c r="H9" s="8">
        <v>4791.9983225158021</v>
      </c>
      <c r="I9" s="8">
        <v>4576.5305385027841</v>
      </c>
      <c r="J9" s="8">
        <v>3897.2098199695893</v>
      </c>
      <c r="K9" s="8">
        <v>3497.2675754876841</v>
      </c>
      <c r="L9" s="8">
        <v>2886.5851083142011</v>
      </c>
      <c r="M9" s="8">
        <v>1956.1439893845086</v>
      </c>
      <c r="N9" s="8">
        <v>4068.0040358474635</v>
      </c>
      <c r="O9" s="8">
        <v>3689.5021799895712</v>
      </c>
      <c r="P9" s="8">
        <v>3035.4461092817792</v>
      </c>
      <c r="Q9" s="8">
        <v>3734.6514168055337</v>
      </c>
      <c r="R9" s="8">
        <v>3879.9285735854637</v>
      </c>
      <c r="S9" s="8">
        <v>1924.7987303720383</v>
      </c>
      <c r="T9" s="8">
        <v>2539.5077282414295</v>
      </c>
      <c r="U9" s="8">
        <v>1721.1309147448412</v>
      </c>
      <c r="V9" s="8">
        <v>956.04815930520601</v>
      </c>
      <c r="W9" s="8">
        <v>152.56150005295808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267872.15897662571</v>
      </c>
      <c r="D10" s="8">
        <v>289685.03461711312</v>
      </c>
      <c r="E10" s="8">
        <v>291491.02474604413</v>
      </c>
      <c r="F10" s="8">
        <v>282494.42810825113</v>
      </c>
      <c r="G10" s="8">
        <v>285172.94192771189</v>
      </c>
      <c r="H10" s="8">
        <v>274241.21449274122</v>
      </c>
      <c r="I10" s="8">
        <v>272479.06340694963</v>
      </c>
      <c r="J10" s="8">
        <v>283396.94050811121</v>
      </c>
      <c r="K10" s="8">
        <v>265596.52316726139</v>
      </c>
      <c r="L10" s="8">
        <v>253533.82207248107</v>
      </c>
      <c r="M10" s="8">
        <v>246132.29679333122</v>
      </c>
      <c r="N10" s="8">
        <v>263940.41386031371</v>
      </c>
      <c r="O10" s="8">
        <v>275207.74100408639</v>
      </c>
      <c r="P10" s="8">
        <v>255550.27055900477</v>
      </c>
      <c r="Q10" s="8">
        <v>249658.14643338777</v>
      </c>
      <c r="R10" s="8">
        <v>245656.17686904571</v>
      </c>
      <c r="S10" s="8">
        <v>229913.57165258343</v>
      </c>
      <c r="T10" s="8">
        <v>234996.94844946713</v>
      </c>
      <c r="U10" s="8">
        <v>227925.76347192674</v>
      </c>
      <c r="V10" s="8">
        <v>183439.4033051726</v>
      </c>
      <c r="W10" s="8">
        <v>142543.69882912579</v>
      </c>
      <c r="X10" s="8">
        <v>167505.95521609319</v>
      </c>
      <c r="Y10" s="8">
        <v>179186.960442663</v>
      </c>
      <c r="Z10" s="8">
        <v>130715.99150207899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496.30092759278216</v>
      </c>
      <c r="D11" s="19">
        <f t="shared" si="8"/>
        <v>425.29575012496986</v>
      </c>
      <c r="E11" s="19">
        <f t="shared" si="8"/>
        <v>487.06761529218255</v>
      </c>
      <c r="F11" s="19">
        <f t="shared" si="8"/>
        <v>611.92803957239994</v>
      </c>
      <c r="G11" s="19">
        <f t="shared" si="8"/>
        <v>633.34769316119991</v>
      </c>
      <c r="H11" s="19">
        <f t="shared" si="8"/>
        <v>1251.5004196092</v>
      </c>
      <c r="I11" s="19">
        <f t="shared" si="8"/>
        <v>1511.9525399112001</v>
      </c>
      <c r="J11" s="19">
        <f t="shared" si="8"/>
        <v>2091.8549760264</v>
      </c>
      <c r="K11" s="19">
        <f t="shared" si="8"/>
        <v>1865.43238716</v>
      </c>
      <c r="L11" s="19">
        <f t="shared" si="8"/>
        <v>1628.7979430039998</v>
      </c>
      <c r="M11" s="19">
        <f t="shared" si="8"/>
        <v>1334.0513561880002</v>
      </c>
      <c r="N11" s="19">
        <f t="shared" si="8"/>
        <v>942.43100714880006</v>
      </c>
      <c r="O11" s="19">
        <f t="shared" si="8"/>
        <v>996.97227135120011</v>
      </c>
      <c r="P11" s="19">
        <f t="shared" si="8"/>
        <v>1462.7628381324002</v>
      </c>
      <c r="Q11" s="19">
        <f t="shared" si="8"/>
        <v>1294.2530324423999</v>
      </c>
      <c r="R11" s="19">
        <f t="shared" si="8"/>
        <v>1070.1234615492003</v>
      </c>
      <c r="S11" s="19">
        <f t="shared" si="8"/>
        <v>991.6290085679999</v>
      </c>
      <c r="T11" s="19">
        <f t="shared" si="8"/>
        <v>1008.2729668752002</v>
      </c>
      <c r="U11" s="19">
        <f t="shared" si="8"/>
        <v>819.18937167839988</v>
      </c>
      <c r="V11" s="19">
        <f t="shared" si="8"/>
        <v>605.80750806719993</v>
      </c>
      <c r="W11" s="19">
        <f t="shared" si="8"/>
        <v>597.68504998560002</v>
      </c>
      <c r="X11" s="19">
        <f t="shared" si="8"/>
        <v>590.58351750600002</v>
      </c>
      <c r="Y11" s="19">
        <f t="shared" ref="Y11:Z11" si="9">SUM(Y12:Y16)</f>
        <v>576.24542787600001</v>
      </c>
      <c r="Z11" s="19">
        <f t="shared" si="9"/>
        <v>297.50827972439998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3.1269972887999997</v>
      </c>
      <c r="J13" s="8">
        <v>59.412180088799978</v>
      </c>
      <c r="K13" s="8">
        <v>6.2539945775999985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4.1755372560000019</v>
      </c>
      <c r="Y13" s="8">
        <v>5.0396734080000014</v>
      </c>
      <c r="Z13" s="8">
        <v>5.3983224900000009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2.25966456</v>
      </c>
      <c r="D15" s="8">
        <v>4.5193291200000019</v>
      </c>
      <c r="E15" s="8">
        <v>2.25966456</v>
      </c>
      <c r="F15" s="8">
        <v>2.25966456</v>
      </c>
      <c r="G15" s="8">
        <v>2.9859645600000002</v>
      </c>
      <c r="H15" s="8">
        <v>2.9859645600000002</v>
      </c>
      <c r="I15" s="8">
        <v>2.9859645600000002</v>
      </c>
      <c r="J15" s="8">
        <v>8.9576031599999997</v>
      </c>
      <c r="K15" s="8">
        <v>8.9576031599999997</v>
      </c>
      <c r="L15" s="8">
        <v>14.929532280000002</v>
      </c>
      <c r="M15" s="8">
        <v>11.943567719999999</v>
      </c>
      <c r="N15" s="8">
        <v>2.9859645600000002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494.04126303278218</v>
      </c>
      <c r="D16" s="8">
        <v>420.77642100496985</v>
      </c>
      <c r="E16" s="8">
        <v>484.80795073218258</v>
      </c>
      <c r="F16" s="8">
        <v>609.66837501239991</v>
      </c>
      <c r="G16" s="8">
        <v>630.36172860119996</v>
      </c>
      <c r="H16" s="8">
        <v>1248.5144550492</v>
      </c>
      <c r="I16" s="8">
        <v>1505.8395780624001</v>
      </c>
      <c r="J16" s="8">
        <v>2023.4851927775999</v>
      </c>
      <c r="K16" s="8">
        <v>1850.2207894224</v>
      </c>
      <c r="L16" s="8">
        <v>1613.8684107239997</v>
      </c>
      <c r="M16" s="8">
        <v>1322.1077884680003</v>
      </c>
      <c r="N16" s="8">
        <v>939.44504258880011</v>
      </c>
      <c r="O16" s="8">
        <v>996.97227135120011</v>
      </c>
      <c r="P16" s="8">
        <v>1462.7628381324002</v>
      </c>
      <c r="Q16" s="8">
        <v>1294.2530324423999</v>
      </c>
      <c r="R16" s="8">
        <v>1070.1234615492003</v>
      </c>
      <c r="S16" s="8">
        <v>991.6290085679999</v>
      </c>
      <c r="T16" s="8">
        <v>1008.2729668752002</v>
      </c>
      <c r="U16" s="8">
        <v>819.18937167839988</v>
      </c>
      <c r="V16" s="8">
        <v>605.80750806719993</v>
      </c>
      <c r="W16" s="8">
        <v>597.68504998560002</v>
      </c>
      <c r="X16" s="8">
        <v>586.40798025000004</v>
      </c>
      <c r="Y16" s="8">
        <v>571.20575446800001</v>
      </c>
      <c r="Z16" s="8">
        <v>292.10995723439999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44024.561118719997</v>
      </c>
      <c r="D17" s="27">
        <f t="shared" si="10"/>
        <v>43792.59302783999</v>
      </c>
      <c r="E17" s="27">
        <f t="shared" si="10"/>
        <v>44096.545602719998</v>
      </c>
      <c r="F17" s="27">
        <f t="shared" si="10"/>
        <v>39740.538882239998</v>
      </c>
      <c r="G17" s="27">
        <f t="shared" si="10"/>
        <v>42666.397421759997</v>
      </c>
      <c r="H17" s="27">
        <f t="shared" si="10"/>
        <v>46021.146393600015</v>
      </c>
      <c r="I17" s="27">
        <f t="shared" si="10"/>
        <v>46443.384734399995</v>
      </c>
      <c r="J17" s="27">
        <f t="shared" si="10"/>
        <v>51181.490355093745</v>
      </c>
      <c r="K17" s="27">
        <f t="shared" si="10"/>
        <v>44697.967139085289</v>
      </c>
      <c r="L17" s="27">
        <f t="shared" si="10"/>
        <v>27392.812029895878</v>
      </c>
      <c r="M17" s="27">
        <f t="shared" si="10"/>
        <v>41502.282745922588</v>
      </c>
      <c r="N17" s="27">
        <f t="shared" si="10"/>
        <v>41285.317838400006</v>
      </c>
      <c r="O17" s="27">
        <f t="shared" si="10"/>
        <v>43188.835781044065</v>
      </c>
      <c r="P17" s="27">
        <f t="shared" si="10"/>
        <v>44015.53956922466</v>
      </c>
      <c r="Q17" s="27">
        <f t="shared" si="10"/>
        <v>46621.22957318597</v>
      </c>
      <c r="R17" s="27">
        <f t="shared" si="10"/>
        <v>39219.828257501875</v>
      </c>
      <c r="S17" s="27">
        <f t="shared" si="10"/>
        <v>38831.428362172068</v>
      </c>
      <c r="T17" s="27">
        <f t="shared" si="10"/>
        <v>40910.073480693754</v>
      </c>
      <c r="U17" s="27">
        <f t="shared" si="10"/>
        <v>41721.34504374634</v>
      </c>
      <c r="V17" s="27">
        <f t="shared" si="10"/>
        <v>40213.977245827082</v>
      </c>
      <c r="W17" s="27">
        <f t="shared" si="10"/>
        <v>33602.633387631824</v>
      </c>
      <c r="X17" s="27">
        <f t="shared" si="10"/>
        <v>40754.178938169382</v>
      </c>
      <c r="Y17" s="27">
        <f t="shared" ref="Y17:Z17" si="11">SUM(Y18:Y21)</f>
        <v>36271.668382101758</v>
      </c>
      <c r="Z17" s="27">
        <f t="shared" si="11"/>
        <v>35617.083508011587</v>
      </c>
    </row>
    <row r="18" spans="1:26" ht="11.25" customHeight="1" x14ac:dyDescent="0.2">
      <c r="A18" s="29" t="s">
        <v>26</v>
      </c>
      <c r="B18" s="7" t="s">
        <v>27</v>
      </c>
      <c r="C18" s="8">
        <v>32.399887680000006</v>
      </c>
      <c r="D18" s="8">
        <v>35.870653439999991</v>
      </c>
      <c r="E18" s="8">
        <v>37.594208159999994</v>
      </c>
      <c r="F18" s="8">
        <v>40.034964960000003</v>
      </c>
      <c r="G18" s="8">
        <v>42.957799199999997</v>
      </c>
      <c r="H18" s="8">
        <v>50.194395360000009</v>
      </c>
      <c r="I18" s="8">
        <v>61.959098879999985</v>
      </c>
      <c r="J18" s="8">
        <v>51.432835679999997</v>
      </c>
      <c r="K18" s="8">
        <v>80.788890240000001</v>
      </c>
      <c r="L18" s="8">
        <v>91.198630079999973</v>
      </c>
      <c r="M18" s="8">
        <v>67.97227968</v>
      </c>
      <c r="N18" s="8">
        <v>75.943340640000002</v>
      </c>
      <c r="O18" s="8">
        <v>82.560876480000005</v>
      </c>
      <c r="P18" s="8">
        <v>46.799233920000006</v>
      </c>
      <c r="Q18" s="8">
        <v>74.628976319999992</v>
      </c>
      <c r="R18" s="8">
        <v>88.42252895999998</v>
      </c>
      <c r="S18" s="8">
        <v>28.648922399999993</v>
      </c>
      <c r="T18" s="8">
        <v>59.965894079999998</v>
      </c>
      <c r="U18" s="8">
        <v>75.489554879999986</v>
      </c>
      <c r="V18" s="8">
        <v>88.634956320000015</v>
      </c>
      <c r="W18" s="8">
        <v>78.236085599999981</v>
      </c>
      <c r="X18" s="8">
        <v>79.315804799999981</v>
      </c>
      <c r="Y18" s="8">
        <v>79.062618240000006</v>
      </c>
      <c r="Z18" s="8">
        <v>77.330272320000006</v>
      </c>
    </row>
    <row r="19" spans="1:26" ht="11.25" customHeight="1" x14ac:dyDescent="0.2">
      <c r="A19" s="29" t="s">
        <v>28</v>
      </c>
      <c r="B19" s="7" t="s">
        <v>29</v>
      </c>
      <c r="C19" s="8">
        <v>1841.1691478399996</v>
      </c>
      <c r="D19" s="8">
        <v>1498.8692303999999</v>
      </c>
      <c r="E19" s="8">
        <v>1241.6585385600001</v>
      </c>
      <c r="F19" s="8">
        <v>1438.9798996800002</v>
      </c>
      <c r="G19" s="8">
        <v>1357.79908176</v>
      </c>
      <c r="H19" s="8">
        <v>1296.7333286399999</v>
      </c>
      <c r="I19" s="8">
        <v>1214.8468171199997</v>
      </c>
      <c r="J19" s="8">
        <v>1581.82970688</v>
      </c>
      <c r="K19" s="8">
        <v>1475.6470358399999</v>
      </c>
      <c r="L19" s="8">
        <v>1112.8324536</v>
      </c>
      <c r="M19" s="8">
        <v>1240.5912868799999</v>
      </c>
      <c r="N19" s="8">
        <v>1100.3264121599998</v>
      </c>
      <c r="O19" s="8">
        <v>1506.5169350399997</v>
      </c>
      <c r="P19" s="8">
        <v>1392.5700359999998</v>
      </c>
      <c r="Q19" s="8">
        <v>1329.6416673599999</v>
      </c>
      <c r="R19" s="8">
        <v>1310.59417392</v>
      </c>
      <c r="S19" s="8">
        <v>1239.1158038399997</v>
      </c>
      <c r="T19" s="8">
        <v>1395.50054256</v>
      </c>
      <c r="U19" s="8">
        <v>1614.5900337599999</v>
      </c>
      <c r="V19" s="8">
        <v>1556.1755467200001</v>
      </c>
      <c r="W19" s="8">
        <v>1447.1884828799996</v>
      </c>
      <c r="X19" s="8">
        <v>1307.5063848</v>
      </c>
      <c r="Y19" s="8">
        <v>1214.52218208</v>
      </c>
      <c r="Z19" s="8">
        <v>1137.0675542400002</v>
      </c>
    </row>
    <row r="20" spans="1:26" ht="11.25" customHeight="1" x14ac:dyDescent="0.2">
      <c r="A20" s="29" t="s">
        <v>30</v>
      </c>
      <c r="B20" s="7" t="s">
        <v>31</v>
      </c>
      <c r="C20" s="8">
        <v>42042.519791999999</v>
      </c>
      <c r="D20" s="8">
        <v>42136.641143999994</v>
      </c>
      <c r="E20" s="8">
        <v>42697.718856</v>
      </c>
      <c r="F20" s="8">
        <v>37557.001872000001</v>
      </c>
      <c r="G20" s="8">
        <v>40097.200103999996</v>
      </c>
      <c r="H20" s="8">
        <v>43234.951968000016</v>
      </c>
      <c r="I20" s="8">
        <v>44012.072519999994</v>
      </c>
      <c r="J20" s="8">
        <v>48225.574262133749</v>
      </c>
      <c r="K20" s="8">
        <v>42186.549694605295</v>
      </c>
      <c r="L20" s="8">
        <v>25378.394860615877</v>
      </c>
      <c r="M20" s="8">
        <v>38862.844834562587</v>
      </c>
      <c r="N20" s="8">
        <v>38560.257496800004</v>
      </c>
      <c r="O20" s="8">
        <v>39747.544260724062</v>
      </c>
      <c r="P20" s="8">
        <v>40792.232361704664</v>
      </c>
      <c r="Q20" s="8">
        <v>43315.770986305972</v>
      </c>
      <c r="R20" s="8">
        <v>35863.044470621877</v>
      </c>
      <c r="S20" s="8">
        <v>35689.452242332067</v>
      </c>
      <c r="T20" s="8">
        <v>37294.564650453751</v>
      </c>
      <c r="U20" s="8">
        <v>38344.588026306337</v>
      </c>
      <c r="V20" s="8">
        <v>36572.935487587078</v>
      </c>
      <c r="W20" s="8">
        <v>30345.835480911825</v>
      </c>
      <c r="X20" s="8">
        <v>37741.431088665377</v>
      </c>
      <c r="Y20" s="8">
        <v>33398.96234354176</v>
      </c>
      <c r="Z20" s="8">
        <v>33038.361148971584</v>
      </c>
    </row>
    <row r="21" spans="1:26" ht="11.25" customHeight="1" x14ac:dyDescent="0.2">
      <c r="A21" s="29" t="s">
        <v>32</v>
      </c>
      <c r="B21" s="7" t="s">
        <v>33</v>
      </c>
      <c r="C21" s="8">
        <v>108.47229120000002</v>
      </c>
      <c r="D21" s="8">
        <v>121.212</v>
      </c>
      <c r="E21" s="8">
        <v>119.57399999999998</v>
      </c>
      <c r="F21" s="8">
        <v>704.52214560000004</v>
      </c>
      <c r="G21" s="8">
        <v>1168.4404368</v>
      </c>
      <c r="H21" s="8">
        <v>1439.2667016</v>
      </c>
      <c r="I21" s="8">
        <v>1154.5062983999999</v>
      </c>
      <c r="J21" s="8">
        <v>1322.6535504000001</v>
      </c>
      <c r="K21" s="8">
        <v>954.98151839999991</v>
      </c>
      <c r="L21" s="8">
        <v>810.3860856</v>
      </c>
      <c r="M21" s="8">
        <v>1330.8743448</v>
      </c>
      <c r="N21" s="8">
        <v>1548.7905888</v>
      </c>
      <c r="O21" s="8">
        <v>1852.2137087999999</v>
      </c>
      <c r="P21" s="8">
        <v>1783.9379375999999</v>
      </c>
      <c r="Q21" s="8">
        <v>1901.1879431999996</v>
      </c>
      <c r="R21" s="8">
        <v>1957.7670840000001</v>
      </c>
      <c r="S21" s="8">
        <v>1874.2113935999998</v>
      </c>
      <c r="T21" s="8">
        <v>2160.0423936000002</v>
      </c>
      <c r="U21" s="8">
        <v>1686.6774287999999</v>
      </c>
      <c r="V21" s="8">
        <v>1996.2312552000001</v>
      </c>
      <c r="W21" s="8">
        <v>1731.3733382399996</v>
      </c>
      <c r="X21" s="8">
        <v>1625.925659904</v>
      </c>
      <c r="Y21" s="8">
        <v>1579.1212382400001</v>
      </c>
      <c r="Z21" s="8">
        <v>1364.32453248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3174.9153814820702</v>
      </c>
      <c r="D22" s="27">
        <f t="shared" si="12"/>
        <v>5221.4548534246132</v>
      </c>
      <c r="E22" s="27">
        <f t="shared" si="12"/>
        <v>5074.9133362720258</v>
      </c>
      <c r="F22" s="27">
        <f t="shared" si="12"/>
        <v>5593.7771614617232</v>
      </c>
      <c r="G22" s="27">
        <f t="shared" si="12"/>
        <v>4469.6255093148093</v>
      </c>
      <c r="H22" s="27">
        <f t="shared" si="12"/>
        <v>3584.9328325025385</v>
      </c>
      <c r="I22" s="27">
        <f t="shared" si="12"/>
        <v>5043.3263828939907</v>
      </c>
      <c r="J22" s="27">
        <f t="shared" si="12"/>
        <v>5251.2762538520028</v>
      </c>
      <c r="K22" s="27">
        <f t="shared" si="12"/>
        <v>4591.4055423149275</v>
      </c>
      <c r="L22" s="27">
        <f t="shared" si="12"/>
        <v>3891.1262997242893</v>
      </c>
      <c r="M22" s="27">
        <f t="shared" si="12"/>
        <v>4724.6235773217068</v>
      </c>
      <c r="N22" s="27">
        <f t="shared" si="12"/>
        <v>4433.5965837322492</v>
      </c>
      <c r="O22" s="27">
        <f t="shared" si="12"/>
        <v>3410.7502005006218</v>
      </c>
      <c r="P22" s="27">
        <f t="shared" si="12"/>
        <v>3240.3735886862455</v>
      </c>
      <c r="Q22" s="27">
        <f t="shared" si="12"/>
        <v>3502.6787132767877</v>
      </c>
      <c r="R22" s="27">
        <f t="shared" si="12"/>
        <v>3223.8186039372708</v>
      </c>
      <c r="S22" s="27">
        <f t="shared" si="12"/>
        <v>2973.7863597238616</v>
      </c>
      <c r="T22" s="27">
        <f t="shared" si="12"/>
        <v>2775.3352137622087</v>
      </c>
      <c r="U22" s="27">
        <f t="shared" si="12"/>
        <v>3061.0586233852919</v>
      </c>
      <c r="V22" s="27">
        <f t="shared" si="12"/>
        <v>2560.8649790288582</v>
      </c>
      <c r="W22" s="27">
        <f t="shared" si="12"/>
        <v>981.56271440843682</v>
      </c>
      <c r="X22" s="27">
        <f t="shared" si="12"/>
        <v>312.48249235864256</v>
      </c>
      <c r="Y22" s="27">
        <f t="shared" ref="Y22:Z22" si="13">SUM(Y23:Y24)</f>
        <v>246.01173946341606</v>
      </c>
      <c r="Z22" s="27">
        <f t="shared" si="13"/>
        <v>163.39012347765635</v>
      </c>
    </row>
    <row r="23" spans="1:26" ht="11.25" customHeight="1" x14ac:dyDescent="0.2">
      <c r="A23" s="29" t="s">
        <v>36</v>
      </c>
      <c r="B23" s="7" t="s">
        <v>37</v>
      </c>
      <c r="C23" s="8">
        <v>3174.9153814820702</v>
      </c>
      <c r="D23" s="8">
        <v>5221.4548534246132</v>
      </c>
      <c r="E23" s="8">
        <v>5074.9133362720258</v>
      </c>
      <c r="F23" s="8">
        <v>5593.7771614617232</v>
      </c>
      <c r="G23" s="8">
        <v>4469.6255093148093</v>
      </c>
      <c r="H23" s="8">
        <v>3584.9328325025385</v>
      </c>
      <c r="I23" s="8">
        <v>5043.3263828939907</v>
      </c>
      <c r="J23" s="8">
        <v>5251.2762538520028</v>
      </c>
      <c r="K23" s="8">
        <v>4589.6389159853279</v>
      </c>
      <c r="L23" s="8">
        <v>3891.1262997242893</v>
      </c>
      <c r="M23" s="8">
        <v>4724.6235773217068</v>
      </c>
      <c r="N23" s="8">
        <v>4433.5965837322492</v>
      </c>
      <c r="O23" s="8">
        <v>3410.7502005006218</v>
      </c>
      <c r="P23" s="8">
        <v>3240.3735886862455</v>
      </c>
      <c r="Q23" s="8">
        <v>3502.6787132767877</v>
      </c>
      <c r="R23" s="8">
        <v>3223.8186039372708</v>
      </c>
      <c r="S23" s="8">
        <v>2973.7863597238616</v>
      </c>
      <c r="T23" s="8">
        <v>2775.3352137622087</v>
      </c>
      <c r="U23" s="8">
        <v>3061.0586233852919</v>
      </c>
      <c r="V23" s="8">
        <v>2560.8649790288582</v>
      </c>
      <c r="W23" s="8">
        <v>981.56271440843682</v>
      </c>
      <c r="X23" s="8">
        <v>312.48249235864256</v>
      </c>
      <c r="Y23" s="8">
        <v>246.01173946341606</v>
      </c>
      <c r="Z23" s="8">
        <v>163.39012347765635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1.7666263296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7963.7520599999989</v>
      </c>
      <c r="D25" s="27">
        <v>7626.0519165599999</v>
      </c>
      <c r="E25" s="27">
        <v>7483.0028869200023</v>
      </c>
      <c r="F25" s="27">
        <v>9356.0896499400005</v>
      </c>
      <c r="G25" s="27">
        <v>8787.7772525477212</v>
      </c>
      <c r="H25" s="27">
        <v>9233.1034687179526</v>
      </c>
      <c r="I25" s="27">
        <v>8562.0340452488144</v>
      </c>
      <c r="J25" s="27">
        <v>10839.529042409218</v>
      </c>
      <c r="K25" s="27">
        <v>9515.4699118881599</v>
      </c>
      <c r="L25" s="27">
        <v>7722.6829113825697</v>
      </c>
      <c r="M25" s="27">
        <v>11529.619243562676</v>
      </c>
      <c r="N25" s="27">
        <v>11626.852603516338</v>
      </c>
      <c r="O25" s="27">
        <v>10126.666017634892</v>
      </c>
      <c r="P25" s="27">
        <v>11960.220496251142</v>
      </c>
      <c r="Q25" s="27">
        <v>11288.681001729361</v>
      </c>
      <c r="R25" s="27">
        <v>8405.4218549168927</v>
      </c>
      <c r="S25" s="27">
        <v>9966.6344137694196</v>
      </c>
      <c r="T25" s="27">
        <v>10538.548927537606</v>
      </c>
      <c r="U25" s="27">
        <v>9631.0154588120604</v>
      </c>
      <c r="V25" s="27">
        <v>4259.3781531304057</v>
      </c>
      <c r="W25" s="27">
        <v>2171.175892405709</v>
      </c>
      <c r="X25" s="27">
        <v>3293.6654734990238</v>
      </c>
      <c r="Y25" s="27">
        <v>4770.067274412284</v>
      </c>
      <c r="Z25" s="27">
        <v>1833.4904274185978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94262.198718120213</v>
      </c>
      <c r="D26" s="27">
        <f t="shared" si="14"/>
        <v>92193.511374212394</v>
      </c>
      <c r="E26" s="27">
        <f t="shared" si="14"/>
        <v>91069.963647627112</v>
      </c>
      <c r="F26" s="27">
        <f t="shared" si="14"/>
        <v>74633.022693301711</v>
      </c>
      <c r="G26" s="27">
        <f t="shared" si="14"/>
        <v>70710.204125620934</v>
      </c>
      <c r="H26" s="27">
        <f t="shared" si="14"/>
        <v>69571.460989142724</v>
      </c>
      <c r="I26" s="27">
        <f t="shared" si="14"/>
        <v>63059.523485797174</v>
      </c>
      <c r="J26" s="27">
        <f t="shared" si="14"/>
        <v>52767.494432657921</v>
      </c>
      <c r="K26" s="27">
        <f t="shared" si="14"/>
        <v>48650.066374306087</v>
      </c>
      <c r="L26" s="27">
        <f t="shared" si="14"/>
        <v>44595.086181295854</v>
      </c>
      <c r="M26" s="27">
        <f t="shared" si="14"/>
        <v>34792.089366318534</v>
      </c>
      <c r="N26" s="27">
        <f t="shared" si="14"/>
        <v>32986.971551848779</v>
      </c>
      <c r="O26" s="27">
        <f t="shared" si="14"/>
        <v>32336.048065628274</v>
      </c>
      <c r="P26" s="27">
        <f t="shared" si="14"/>
        <v>26954.84687773593</v>
      </c>
      <c r="Q26" s="27">
        <f t="shared" si="14"/>
        <v>26590.069934286053</v>
      </c>
      <c r="R26" s="27">
        <f t="shared" si="14"/>
        <v>28257.682717987522</v>
      </c>
      <c r="S26" s="27">
        <f t="shared" si="14"/>
        <v>26381.940522212073</v>
      </c>
      <c r="T26" s="27">
        <f t="shared" si="14"/>
        <v>25811.408043409676</v>
      </c>
      <c r="U26" s="27">
        <f t="shared" si="14"/>
        <v>22638.978773554107</v>
      </c>
      <c r="V26" s="27">
        <f t="shared" si="14"/>
        <v>21350.822836289382</v>
      </c>
      <c r="W26" s="27">
        <f t="shared" si="14"/>
        <v>19414.110592709636</v>
      </c>
      <c r="X26" s="27">
        <f t="shared" si="14"/>
        <v>21168.389626953562</v>
      </c>
      <c r="Y26" s="27">
        <f t="shared" ref="Y26:Z26" si="15">SUM(Y27,Y33)</f>
        <v>22198.625359352831</v>
      </c>
      <c r="Z26" s="27">
        <f t="shared" si="15"/>
        <v>19790.422844650988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94262.198718120213</v>
      </c>
      <c r="D33" s="19">
        <f t="shared" si="18"/>
        <v>92193.511374212394</v>
      </c>
      <c r="E33" s="19">
        <f t="shared" si="18"/>
        <v>91069.963647627112</v>
      </c>
      <c r="F33" s="19">
        <f t="shared" si="18"/>
        <v>74633.022693301711</v>
      </c>
      <c r="G33" s="19">
        <f t="shared" si="18"/>
        <v>70710.204125620934</v>
      </c>
      <c r="H33" s="19">
        <f t="shared" si="18"/>
        <v>69571.460989142724</v>
      </c>
      <c r="I33" s="19">
        <f t="shared" si="18"/>
        <v>63059.523485797174</v>
      </c>
      <c r="J33" s="19">
        <f t="shared" si="18"/>
        <v>52767.494432657921</v>
      </c>
      <c r="K33" s="19">
        <f t="shared" si="18"/>
        <v>48650.066374306087</v>
      </c>
      <c r="L33" s="19">
        <f t="shared" si="18"/>
        <v>44595.086181295854</v>
      </c>
      <c r="M33" s="19">
        <f t="shared" si="18"/>
        <v>34792.089366318534</v>
      </c>
      <c r="N33" s="19">
        <f t="shared" si="18"/>
        <v>32986.971551848779</v>
      </c>
      <c r="O33" s="19">
        <f t="shared" si="18"/>
        <v>32336.048065628274</v>
      </c>
      <c r="P33" s="19">
        <f t="shared" si="18"/>
        <v>26954.84687773593</v>
      </c>
      <c r="Q33" s="19">
        <f t="shared" si="18"/>
        <v>26590.069934286053</v>
      </c>
      <c r="R33" s="19">
        <f t="shared" si="18"/>
        <v>28257.682717987522</v>
      </c>
      <c r="S33" s="19">
        <f t="shared" si="18"/>
        <v>26381.940522212073</v>
      </c>
      <c r="T33" s="19">
        <f t="shared" si="18"/>
        <v>25811.408043409676</v>
      </c>
      <c r="U33" s="19">
        <f t="shared" si="18"/>
        <v>22638.978773554107</v>
      </c>
      <c r="V33" s="19">
        <f t="shared" si="18"/>
        <v>21350.822836289382</v>
      </c>
      <c r="W33" s="19">
        <f t="shared" si="18"/>
        <v>19414.110592709636</v>
      </c>
      <c r="X33" s="19">
        <f t="shared" si="18"/>
        <v>21168.389626953562</v>
      </c>
      <c r="Y33" s="19">
        <f t="shared" ref="Y33:Z33" si="19">SUM(Y34:Y50)</f>
        <v>22198.625359352831</v>
      </c>
      <c r="Z33" s="19">
        <f t="shared" si="19"/>
        <v>19790.422844650988</v>
      </c>
    </row>
    <row r="34" spans="1:26" ht="11.25" customHeight="1" x14ac:dyDescent="0.2">
      <c r="A34" s="28" t="s">
        <v>54</v>
      </c>
      <c r="B34" s="7" t="s">
        <v>55</v>
      </c>
      <c r="C34" s="8">
        <v>2605.9967999999994</v>
      </c>
      <c r="D34" s="8">
        <v>1003.6224000000002</v>
      </c>
      <c r="E34" s="8">
        <v>1053.04313088</v>
      </c>
      <c r="F34" s="8">
        <v>1153.36514304</v>
      </c>
      <c r="G34" s="8">
        <v>440.47639296000011</v>
      </c>
      <c r="H34" s="8">
        <v>312.44942592000012</v>
      </c>
      <c r="I34" s="8">
        <v>536.93700207781137</v>
      </c>
      <c r="J34" s="8">
        <v>539.10824450803523</v>
      </c>
      <c r="K34" s="8">
        <v>483.67852898853266</v>
      </c>
      <c r="L34" s="8">
        <v>377.40364886193919</v>
      </c>
      <c r="M34" s="8">
        <v>345.68965995839761</v>
      </c>
      <c r="N34" s="8">
        <v>527.14374911999994</v>
      </c>
      <c r="O34" s="8">
        <v>679.05796608000014</v>
      </c>
      <c r="P34" s="8">
        <v>586.99779840000008</v>
      </c>
      <c r="Q34" s="8">
        <v>333.57464063999998</v>
      </c>
      <c r="R34" s="8">
        <v>271.56342528000005</v>
      </c>
      <c r="S34" s="8">
        <v>601.77468671999998</v>
      </c>
      <c r="T34" s="8">
        <v>566.20311551999998</v>
      </c>
      <c r="U34" s="8">
        <v>603.99509760000012</v>
      </c>
      <c r="V34" s="8">
        <v>620.66370407143188</v>
      </c>
      <c r="W34" s="8">
        <v>579.56049657446852</v>
      </c>
      <c r="X34" s="8">
        <v>524.91960575999997</v>
      </c>
      <c r="Y34" s="8">
        <v>554.22558720000006</v>
      </c>
      <c r="Z34" s="8">
        <v>450.6903244799999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2.9846552400000008</v>
      </c>
      <c r="D36" s="8">
        <v>0</v>
      </c>
      <c r="E36" s="8">
        <v>2.9846552400000008</v>
      </c>
      <c r="F36" s="8">
        <v>43.765327080000006</v>
      </c>
      <c r="G36" s="8">
        <v>26.133167880000006</v>
      </c>
      <c r="H36" s="8">
        <v>37.735364879999999</v>
      </c>
      <c r="I36" s="8">
        <v>95.721362279999994</v>
      </c>
      <c r="J36" s="8">
        <v>42.729704640000008</v>
      </c>
      <c r="K36" s="8">
        <v>49.382766719999992</v>
      </c>
      <c r="L36" s="8">
        <v>52.324488719999998</v>
      </c>
      <c r="M36" s="8">
        <v>49.377542040000009</v>
      </c>
      <c r="N36" s="8">
        <v>101.65955183999999</v>
      </c>
      <c r="O36" s="8">
        <v>226.55530007999999</v>
      </c>
      <c r="P36" s="8">
        <v>168.46435476000002</v>
      </c>
      <c r="Q36" s="8">
        <v>179.87914476</v>
      </c>
      <c r="R36" s="8">
        <v>168.89300568000002</v>
      </c>
      <c r="S36" s="8">
        <v>179.38598040000005</v>
      </c>
      <c r="T36" s="8">
        <v>179.41210380000004</v>
      </c>
      <c r="U36" s="8">
        <v>21.775784760000001</v>
      </c>
      <c r="V36" s="8">
        <v>21.798955079999999</v>
      </c>
      <c r="W36" s="8">
        <v>24.490801080000004</v>
      </c>
      <c r="X36" s="8">
        <v>25.707924360000007</v>
      </c>
      <c r="Y36" s="8">
        <v>0.80391923999999992</v>
      </c>
      <c r="Z36" s="8">
        <v>54.883446120000023</v>
      </c>
    </row>
    <row r="37" spans="1:26" ht="11.25" customHeight="1" x14ac:dyDescent="0.2">
      <c r="A37" s="28" t="s">
        <v>60</v>
      </c>
      <c r="B37" s="7" t="s">
        <v>61</v>
      </c>
      <c r="C37" s="8">
        <v>3.0701008799999987</v>
      </c>
      <c r="D37" s="8">
        <v>3.0701008799999987</v>
      </c>
      <c r="E37" s="8">
        <v>3.0701008799999987</v>
      </c>
      <c r="F37" s="8">
        <v>3.0701008799999987</v>
      </c>
      <c r="G37" s="8">
        <v>3.0701008799999987</v>
      </c>
      <c r="H37" s="8">
        <v>3.0159637199999989</v>
      </c>
      <c r="I37" s="8">
        <v>6.0321769199999977</v>
      </c>
      <c r="J37" s="8">
        <v>3.0274398000000007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3.21554772</v>
      </c>
      <c r="U37" s="8">
        <v>0.98918820000000007</v>
      </c>
      <c r="V37" s="8">
        <v>0.31384584000000004</v>
      </c>
      <c r="W37" s="8">
        <v>0.21704759999999998</v>
      </c>
      <c r="X37" s="8">
        <v>0.34977095999999991</v>
      </c>
      <c r="Y37" s="8">
        <v>0.3829517999999999</v>
      </c>
      <c r="Z37" s="8">
        <v>0.28665252000000002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3.09158496</v>
      </c>
      <c r="E41" s="8">
        <v>3.09158496</v>
      </c>
      <c r="F41" s="8">
        <v>12.539244960000003</v>
      </c>
      <c r="G41" s="8">
        <v>6.2408912399999981</v>
      </c>
      <c r="H41" s="8">
        <v>0</v>
      </c>
      <c r="I41" s="8">
        <v>9.3327350399999993</v>
      </c>
      <c r="J41" s="8">
        <v>18.722673720000003</v>
      </c>
      <c r="K41" s="8">
        <v>6.2408912399999981</v>
      </c>
      <c r="L41" s="8">
        <v>9.3327350399999993</v>
      </c>
      <c r="M41" s="8">
        <v>18.665211239999998</v>
      </c>
      <c r="N41" s="8">
        <v>9.2750137200000005</v>
      </c>
      <c r="O41" s="8">
        <v>6.18342876</v>
      </c>
      <c r="P41" s="8">
        <v>6.2408912399999981</v>
      </c>
      <c r="Q41" s="8">
        <v>3.09158496</v>
      </c>
      <c r="R41" s="8">
        <v>6.18342876</v>
      </c>
      <c r="S41" s="8">
        <v>6.18342876</v>
      </c>
      <c r="T41" s="8">
        <v>14.178737520000002</v>
      </c>
      <c r="U41" s="8">
        <v>10.734871320000002</v>
      </c>
      <c r="V41" s="8">
        <v>5.5220925600000008</v>
      </c>
      <c r="W41" s="8">
        <v>4.6231412400000007</v>
      </c>
      <c r="X41" s="8">
        <v>16.60303296</v>
      </c>
      <c r="Y41" s="8">
        <v>16.174652760000001</v>
      </c>
      <c r="Z41" s="8">
        <v>1.57452372</v>
      </c>
    </row>
    <row r="42" spans="1:26" ht="11.25" customHeight="1" x14ac:dyDescent="0.2">
      <c r="A42" s="28" t="s">
        <v>70</v>
      </c>
      <c r="B42" s="7" t="s">
        <v>71</v>
      </c>
      <c r="C42" s="8">
        <v>228.32955863999999</v>
      </c>
      <c r="D42" s="8">
        <v>195.71108796000001</v>
      </c>
      <c r="E42" s="8">
        <v>0</v>
      </c>
      <c r="F42" s="8">
        <v>0</v>
      </c>
      <c r="G42" s="8">
        <v>0</v>
      </c>
      <c r="H42" s="8">
        <v>0</v>
      </c>
      <c r="I42" s="8">
        <v>3.2473072799999989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3978.0848673749942</v>
      </c>
      <c r="D43" s="8">
        <v>4647.8367455147481</v>
      </c>
      <c r="E43" s="8">
        <v>4515.439584239999</v>
      </c>
      <c r="F43" s="8">
        <v>4381.4854134734169</v>
      </c>
      <c r="G43" s="8">
        <v>3043.2417945386201</v>
      </c>
      <c r="H43" s="8">
        <v>3517.0376404143931</v>
      </c>
      <c r="I43" s="8">
        <v>6671.8211583407801</v>
      </c>
      <c r="J43" s="8">
        <v>7864.9828714401465</v>
      </c>
      <c r="K43" s="8">
        <v>6921.0190770683294</v>
      </c>
      <c r="L43" s="8">
        <v>6787.4377205172777</v>
      </c>
      <c r="M43" s="8">
        <v>7176.9220792453807</v>
      </c>
      <c r="N43" s="8">
        <v>7594.6786263950544</v>
      </c>
      <c r="O43" s="8">
        <v>7163.0292812023863</v>
      </c>
      <c r="P43" s="8">
        <v>6817.0146472264823</v>
      </c>
      <c r="Q43" s="8">
        <v>7094.2361752989209</v>
      </c>
      <c r="R43" s="8">
        <v>5976.1105867875203</v>
      </c>
      <c r="S43" s="8">
        <v>5958.1682295320688</v>
      </c>
      <c r="T43" s="8">
        <v>6749.5765960058397</v>
      </c>
      <c r="U43" s="8">
        <v>6165.8801703941026</v>
      </c>
      <c r="V43" s="8">
        <v>6438.5657680266877</v>
      </c>
      <c r="W43" s="8">
        <v>6675.3851848151653</v>
      </c>
      <c r="X43" s="8">
        <v>6684.1008013752544</v>
      </c>
      <c r="Y43" s="8">
        <v>7528.2360686728334</v>
      </c>
      <c r="Z43" s="8">
        <v>7391.5293440757969</v>
      </c>
    </row>
    <row r="44" spans="1:26" ht="11.25" customHeight="1" x14ac:dyDescent="0.2">
      <c r="A44" s="28" t="s">
        <v>74</v>
      </c>
      <c r="B44" s="7" t="s">
        <v>75</v>
      </c>
      <c r="C44" s="8">
        <v>86737.150430985217</v>
      </c>
      <c r="D44" s="8">
        <v>85209.260865897653</v>
      </c>
      <c r="E44" s="8">
        <v>84309.240876267111</v>
      </c>
      <c r="F44" s="8">
        <v>65439.361822548293</v>
      </c>
      <c r="G44" s="8">
        <v>59091.767524442308</v>
      </c>
      <c r="H44" s="8">
        <v>58222.771777808332</v>
      </c>
      <c r="I44" s="8">
        <v>49274.45482093859</v>
      </c>
      <c r="J44" s="8">
        <v>38223.796413869743</v>
      </c>
      <c r="K44" s="8">
        <v>34763.827414929219</v>
      </c>
      <c r="L44" s="8">
        <v>29852.323464356639</v>
      </c>
      <c r="M44" s="8">
        <v>22785.705856874752</v>
      </c>
      <c r="N44" s="8">
        <v>20744.289159533721</v>
      </c>
      <c r="O44" s="8">
        <v>20167.448796345889</v>
      </c>
      <c r="P44" s="8">
        <v>16339.511749149446</v>
      </c>
      <c r="Q44" s="8">
        <v>16316.801252987134</v>
      </c>
      <c r="R44" s="8">
        <v>16497.662227919998</v>
      </c>
      <c r="S44" s="8">
        <v>15131.804892480002</v>
      </c>
      <c r="T44" s="8">
        <v>15145.321536843838</v>
      </c>
      <c r="U44" s="8">
        <v>13485.492217440004</v>
      </c>
      <c r="V44" s="8">
        <v>13078.619150286957</v>
      </c>
      <c r="W44" s="8">
        <v>11035.723888799999</v>
      </c>
      <c r="X44" s="8">
        <v>13029.886707338304</v>
      </c>
      <c r="Y44" s="8">
        <v>13095.796065840001</v>
      </c>
      <c r="Z44" s="8">
        <v>10653.097384321367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1230.59420316</v>
      </c>
      <c r="H47" s="8">
        <v>6.2946968400000021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706.58230499999979</v>
      </c>
      <c r="D48" s="8">
        <v>1042.518789</v>
      </c>
      <c r="E48" s="8">
        <v>1001.3247269999999</v>
      </c>
      <c r="F48" s="8">
        <v>1286.8074180000001</v>
      </c>
      <c r="G48" s="8">
        <v>2778.4268459999998</v>
      </c>
      <c r="H48" s="8">
        <v>3011.9608349999999</v>
      </c>
      <c r="I48" s="8">
        <v>2470.3541459999992</v>
      </c>
      <c r="J48" s="8">
        <v>1850.411979</v>
      </c>
      <c r="K48" s="8">
        <v>2358.1159289999996</v>
      </c>
      <c r="L48" s="8">
        <v>3205.9795950000002</v>
      </c>
      <c r="M48" s="8">
        <v>1167.2297910000002</v>
      </c>
      <c r="N48" s="8">
        <v>1451.4246629999998</v>
      </c>
      <c r="O48" s="8">
        <v>2007.608733</v>
      </c>
      <c r="P48" s="8">
        <v>1021.5065249999997</v>
      </c>
      <c r="Q48" s="8">
        <v>1067.0480729999999</v>
      </c>
      <c r="R48" s="8">
        <v>3640.4063279999996</v>
      </c>
      <c r="S48" s="8">
        <v>3084.5493899999997</v>
      </c>
      <c r="T48" s="8">
        <v>1738.7539650000001</v>
      </c>
      <c r="U48" s="8">
        <v>1097.9960939999999</v>
      </c>
      <c r="V48" s="8">
        <v>160.29011700000001</v>
      </c>
      <c r="W48" s="8">
        <v>131.820156</v>
      </c>
      <c r="X48" s="8">
        <v>84.240000000000009</v>
      </c>
      <c r="Y48" s="8">
        <v>53.039960999999984</v>
      </c>
      <c r="Z48" s="8">
        <v>68.640155999999976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88.399799999999999</v>
      </c>
      <c r="E50" s="8">
        <v>181.76898815999999</v>
      </c>
      <c r="F50" s="8">
        <v>2312.6282233200004</v>
      </c>
      <c r="G50" s="8">
        <v>4090.2532045199996</v>
      </c>
      <c r="H50" s="8">
        <v>4460.1952845599999</v>
      </c>
      <c r="I50" s="8">
        <v>3991.6227769200004</v>
      </c>
      <c r="J50" s="8">
        <v>4224.7151056799994</v>
      </c>
      <c r="K50" s="8">
        <v>4067.8017663600003</v>
      </c>
      <c r="L50" s="8">
        <v>4310.2845287999999</v>
      </c>
      <c r="M50" s="8">
        <v>3248.4992259600003</v>
      </c>
      <c r="N50" s="8">
        <v>2558.5007882400005</v>
      </c>
      <c r="O50" s="8">
        <v>2086.1645601599998</v>
      </c>
      <c r="P50" s="8">
        <v>2015.1109119600001</v>
      </c>
      <c r="Q50" s="8">
        <v>1595.4390626399997</v>
      </c>
      <c r="R50" s="8">
        <v>1696.8637155599997</v>
      </c>
      <c r="S50" s="8">
        <v>1420.0739143200001</v>
      </c>
      <c r="T50" s="8">
        <v>1414.746441</v>
      </c>
      <c r="U50" s="8">
        <v>1252.1153498400001</v>
      </c>
      <c r="V50" s="8">
        <v>1025.0492034243064</v>
      </c>
      <c r="W50" s="8">
        <v>962.28987660000007</v>
      </c>
      <c r="X50" s="8">
        <v>802.5817841999999</v>
      </c>
      <c r="Y50" s="8">
        <v>949.96615283999995</v>
      </c>
      <c r="Z50" s="8">
        <v>1169.7210134138213</v>
      </c>
    </row>
    <row r="51" spans="1:26" ht="11.25" customHeight="1" x14ac:dyDescent="0.2">
      <c r="A51" s="25" t="s">
        <v>88</v>
      </c>
      <c r="B51" s="26" t="s">
        <v>89</v>
      </c>
      <c r="C51" s="27">
        <v>68620.040537949943</v>
      </c>
      <c r="D51" s="27">
        <v>70627.859906208818</v>
      </c>
      <c r="E51" s="27">
        <v>76655.238020168923</v>
      </c>
      <c r="F51" s="27">
        <v>79685.055895532743</v>
      </c>
      <c r="G51" s="27">
        <v>88964.118732783594</v>
      </c>
      <c r="H51" s="27">
        <v>98680.203700123238</v>
      </c>
      <c r="I51" s="27">
        <v>107043.6061744262</v>
      </c>
      <c r="J51" s="27">
        <v>113576.53613591907</v>
      </c>
      <c r="K51" s="27">
        <v>126501.14483697536</v>
      </c>
      <c r="L51" s="27">
        <v>114282.5783467916</v>
      </c>
      <c r="M51" s="27">
        <v>114426.42763181961</v>
      </c>
      <c r="N51" s="27">
        <v>102007.94740530984</v>
      </c>
      <c r="O51" s="27">
        <v>78101.126618629904</v>
      </c>
      <c r="P51" s="27">
        <v>59516.373911258837</v>
      </c>
      <c r="Q51" s="27">
        <v>49285.850765386247</v>
      </c>
      <c r="R51" s="27">
        <v>58246.799983538869</v>
      </c>
      <c r="S51" s="27">
        <v>75274.310745532464</v>
      </c>
      <c r="T51" s="27">
        <v>91887.439223404872</v>
      </c>
      <c r="U51" s="27">
        <v>82432.637147873844</v>
      </c>
      <c r="V51" s="27">
        <v>105839.14748097952</v>
      </c>
      <c r="W51" s="27">
        <v>104469.17376260553</v>
      </c>
      <c r="X51" s="27">
        <v>97745.360058932099</v>
      </c>
      <c r="Y51" s="27">
        <v>104837.73849334339</v>
      </c>
      <c r="Z51" s="27">
        <v>79947.240938311239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11815.982992185243</v>
      </c>
      <c r="D52" s="27">
        <f t="shared" si="20"/>
        <v>14772.822752617194</v>
      </c>
      <c r="E52" s="27">
        <f t="shared" si="20"/>
        <v>13837.272428554363</v>
      </c>
      <c r="F52" s="27">
        <f t="shared" si="20"/>
        <v>7008.2037921154106</v>
      </c>
      <c r="G52" s="27">
        <f t="shared" si="20"/>
        <v>7259.7798015285962</v>
      </c>
      <c r="H52" s="27">
        <f t="shared" si="20"/>
        <v>9261.3265812325135</v>
      </c>
      <c r="I52" s="27">
        <f t="shared" si="20"/>
        <v>10102.110688128379</v>
      </c>
      <c r="J52" s="27">
        <f t="shared" si="20"/>
        <v>11679.770693376446</v>
      </c>
      <c r="K52" s="27">
        <f t="shared" si="20"/>
        <v>11868.238063510071</v>
      </c>
      <c r="L52" s="27">
        <f t="shared" si="20"/>
        <v>13187.080184958773</v>
      </c>
      <c r="M52" s="27">
        <f t="shared" si="20"/>
        <v>13194.51365102329</v>
      </c>
      <c r="N52" s="27">
        <f t="shared" si="20"/>
        <v>13313.123569278134</v>
      </c>
      <c r="O52" s="27">
        <f t="shared" si="20"/>
        <v>13272.71314440409</v>
      </c>
      <c r="P52" s="27">
        <f t="shared" si="20"/>
        <v>12194.576981209908</v>
      </c>
      <c r="Q52" s="27">
        <f t="shared" si="20"/>
        <v>12692.869827706114</v>
      </c>
      <c r="R52" s="27">
        <f t="shared" si="20"/>
        <v>12340.666798295</v>
      </c>
      <c r="S52" s="27">
        <f t="shared" si="20"/>
        <v>12315.942194593943</v>
      </c>
      <c r="T52" s="27">
        <f t="shared" si="20"/>
        <v>11525.914640300231</v>
      </c>
      <c r="U52" s="27">
        <f t="shared" si="20"/>
        <v>11629.766977225347</v>
      </c>
      <c r="V52" s="27">
        <f t="shared" si="20"/>
        <v>12024.667807298158</v>
      </c>
      <c r="W52" s="27">
        <f t="shared" si="20"/>
        <v>11718.96991069485</v>
      </c>
      <c r="X52" s="27">
        <f t="shared" si="20"/>
        <v>11284.198404543127</v>
      </c>
      <c r="Y52" s="27">
        <f t="shared" ref="Y52:Z52" si="21">SUM(Y53:Y54)</f>
        <v>10758.377073710682</v>
      </c>
      <c r="Z52" s="27">
        <f t="shared" si="21"/>
        <v>10779.668205191878</v>
      </c>
    </row>
    <row r="53" spans="1:26" ht="11.25" customHeight="1" x14ac:dyDescent="0.2">
      <c r="A53" s="29" t="s">
        <v>116</v>
      </c>
      <c r="B53" s="7" t="s">
        <v>117</v>
      </c>
      <c r="C53" s="8">
        <v>6901.752686400001</v>
      </c>
      <c r="D53" s="8">
        <v>9522.9423432000021</v>
      </c>
      <c r="E53" s="8">
        <v>8550.255542400002</v>
      </c>
      <c r="F53" s="8">
        <v>708.85128599999985</v>
      </c>
      <c r="G53" s="8">
        <v>651.50822880000021</v>
      </c>
      <c r="H53" s="8">
        <v>666.00345240000001</v>
      </c>
      <c r="I53" s="8">
        <v>657.33627960000001</v>
      </c>
      <c r="J53" s="8">
        <v>1598.1857891999998</v>
      </c>
      <c r="K53" s="8">
        <v>1262.2298832000004</v>
      </c>
      <c r="L53" s="8">
        <v>2828.5418304</v>
      </c>
      <c r="M53" s="8">
        <v>2833.503472800001</v>
      </c>
      <c r="N53" s="8">
        <v>2943.7983432000001</v>
      </c>
      <c r="O53" s="8">
        <v>3133.6483464000003</v>
      </c>
      <c r="P53" s="8">
        <v>1952.2997207999999</v>
      </c>
      <c r="Q53" s="8">
        <v>2196.0467100000001</v>
      </c>
      <c r="R53" s="8">
        <v>2318.6489040000001</v>
      </c>
      <c r="S53" s="8">
        <v>2319.4334592000005</v>
      </c>
      <c r="T53" s="8">
        <v>1910.6040096000002</v>
      </c>
      <c r="U53" s="8">
        <v>1768.4703036000001</v>
      </c>
      <c r="V53" s="8">
        <v>1738.9043100000004</v>
      </c>
      <c r="W53" s="8">
        <v>1940.8505687999998</v>
      </c>
      <c r="X53" s="8">
        <v>1623.5252747999998</v>
      </c>
      <c r="Y53" s="8">
        <v>1586.2496364000008</v>
      </c>
      <c r="Z53" s="8">
        <v>1511.0867772000001</v>
      </c>
    </row>
    <row r="54" spans="1:26" ht="11.25" customHeight="1" x14ac:dyDescent="0.2">
      <c r="A54" s="43" t="s">
        <v>118</v>
      </c>
      <c r="B54" s="44" t="s">
        <v>119</v>
      </c>
      <c r="C54" s="45">
        <v>4914.2303057852423</v>
      </c>
      <c r="D54" s="45">
        <v>5249.8804094171928</v>
      </c>
      <c r="E54" s="45">
        <v>5287.0168861543616</v>
      </c>
      <c r="F54" s="45">
        <v>6299.3525061154105</v>
      </c>
      <c r="G54" s="45">
        <v>6608.2715727285959</v>
      </c>
      <c r="H54" s="45">
        <v>8595.3231288325132</v>
      </c>
      <c r="I54" s="45">
        <v>9444.7744085283794</v>
      </c>
      <c r="J54" s="45">
        <v>10081.584904176445</v>
      </c>
      <c r="K54" s="45">
        <v>10606.008180310071</v>
      </c>
      <c r="L54" s="45">
        <v>10358.538354558774</v>
      </c>
      <c r="M54" s="45">
        <v>10361.010178223289</v>
      </c>
      <c r="N54" s="45">
        <v>10369.325226078134</v>
      </c>
      <c r="O54" s="45">
        <v>10139.064798004089</v>
      </c>
      <c r="P54" s="45">
        <v>10242.277260409908</v>
      </c>
      <c r="Q54" s="45">
        <v>10496.823117706113</v>
      </c>
      <c r="R54" s="45">
        <v>10022.017894295001</v>
      </c>
      <c r="S54" s="45">
        <v>9996.5087353939416</v>
      </c>
      <c r="T54" s="45">
        <v>9615.3106307002308</v>
      </c>
      <c r="U54" s="45">
        <v>9861.2966736253456</v>
      </c>
      <c r="V54" s="45">
        <v>10285.763497298158</v>
      </c>
      <c r="W54" s="45">
        <v>9778.1193418948496</v>
      </c>
      <c r="X54" s="45">
        <v>9660.673129743127</v>
      </c>
      <c r="Y54" s="45">
        <v>9172.1274373106808</v>
      </c>
      <c r="Z54" s="45">
        <v>9268.5814279918777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11129.445872121269</v>
      </c>
      <c r="D61" s="49">
        <f t="shared" si="22"/>
        <v>12238.428639896725</v>
      </c>
      <c r="E61" s="49">
        <f t="shared" si="22"/>
        <v>14952.498658993705</v>
      </c>
      <c r="F61" s="49">
        <f t="shared" si="22"/>
        <v>17337.849723312956</v>
      </c>
      <c r="G61" s="49">
        <f t="shared" si="22"/>
        <v>20048.584841098524</v>
      </c>
      <c r="H61" s="49">
        <f t="shared" si="22"/>
        <v>28358.733953948955</v>
      </c>
      <c r="I61" s="49">
        <f t="shared" si="22"/>
        <v>28955.264682155146</v>
      </c>
      <c r="J61" s="49">
        <f t="shared" si="22"/>
        <v>32123.057290117158</v>
      </c>
      <c r="K61" s="49">
        <f t="shared" si="22"/>
        <v>36923.663806533768</v>
      </c>
      <c r="L61" s="49">
        <f t="shared" si="22"/>
        <v>38110.886272809985</v>
      </c>
      <c r="M61" s="49">
        <f t="shared" si="22"/>
        <v>42233.730813521906</v>
      </c>
      <c r="N61" s="49">
        <f t="shared" si="22"/>
        <v>43522.554889384352</v>
      </c>
      <c r="O61" s="49">
        <f t="shared" si="22"/>
        <v>46696.230937329208</v>
      </c>
      <c r="P61" s="49">
        <f t="shared" si="22"/>
        <v>48966.133332598634</v>
      </c>
      <c r="Q61" s="49">
        <f t="shared" si="22"/>
        <v>48790.531040647562</v>
      </c>
      <c r="R61" s="49">
        <f t="shared" si="22"/>
        <v>47243.43821550531</v>
      </c>
      <c r="S61" s="49">
        <f t="shared" si="22"/>
        <v>46041.057539776702</v>
      </c>
      <c r="T61" s="49">
        <f t="shared" si="22"/>
        <v>43762.651597096417</v>
      </c>
      <c r="U61" s="49">
        <f t="shared" si="22"/>
        <v>45340.649280364683</v>
      </c>
      <c r="V61" s="49">
        <f t="shared" si="22"/>
        <v>45388.030311213886</v>
      </c>
      <c r="W61" s="49">
        <f t="shared" si="22"/>
        <v>46345.067909775316</v>
      </c>
      <c r="X61" s="49">
        <f t="shared" si="22"/>
        <v>50114.903026650594</v>
      </c>
      <c r="Y61" s="49">
        <f t="shared" ref="Y61:Z61" si="23">SUM(Y62:Y72)</f>
        <v>47364.795397412003</v>
      </c>
      <c r="Z61" s="49">
        <f t="shared" si="23"/>
        <v>42328.873293714874</v>
      </c>
    </row>
    <row r="62" spans="1:26" ht="11.25" customHeight="1" x14ac:dyDescent="0.2">
      <c r="A62" s="50" t="s">
        <v>92</v>
      </c>
      <c r="B62" s="51" t="s">
        <v>93</v>
      </c>
      <c r="C62" s="52">
        <v>3851.3230371546747</v>
      </c>
      <c r="D62" s="52">
        <v>4372.3564610910635</v>
      </c>
      <c r="E62" s="52">
        <v>6037.795163498673</v>
      </c>
      <c r="F62" s="52">
        <v>8471.130597908792</v>
      </c>
      <c r="G62" s="52">
        <v>10502.552652591861</v>
      </c>
      <c r="H62" s="52">
        <v>15516.083761518579</v>
      </c>
      <c r="I62" s="52">
        <v>15284.500007850906</v>
      </c>
      <c r="J62" s="52">
        <v>17688.660550548724</v>
      </c>
      <c r="K62" s="52">
        <v>20627.784257179395</v>
      </c>
      <c r="L62" s="52">
        <v>21530.334935083192</v>
      </c>
      <c r="M62" s="52">
        <v>24539.18287523626</v>
      </c>
      <c r="N62" s="52">
        <v>25228.75091889171</v>
      </c>
      <c r="O62" s="52">
        <v>26610.681873151938</v>
      </c>
      <c r="P62" s="52">
        <v>27840.216622520824</v>
      </c>
      <c r="Q62" s="52">
        <v>27289.234258978347</v>
      </c>
      <c r="R62" s="52">
        <v>26397.371801573539</v>
      </c>
      <c r="S62" s="52">
        <v>25515.171748248071</v>
      </c>
      <c r="T62" s="52">
        <v>24294.513704993078</v>
      </c>
      <c r="U62" s="52">
        <v>26203.633321894777</v>
      </c>
      <c r="V62" s="52">
        <v>26227.25671522093</v>
      </c>
      <c r="W62" s="52">
        <v>27787.014995905134</v>
      </c>
      <c r="X62" s="52">
        <v>30750.428334027372</v>
      </c>
      <c r="Y62" s="52">
        <v>29049.258978523099</v>
      </c>
      <c r="Z62" s="52">
        <v>25016.801806885622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1880.1597149665956</v>
      </c>
      <c r="D64" s="52">
        <v>2282.5969605656619</v>
      </c>
      <c r="E64" s="52">
        <v>3211.7432102150324</v>
      </c>
      <c r="F64" s="52">
        <v>2336.0418721241672</v>
      </c>
      <c r="G64" s="52">
        <v>2390.4281027466645</v>
      </c>
      <c r="H64" s="52">
        <v>2771.323192910379</v>
      </c>
      <c r="I64" s="52">
        <v>2815.784968864245</v>
      </c>
      <c r="J64" s="52">
        <v>3763.7940379684355</v>
      </c>
      <c r="K64" s="52">
        <v>5051.7899530343748</v>
      </c>
      <c r="L64" s="52">
        <v>5054.4556449267839</v>
      </c>
      <c r="M64" s="52">
        <v>5519.2044480456489</v>
      </c>
      <c r="N64" s="52">
        <v>6495.851459612647</v>
      </c>
      <c r="O64" s="52">
        <v>8084.2131651372692</v>
      </c>
      <c r="P64" s="52">
        <v>8803.0785630378141</v>
      </c>
      <c r="Q64" s="52">
        <v>8694.6083515892096</v>
      </c>
      <c r="R64" s="52">
        <v>8292.7408456437752</v>
      </c>
      <c r="S64" s="52">
        <v>7977.0181229686241</v>
      </c>
      <c r="T64" s="52">
        <v>7510.1636647433361</v>
      </c>
      <c r="U64" s="52">
        <v>6903.2643747899101</v>
      </c>
      <c r="V64" s="52">
        <v>6633.5735958409523</v>
      </c>
      <c r="W64" s="52">
        <v>6577.4295673101778</v>
      </c>
      <c r="X64" s="52">
        <v>7326.6805006232134</v>
      </c>
      <c r="Y64" s="52">
        <v>7017.9490528089127</v>
      </c>
      <c r="Z64" s="52">
        <v>6344.0607306948987</v>
      </c>
    </row>
    <row r="65" spans="1:26" ht="11.25" customHeight="1" x14ac:dyDescent="0.2">
      <c r="A65" s="50" t="s">
        <v>98</v>
      </c>
      <c r="B65" s="51" t="s">
        <v>99</v>
      </c>
      <c r="C65" s="52">
        <v>5397.9631199999994</v>
      </c>
      <c r="D65" s="52">
        <v>5570.4499199999991</v>
      </c>
      <c r="E65" s="52">
        <v>5624.8689599999998</v>
      </c>
      <c r="F65" s="52">
        <v>6486.3856799999994</v>
      </c>
      <c r="G65" s="52">
        <v>6804.1537199999984</v>
      </c>
      <c r="H65" s="52">
        <v>8869.5467999999983</v>
      </c>
      <c r="I65" s="52">
        <v>9360.512279999999</v>
      </c>
      <c r="J65" s="52">
        <v>10333.898999999996</v>
      </c>
      <c r="K65" s="52">
        <v>10674.02232</v>
      </c>
      <c r="L65" s="52">
        <v>10430.338319999999</v>
      </c>
      <c r="M65" s="52">
        <v>10712.30976</v>
      </c>
      <c r="N65" s="52">
        <v>10557.484919999999</v>
      </c>
      <c r="O65" s="52">
        <v>10487.414879999997</v>
      </c>
      <c r="P65" s="52">
        <v>10490.168159999999</v>
      </c>
      <c r="Q65" s="52">
        <v>10794.105719999998</v>
      </c>
      <c r="R65" s="52">
        <v>10344.13308</v>
      </c>
      <c r="S65" s="52">
        <v>10446.161400000001</v>
      </c>
      <c r="T65" s="52">
        <v>9991.7031599999991</v>
      </c>
      <c r="U65" s="52">
        <v>10426.69764</v>
      </c>
      <c r="V65" s="52">
        <v>10643.460120000003</v>
      </c>
      <c r="W65" s="52">
        <v>10116.438840000001</v>
      </c>
      <c r="X65" s="52">
        <v>10139.048279999999</v>
      </c>
      <c r="Y65" s="52">
        <v>9722.6485199999988</v>
      </c>
      <c r="Z65" s="52">
        <v>9685.000439999998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0.88010063999999988</v>
      </c>
      <c r="M68" s="52">
        <v>14.801901120000002</v>
      </c>
      <c r="N68" s="52">
        <v>2.44786752</v>
      </c>
      <c r="O68" s="52">
        <v>1.2020140799999999</v>
      </c>
      <c r="P68" s="52">
        <v>1.8310579199999999</v>
      </c>
      <c r="Q68" s="52">
        <v>2.6918514</v>
      </c>
      <c r="R68" s="52">
        <v>2.6422390079999998</v>
      </c>
      <c r="S68" s="52">
        <v>2.9211796799999998</v>
      </c>
      <c r="T68" s="52">
        <v>2.3636806559999997</v>
      </c>
      <c r="U68" s="52">
        <v>2.8409944320000005</v>
      </c>
      <c r="V68" s="52">
        <v>2.73416148</v>
      </c>
      <c r="W68" s="52">
        <v>2.241006912</v>
      </c>
      <c r="X68" s="52">
        <v>1.9804175999999998</v>
      </c>
      <c r="Y68" s="52">
        <v>2.1690288</v>
      </c>
      <c r="Z68" s="52">
        <v>2.1323260799999999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2.6196566400000001</v>
      </c>
      <c r="Q69" s="52">
        <v>2.6196566400000001</v>
      </c>
      <c r="R69" s="52">
        <v>5.2393132799999993</v>
      </c>
      <c r="S69" s="52">
        <v>2.6196566400000001</v>
      </c>
      <c r="T69" s="52">
        <v>3.4630545599999998</v>
      </c>
      <c r="U69" s="52">
        <v>2.96017632</v>
      </c>
      <c r="V69" s="52">
        <v>2.91506256</v>
      </c>
      <c r="W69" s="52">
        <v>3.0325622400000003</v>
      </c>
      <c r="X69" s="52">
        <v>4.7983708800000002</v>
      </c>
      <c r="Y69" s="52">
        <v>4.1578574399999999</v>
      </c>
      <c r="Z69" s="52">
        <v>3.99729197435828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13.02529824</v>
      </c>
      <c r="E72" s="55">
        <v>78.091325280000007</v>
      </c>
      <c r="F72" s="55">
        <v>44.29157327999998</v>
      </c>
      <c r="G72" s="55">
        <v>351.45036575999995</v>
      </c>
      <c r="H72" s="55">
        <v>1201.7801995199998</v>
      </c>
      <c r="I72" s="55">
        <v>1494.4674254399997</v>
      </c>
      <c r="J72" s="55">
        <v>336.70370160000004</v>
      </c>
      <c r="K72" s="55">
        <v>570.06727631999991</v>
      </c>
      <c r="L72" s="55">
        <v>1094.8772721600001</v>
      </c>
      <c r="M72" s="55">
        <v>1448.2318291199999</v>
      </c>
      <c r="N72" s="55">
        <v>1238.0197233599997</v>
      </c>
      <c r="O72" s="55">
        <v>1512.7190049599997</v>
      </c>
      <c r="P72" s="55">
        <v>1828.21927248</v>
      </c>
      <c r="Q72" s="55">
        <v>2007.2712020399999</v>
      </c>
      <c r="R72" s="55">
        <v>2201.3109359999994</v>
      </c>
      <c r="S72" s="55">
        <v>2097.16543224</v>
      </c>
      <c r="T72" s="55">
        <v>1960.4443321439996</v>
      </c>
      <c r="U72" s="55">
        <v>1801.2527729279998</v>
      </c>
      <c r="V72" s="55">
        <v>1878.0906561119998</v>
      </c>
      <c r="W72" s="55">
        <v>1858.9109374079994</v>
      </c>
      <c r="X72" s="55">
        <v>1891.9671235200001</v>
      </c>
      <c r="Y72" s="55">
        <v>1568.6119598399994</v>
      </c>
      <c r="Z72" s="55">
        <v>1276.8806980799998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416123.38124150911</v>
      </c>
      <c r="D2" s="21">
        <f t="shared" ref="D2:X2" si="0">SUM(D3,D17,D22,D25,D26,D51,D52)</f>
        <v>425399.04753187904</v>
      </c>
      <c r="E2" s="21">
        <f t="shared" si="0"/>
        <v>430780.07909188943</v>
      </c>
      <c r="F2" s="21">
        <f t="shared" si="0"/>
        <v>489498.25143509585</v>
      </c>
      <c r="G2" s="21">
        <f t="shared" si="0"/>
        <v>480187.78616263065</v>
      </c>
      <c r="H2" s="21">
        <f t="shared" si="0"/>
        <v>480938.91204261238</v>
      </c>
      <c r="I2" s="21">
        <f t="shared" si="0"/>
        <v>498830.09489981952</v>
      </c>
      <c r="J2" s="21">
        <f t="shared" si="0"/>
        <v>486767.57763592951</v>
      </c>
      <c r="K2" s="21">
        <f t="shared" si="0"/>
        <v>479194.78808704187</v>
      </c>
      <c r="L2" s="21">
        <f t="shared" si="0"/>
        <v>455129.38260942104</v>
      </c>
      <c r="M2" s="21">
        <f t="shared" si="0"/>
        <v>480804.69408124237</v>
      </c>
      <c r="N2" s="21">
        <f t="shared" si="0"/>
        <v>459673.22548250598</v>
      </c>
      <c r="O2" s="21">
        <f t="shared" si="0"/>
        <v>440170.77726560534</v>
      </c>
      <c r="P2" s="21">
        <f t="shared" si="0"/>
        <v>424401.0137950583</v>
      </c>
      <c r="Q2" s="21">
        <f t="shared" si="0"/>
        <v>398110.03970019805</v>
      </c>
      <c r="R2" s="21">
        <f t="shared" si="0"/>
        <v>407378.52762897237</v>
      </c>
      <c r="S2" s="21">
        <f t="shared" si="0"/>
        <v>416213.51274201885</v>
      </c>
      <c r="T2" s="21">
        <f t="shared" si="0"/>
        <v>415338.97056747862</v>
      </c>
      <c r="U2" s="21">
        <f t="shared" si="0"/>
        <v>398969.32406519412</v>
      </c>
      <c r="V2" s="21">
        <f t="shared" si="0"/>
        <v>375146.50260281673</v>
      </c>
      <c r="W2" s="21">
        <f t="shared" si="0"/>
        <v>345271.43264667306</v>
      </c>
      <c r="X2" s="21">
        <f t="shared" si="0"/>
        <v>361209.78451597359</v>
      </c>
      <c r="Y2" s="21">
        <f t="shared" ref="Y2:Z2" si="1">SUM(Y3,Y17,Y22,Y25,Y26,Y51,Y52)</f>
        <v>340982.3463130694</v>
      </c>
      <c r="Z2" s="21">
        <f t="shared" si="1"/>
        <v>294648.18688843685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259554.30506993007</v>
      </c>
      <c r="D3" s="24">
        <f t="shared" ref="D3:X3" si="3">SUM(D4,D8,D11)</f>
        <v>257942.31917732593</v>
      </c>
      <c r="E3" s="24">
        <f t="shared" si="3"/>
        <v>254343.32029513814</v>
      </c>
      <c r="F3" s="24">
        <f t="shared" si="3"/>
        <v>281739.32443425414</v>
      </c>
      <c r="G3" s="24">
        <f t="shared" si="3"/>
        <v>265806.30502772576</v>
      </c>
      <c r="H3" s="24">
        <f t="shared" si="3"/>
        <v>262929.80235823838</v>
      </c>
      <c r="I3" s="24">
        <f t="shared" si="3"/>
        <v>274051.58735437097</v>
      </c>
      <c r="J3" s="24">
        <f t="shared" si="3"/>
        <v>261521.80935481036</v>
      </c>
      <c r="K3" s="24">
        <f t="shared" si="3"/>
        <v>256036.91970756845</v>
      </c>
      <c r="L3" s="24">
        <f t="shared" si="3"/>
        <v>247446.11644524147</v>
      </c>
      <c r="M3" s="24">
        <f t="shared" si="3"/>
        <v>252716.43580664846</v>
      </c>
      <c r="N3" s="24">
        <f t="shared" si="3"/>
        <v>246440.41560251062</v>
      </c>
      <c r="O3" s="24">
        <f t="shared" si="3"/>
        <v>235242.28991664984</v>
      </c>
      <c r="P3" s="24">
        <f t="shared" si="3"/>
        <v>237296.07475187985</v>
      </c>
      <c r="Q3" s="24">
        <f t="shared" si="3"/>
        <v>223877.31234991114</v>
      </c>
      <c r="R3" s="24">
        <f t="shared" si="3"/>
        <v>222167.55056372387</v>
      </c>
      <c r="S3" s="24">
        <f t="shared" si="3"/>
        <v>220314.06146726137</v>
      </c>
      <c r="T3" s="24">
        <f t="shared" si="3"/>
        <v>217177.64517349176</v>
      </c>
      <c r="U3" s="24">
        <f t="shared" si="3"/>
        <v>207030.76984521226</v>
      </c>
      <c r="V3" s="24">
        <f t="shared" si="3"/>
        <v>182984.30791893601</v>
      </c>
      <c r="W3" s="24">
        <f t="shared" si="3"/>
        <v>161304.39697763015</v>
      </c>
      <c r="X3" s="24">
        <f t="shared" si="3"/>
        <v>180289.95644610893</v>
      </c>
      <c r="Y3" s="24">
        <f t="shared" ref="Y3:Z3" si="4">SUM(Y4,Y8,Y11)</f>
        <v>174601.40243476175</v>
      </c>
      <c r="Z3" s="24">
        <f t="shared" si="4"/>
        <v>137714.35958518076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154325.31013471787</v>
      </c>
      <c r="D4" s="19">
        <f t="shared" ref="D4:X4" si="6">SUM(D5:D7)</f>
        <v>158659.62700312966</v>
      </c>
      <c r="E4" s="19">
        <f t="shared" si="6"/>
        <v>158185.93459981479</v>
      </c>
      <c r="F4" s="19">
        <f t="shared" si="6"/>
        <v>174183.46632819998</v>
      </c>
      <c r="G4" s="19">
        <f t="shared" si="6"/>
        <v>165886.78934341401</v>
      </c>
      <c r="H4" s="19">
        <f t="shared" si="6"/>
        <v>156032.76627253901</v>
      </c>
      <c r="I4" s="19">
        <f t="shared" si="6"/>
        <v>169061.27324565215</v>
      </c>
      <c r="J4" s="19">
        <f t="shared" si="6"/>
        <v>160399.96109107591</v>
      </c>
      <c r="K4" s="19">
        <f t="shared" si="6"/>
        <v>150135.6323830316</v>
      </c>
      <c r="L4" s="19">
        <f t="shared" si="6"/>
        <v>145272.134184914</v>
      </c>
      <c r="M4" s="19">
        <f t="shared" si="6"/>
        <v>149139.3367866858</v>
      </c>
      <c r="N4" s="19">
        <f t="shared" si="6"/>
        <v>139467.41728232196</v>
      </c>
      <c r="O4" s="19">
        <f t="shared" si="6"/>
        <v>131611.94782076427</v>
      </c>
      <c r="P4" s="19">
        <f t="shared" si="6"/>
        <v>135670.2275760897</v>
      </c>
      <c r="Q4" s="19">
        <f t="shared" si="6"/>
        <v>126100.07113624588</v>
      </c>
      <c r="R4" s="19">
        <f t="shared" si="6"/>
        <v>124947.48752601574</v>
      </c>
      <c r="S4" s="19">
        <f t="shared" si="6"/>
        <v>126720.24482800311</v>
      </c>
      <c r="T4" s="19">
        <f t="shared" si="6"/>
        <v>125574.6559271531</v>
      </c>
      <c r="U4" s="19">
        <f t="shared" si="6"/>
        <v>120934.73428898635</v>
      </c>
      <c r="V4" s="19">
        <f t="shared" si="6"/>
        <v>106573.36698443274</v>
      </c>
      <c r="W4" s="19">
        <f t="shared" si="6"/>
        <v>91949.21685598242</v>
      </c>
      <c r="X4" s="19">
        <f t="shared" si="6"/>
        <v>106239.56681444835</v>
      </c>
      <c r="Y4" s="19">
        <f t="shared" ref="Y4:Z4" si="7">SUM(Y5:Y7)</f>
        <v>99970.055818234148</v>
      </c>
      <c r="Z4" s="19">
        <f t="shared" si="7"/>
        <v>79138.345897909705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264.8369518344</v>
      </c>
      <c r="G5" s="8">
        <v>753.39185423039987</v>
      </c>
      <c r="H5" s="8">
        <v>978.47714302799989</v>
      </c>
      <c r="I5" s="8">
        <v>964.65835858009973</v>
      </c>
      <c r="J5" s="8">
        <v>911.81247442273616</v>
      </c>
      <c r="K5" s="8">
        <v>1121.4412018881949</v>
      </c>
      <c r="L5" s="8">
        <v>2860.3313456055662</v>
      </c>
      <c r="M5" s="8">
        <v>2780.4525703639956</v>
      </c>
      <c r="N5" s="8">
        <v>3429.8951626764224</v>
      </c>
      <c r="O5" s="8">
        <v>2793.2373786106195</v>
      </c>
      <c r="P5" s="8">
        <v>2657.5528129980721</v>
      </c>
      <c r="Q5" s="8">
        <v>3690.9671566589877</v>
      </c>
      <c r="R5" s="8">
        <v>1326.8940275817604</v>
      </c>
      <c r="S5" s="8">
        <v>525.03565938074485</v>
      </c>
      <c r="T5" s="8">
        <v>613.18752082507945</v>
      </c>
      <c r="U5" s="8">
        <v>826.93777408102255</v>
      </c>
      <c r="V5" s="8">
        <v>329.28112845315383</v>
      </c>
      <c r="W5" s="8">
        <v>359.92878271680001</v>
      </c>
      <c r="X5" s="8">
        <v>270.27883939818889</v>
      </c>
      <c r="Y5" s="8">
        <v>191.7332587299673</v>
      </c>
      <c r="Z5" s="8">
        <v>117.88410841613842</v>
      </c>
    </row>
    <row r="6" spans="1:26" ht="11.25" customHeight="1" x14ac:dyDescent="0.2">
      <c r="A6" s="28" t="s">
        <v>6</v>
      </c>
      <c r="B6" s="7" t="s">
        <v>7</v>
      </c>
      <c r="C6" s="8">
        <v>3479.6999130415102</v>
      </c>
      <c r="D6" s="8">
        <v>4318.3699014973436</v>
      </c>
      <c r="E6" s="8">
        <v>5434.9962537710389</v>
      </c>
      <c r="F6" s="8">
        <v>7303.3470039023987</v>
      </c>
      <c r="G6" s="8">
        <v>7757.2845365400008</v>
      </c>
      <c r="H6" s="8">
        <v>6219.6905893584008</v>
      </c>
      <c r="I6" s="8">
        <v>5039.1319478675987</v>
      </c>
      <c r="J6" s="8">
        <v>4774.9500040703997</v>
      </c>
      <c r="K6" s="8">
        <v>4609.0572750684023</v>
      </c>
      <c r="L6" s="8">
        <v>3740.7605124779998</v>
      </c>
      <c r="M6" s="8">
        <v>2967.4798679328001</v>
      </c>
      <c r="N6" s="8">
        <v>3168.1231920624</v>
      </c>
      <c r="O6" s="8">
        <v>4025.0176982399998</v>
      </c>
      <c r="P6" s="8">
        <v>982.24789684560017</v>
      </c>
      <c r="Q6" s="8">
        <v>1496.4579144767999</v>
      </c>
      <c r="R6" s="8">
        <v>275.07214474080001</v>
      </c>
      <c r="S6" s="8">
        <v>1337.5540784364002</v>
      </c>
      <c r="T6" s="8">
        <v>2325.7381555319998</v>
      </c>
      <c r="U6" s="8">
        <v>1765.0729272792003</v>
      </c>
      <c r="V6" s="8">
        <v>13.234773736799999</v>
      </c>
      <c r="W6" s="8">
        <v>47.715406200000004</v>
      </c>
      <c r="X6" s="8">
        <v>128.13245121599999</v>
      </c>
      <c r="Y6" s="8">
        <v>492.14754428399993</v>
      </c>
      <c r="Z6" s="8">
        <v>1175.1883196856002</v>
      </c>
    </row>
    <row r="7" spans="1:26" ht="11.25" customHeight="1" x14ac:dyDescent="0.2">
      <c r="A7" s="28" t="s">
        <v>8</v>
      </c>
      <c r="B7" s="7" t="s">
        <v>9</v>
      </c>
      <c r="C7" s="8">
        <v>150845.61022167635</v>
      </c>
      <c r="D7" s="8">
        <v>154341.25710163231</v>
      </c>
      <c r="E7" s="8">
        <v>152750.93834604375</v>
      </c>
      <c r="F7" s="8">
        <v>166615.28237246317</v>
      </c>
      <c r="G7" s="8">
        <v>157376.1129526436</v>
      </c>
      <c r="H7" s="8">
        <v>148834.5985401526</v>
      </c>
      <c r="I7" s="8">
        <v>163057.48293920446</v>
      </c>
      <c r="J7" s="8">
        <v>154713.19861258278</v>
      </c>
      <c r="K7" s="8">
        <v>144405.133906075</v>
      </c>
      <c r="L7" s="8">
        <v>138671.04232683044</v>
      </c>
      <c r="M7" s="8">
        <v>143391.40434838901</v>
      </c>
      <c r="N7" s="8">
        <v>132869.39892758313</v>
      </c>
      <c r="O7" s="8">
        <v>124793.69274391366</v>
      </c>
      <c r="P7" s="8">
        <v>132030.42686624604</v>
      </c>
      <c r="Q7" s="8">
        <v>120912.64606511009</v>
      </c>
      <c r="R7" s="8">
        <v>123345.52135369318</v>
      </c>
      <c r="S7" s="8">
        <v>124857.65509018596</v>
      </c>
      <c r="T7" s="8">
        <v>122635.73025079603</v>
      </c>
      <c r="U7" s="8">
        <v>118342.72358762613</v>
      </c>
      <c r="V7" s="8">
        <v>106230.85108224278</v>
      </c>
      <c r="W7" s="8">
        <v>91541.572667065615</v>
      </c>
      <c r="X7" s="8">
        <v>105841.15552383417</v>
      </c>
      <c r="Y7" s="8">
        <v>99286.175015220186</v>
      </c>
      <c r="Z7" s="8">
        <v>77845.273469807973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103182.09598023191</v>
      </c>
      <c r="D8" s="19">
        <f t="shared" ref="D8:X8" si="9">SUM(D9:D10)</f>
        <v>96985.042351692769</v>
      </c>
      <c r="E8" s="19">
        <f t="shared" si="9"/>
        <v>93685.463109441276</v>
      </c>
      <c r="F8" s="19">
        <f t="shared" si="9"/>
        <v>105146.03501628617</v>
      </c>
      <c r="G8" s="19">
        <f t="shared" si="9"/>
        <v>97739.374264710932</v>
      </c>
      <c r="H8" s="19">
        <f t="shared" si="9"/>
        <v>104347.13833637694</v>
      </c>
      <c r="I8" s="19">
        <f t="shared" si="9"/>
        <v>102898.34890180959</v>
      </c>
      <c r="J8" s="19">
        <f t="shared" si="9"/>
        <v>98756.481223319235</v>
      </c>
      <c r="K8" s="19">
        <f t="shared" si="9"/>
        <v>103356.93915917206</v>
      </c>
      <c r="L8" s="19">
        <f t="shared" si="9"/>
        <v>100297.54179332349</v>
      </c>
      <c r="M8" s="19">
        <f t="shared" si="9"/>
        <v>101697.69186809784</v>
      </c>
      <c r="N8" s="19">
        <f t="shared" si="9"/>
        <v>105305.40766926226</v>
      </c>
      <c r="O8" s="19">
        <f t="shared" si="9"/>
        <v>101795.62732992717</v>
      </c>
      <c r="P8" s="19">
        <f t="shared" si="9"/>
        <v>99519.634134925625</v>
      </c>
      <c r="Q8" s="19">
        <f t="shared" si="9"/>
        <v>95715.673135004428</v>
      </c>
      <c r="R8" s="19">
        <f t="shared" si="9"/>
        <v>95163.036314984536</v>
      </c>
      <c r="S8" s="19">
        <f t="shared" si="9"/>
        <v>91376.711465558095</v>
      </c>
      <c r="T8" s="19">
        <f t="shared" si="9"/>
        <v>89803.229191332808</v>
      </c>
      <c r="U8" s="19">
        <f t="shared" si="9"/>
        <v>84447.846274723546</v>
      </c>
      <c r="V8" s="19">
        <f t="shared" si="9"/>
        <v>74960.882520641433</v>
      </c>
      <c r="W8" s="19">
        <f t="shared" si="9"/>
        <v>68144.789399935733</v>
      </c>
      <c r="X8" s="19">
        <f t="shared" si="9"/>
        <v>72743.356108009</v>
      </c>
      <c r="Y8" s="19">
        <f t="shared" ref="Y8:Z8" si="10">SUM(Y9:Y10)</f>
        <v>73441.255283730425</v>
      </c>
      <c r="Z8" s="19">
        <f t="shared" si="10"/>
        <v>57725.540925907851</v>
      </c>
    </row>
    <row r="9" spans="1:26" ht="11.25" customHeight="1" x14ac:dyDescent="0.2">
      <c r="A9" s="28" t="s">
        <v>10</v>
      </c>
      <c r="B9" s="7" t="s">
        <v>11</v>
      </c>
      <c r="C9" s="8">
        <v>719.64565992000007</v>
      </c>
      <c r="D9" s="8">
        <v>733.26829752000003</v>
      </c>
      <c r="E9" s="8">
        <v>834.82698023999978</v>
      </c>
      <c r="F9" s="8">
        <v>838.62776183999983</v>
      </c>
      <c r="G9" s="8">
        <v>1854.3857748266607</v>
      </c>
      <c r="H9" s="8">
        <v>1907.2088767904204</v>
      </c>
      <c r="I9" s="8">
        <v>2046.7212658669191</v>
      </c>
      <c r="J9" s="8">
        <v>3265.88356638</v>
      </c>
      <c r="K9" s="8">
        <v>2059.6383342243876</v>
      </c>
      <c r="L9" s="8">
        <v>1721.9564426559491</v>
      </c>
      <c r="M9" s="8">
        <v>1741.2245708947205</v>
      </c>
      <c r="N9" s="8">
        <v>2173.3922423488939</v>
      </c>
      <c r="O9" s="8">
        <v>2421.4758890014873</v>
      </c>
      <c r="P9" s="8">
        <v>1568.7095277220342</v>
      </c>
      <c r="Q9" s="8">
        <v>1320.5410400352519</v>
      </c>
      <c r="R9" s="8">
        <v>1039.1202185982843</v>
      </c>
      <c r="S9" s="8">
        <v>973.66634205627042</v>
      </c>
      <c r="T9" s="8">
        <v>1141.849161511464</v>
      </c>
      <c r="U9" s="8">
        <v>1136.5394655170307</v>
      </c>
      <c r="V9" s="8">
        <v>1085.0288583016966</v>
      </c>
      <c r="W9" s="8">
        <v>833.33736543501641</v>
      </c>
      <c r="X9" s="8">
        <v>710.41819127883173</v>
      </c>
      <c r="Y9" s="8">
        <v>773.0643707401963</v>
      </c>
      <c r="Z9" s="8">
        <v>604.44466257017143</v>
      </c>
    </row>
    <row r="10" spans="1:26" ht="11.25" customHeight="1" x14ac:dyDescent="0.2">
      <c r="A10" s="28" t="s">
        <v>12</v>
      </c>
      <c r="B10" s="7" t="s">
        <v>13</v>
      </c>
      <c r="C10" s="8">
        <v>102462.45032031191</v>
      </c>
      <c r="D10" s="8">
        <v>96251.774054172769</v>
      </c>
      <c r="E10" s="8">
        <v>92850.636129201273</v>
      </c>
      <c r="F10" s="8">
        <v>104307.40725444617</v>
      </c>
      <c r="G10" s="8">
        <v>95884.988489884272</v>
      </c>
      <c r="H10" s="8">
        <v>102439.92945958652</v>
      </c>
      <c r="I10" s="8">
        <v>100851.62763594267</v>
      </c>
      <c r="J10" s="8">
        <v>95490.597656939237</v>
      </c>
      <c r="K10" s="8">
        <v>101297.30082494767</v>
      </c>
      <c r="L10" s="8">
        <v>98575.585350667534</v>
      </c>
      <c r="M10" s="8">
        <v>99956.467297203126</v>
      </c>
      <c r="N10" s="8">
        <v>103132.01542691336</v>
      </c>
      <c r="O10" s="8">
        <v>99374.151440925678</v>
      </c>
      <c r="P10" s="8">
        <v>97950.924607203589</v>
      </c>
      <c r="Q10" s="8">
        <v>94395.132094969173</v>
      </c>
      <c r="R10" s="8">
        <v>94123.916096386252</v>
      </c>
      <c r="S10" s="8">
        <v>90403.045123501826</v>
      </c>
      <c r="T10" s="8">
        <v>88661.380029821346</v>
      </c>
      <c r="U10" s="8">
        <v>83311.306809206522</v>
      </c>
      <c r="V10" s="8">
        <v>73875.853662339738</v>
      </c>
      <c r="W10" s="8">
        <v>67311.452034500719</v>
      </c>
      <c r="X10" s="8">
        <v>72032.937916730167</v>
      </c>
      <c r="Y10" s="8">
        <v>72668.190912990234</v>
      </c>
      <c r="Z10" s="8">
        <v>57121.096263337677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2046.89895498029</v>
      </c>
      <c r="D11" s="19">
        <f t="shared" ref="D11:X11" si="12">SUM(D12:D16)</f>
        <v>2297.6498225034902</v>
      </c>
      <c r="E11" s="19">
        <f t="shared" si="12"/>
        <v>2471.9225858820673</v>
      </c>
      <c r="F11" s="19">
        <f t="shared" si="12"/>
        <v>2409.823089768</v>
      </c>
      <c r="G11" s="19">
        <f t="shared" si="12"/>
        <v>2180.1414196007995</v>
      </c>
      <c r="H11" s="19">
        <f t="shared" si="12"/>
        <v>2549.8977493224002</v>
      </c>
      <c r="I11" s="19">
        <f t="shared" si="12"/>
        <v>2091.9652069092003</v>
      </c>
      <c r="J11" s="19">
        <f t="shared" si="12"/>
        <v>2365.3670404151994</v>
      </c>
      <c r="K11" s="19">
        <f t="shared" si="12"/>
        <v>2544.3481653647996</v>
      </c>
      <c r="L11" s="19">
        <f t="shared" si="12"/>
        <v>1876.4404670040003</v>
      </c>
      <c r="M11" s="19">
        <f t="shared" si="12"/>
        <v>1879.4071518647997</v>
      </c>
      <c r="N11" s="19">
        <f t="shared" si="12"/>
        <v>1667.5906509264003</v>
      </c>
      <c r="O11" s="19">
        <f t="shared" si="12"/>
        <v>1834.7147659584</v>
      </c>
      <c r="P11" s="19">
        <f t="shared" si="12"/>
        <v>2106.2130408645066</v>
      </c>
      <c r="Q11" s="19">
        <f t="shared" si="12"/>
        <v>2061.5680786608</v>
      </c>
      <c r="R11" s="19">
        <f t="shared" si="12"/>
        <v>2057.0267227235945</v>
      </c>
      <c r="S11" s="19">
        <f t="shared" si="12"/>
        <v>2217.1051737001567</v>
      </c>
      <c r="T11" s="19">
        <f t="shared" si="12"/>
        <v>1799.7600550058723</v>
      </c>
      <c r="U11" s="19">
        <f t="shared" si="12"/>
        <v>1648.1892815023582</v>
      </c>
      <c r="V11" s="19">
        <f t="shared" si="12"/>
        <v>1450.0584138618549</v>
      </c>
      <c r="W11" s="19">
        <f t="shared" si="12"/>
        <v>1210.3907217119997</v>
      </c>
      <c r="X11" s="19">
        <f t="shared" si="12"/>
        <v>1307.0335236515998</v>
      </c>
      <c r="Y11" s="19">
        <f t="shared" ref="Y11:Z11" si="13">SUM(Y12:Y16)</f>
        <v>1190.0913327972</v>
      </c>
      <c r="Z11" s="19">
        <f t="shared" si="13"/>
        <v>850.47276136319999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2.1414412800000004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22.255856999999999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6.1474577999999989</v>
      </c>
      <c r="F13" s="8">
        <v>0</v>
      </c>
      <c r="G13" s="8">
        <v>0</v>
      </c>
      <c r="H13" s="8">
        <v>0</v>
      </c>
      <c r="I13" s="8">
        <v>3.1269972887999997</v>
      </c>
      <c r="J13" s="8">
        <v>15.6346022448</v>
      </c>
      <c r="K13" s="8">
        <v>6.2539945775999985</v>
      </c>
      <c r="L13" s="8">
        <v>27.461002466399997</v>
      </c>
      <c r="M13" s="8">
        <v>6.2539945775999985</v>
      </c>
      <c r="N13" s="8">
        <v>12.465444974400002</v>
      </c>
      <c r="O13" s="8">
        <v>12.465444974400002</v>
      </c>
      <c r="P13" s="8">
        <v>6.2327224871999984</v>
      </c>
      <c r="Q13" s="8">
        <v>12.465444974400002</v>
      </c>
      <c r="R13" s="8">
        <v>12.4229007936</v>
      </c>
      <c r="S13" s="8">
        <v>0</v>
      </c>
      <c r="T13" s="8">
        <v>0</v>
      </c>
      <c r="U13" s="8">
        <v>1.8368395465571934E-2</v>
      </c>
      <c r="V13" s="8">
        <v>0</v>
      </c>
      <c r="W13" s="8">
        <v>0</v>
      </c>
      <c r="X13" s="8">
        <v>1.0977672816000001</v>
      </c>
      <c r="Y13" s="8">
        <v>4.7588159519999991</v>
      </c>
      <c r="Z13" s="8">
        <v>1.045246224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42.405751800000004</v>
      </c>
      <c r="D15" s="8">
        <v>31.58068608</v>
      </c>
      <c r="E15" s="8">
        <v>282.22565400000002</v>
      </c>
      <c r="F15" s="8">
        <v>274.95190476000005</v>
      </c>
      <c r="G15" s="8">
        <v>225.00715896</v>
      </c>
      <c r="H15" s="8">
        <v>222.15163788000004</v>
      </c>
      <c r="I15" s="8">
        <v>111.36909888000002</v>
      </c>
      <c r="J15" s="8">
        <v>95.887578600000012</v>
      </c>
      <c r="K15" s="8">
        <v>35.463485880000007</v>
      </c>
      <c r="L15" s="8">
        <v>2.9859645600000002</v>
      </c>
      <c r="M15" s="8">
        <v>14.903676000000003</v>
      </c>
      <c r="N15" s="8">
        <v>0</v>
      </c>
      <c r="O15" s="8">
        <v>0</v>
      </c>
      <c r="P15" s="8">
        <v>0</v>
      </c>
      <c r="Q15" s="8">
        <v>8.5558140000000016</v>
      </c>
      <c r="R15" s="8">
        <v>14.849348760000002</v>
      </c>
      <c r="S15" s="8">
        <v>14.172437160000001</v>
      </c>
      <c r="T15" s="8">
        <v>9.5403862799999981</v>
      </c>
      <c r="U15" s="8">
        <v>10.28121228</v>
      </c>
      <c r="V15" s="8">
        <v>9.7864567199999968</v>
      </c>
      <c r="W15" s="8">
        <v>11.125172879999994</v>
      </c>
      <c r="X15" s="8">
        <v>5.5957057199999998</v>
      </c>
      <c r="Y15" s="8">
        <v>5.1053079599999984</v>
      </c>
      <c r="Z15" s="8">
        <v>6.8812567199999997</v>
      </c>
    </row>
    <row r="16" spans="1:26" ht="11.25" customHeight="1" x14ac:dyDescent="0.2">
      <c r="A16" s="28" t="s">
        <v>22</v>
      </c>
      <c r="B16" s="7" t="s">
        <v>23</v>
      </c>
      <c r="C16" s="8">
        <v>2004.49320318029</v>
      </c>
      <c r="D16" s="8">
        <v>2266.0691364234904</v>
      </c>
      <c r="E16" s="8">
        <v>2181.4080328020673</v>
      </c>
      <c r="F16" s="8">
        <v>2134.8711850079999</v>
      </c>
      <c r="G16" s="8">
        <v>1955.1342606407995</v>
      </c>
      <c r="H16" s="8">
        <v>2327.7461114424</v>
      </c>
      <c r="I16" s="8">
        <v>1977.4691107404003</v>
      </c>
      <c r="J16" s="8">
        <v>2253.8448595703994</v>
      </c>
      <c r="K16" s="8">
        <v>2480.3748279071997</v>
      </c>
      <c r="L16" s="8">
        <v>1845.9934999776003</v>
      </c>
      <c r="M16" s="8">
        <v>1858.2494812871998</v>
      </c>
      <c r="N16" s="8">
        <v>1655.1252059520002</v>
      </c>
      <c r="O16" s="8">
        <v>1822.249320984</v>
      </c>
      <c r="P16" s="8">
        <v>2099.9803183773065</v>
      </c>
      <c r="Q16" s="8">
        <v>2040.5468196864001</v>
      </c>
      <c r="R16" s="8">
        <v>2029.7544731699945</v>
      </c>
      <c r="S16" s="8">
        <v>2202.9327365401568</v>
      </c>
      <c r="T16" s="8">
        <v>1790.2196687258725</v>
      </c>
      <c r="U16" s="8">
        <v>1637.8897008268925</v>
      </c>
      <c r="V16" s="8">
        <v>1440.271957141855</v>
      </c>
      <c r="W16" s="8">
        <v>1199.2655488319997</v>
      </c>
      <c r="X16" s="8">
        <v>1300.3400506499997</v>
      </c>
      <c r="Y16" s="8">
        <v>1180.2272088852001</v>
      </c>
      <c r="Z16" s="8">
        <v>842.54625841919994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18244.266680095177</v>
      </c>
      <c r="D17" s="27">
        <f t="shared" ref="D17:X17" si="15">SUM(D18:D21)</f>
        <v>19386.544935556067</v>
      </c>
      <c r="E17" s="27">
        <f t="shared" si="15"/>
        <v>20273.972225807745</v>
      </c>
      <c r="F17" s="27">
        <f t="shared" si="15"/>
        <v>23537.523995537158</v>
      </c>
      <c r="G17" s="27">
        <f t="shared" si="15"/>
        <v>23660.582396482328</v>
      </c>
      <c r="H17" s="27">
        <f t="shared" si="15"/>
        <v>22124.890884644621</v>
      </c>
      <c r="I17" s="27">
        <f t="shared" si="15"/>
        <v>24073.391769671183</v>
      </c>
      <c r="J17" s="27">
        <f t="shared" si="15"/>
        <v>25293.295351965011</v>
      </c>
      <c r="K17" s="27">
        <f t="shared" si="15"/>
        <v>26219.108256543343</v>
      </c>
      <c r="L17" s="27">
        <f t="shared" si="15"/>
        <v>18202.575634678386</v>
      </c>
      <c r="M17" s="27">
        <f t="shared" si="15"/>
        <v>23609.573440646509</v>
      </c>
      <c r="N17" s="27">
        <f t="shared" si="15"/>
        <v>22971.248791312853</v>
      </c>
      <c r="O17" s="27">
        <f t="shared" si="15"/>
        <v>20427.909390987414</v>
      </c>
      <c r="P17" s="27">
        <f t="shared" si="15"/>
        <v>19104.356631540661</v>
      </c>
      <c r="Q17" s="27">
        <f t="shared" si="15"/>
        <v>19785.239022529408</v>
      </c>
      <c r="R17" s="27">
        <f t="shared" si="15"/>
        <v>25111.781555939622</v>
      </c>
      <c r="S17" s="27">
        <f t="shared" si="15"/>
        <v>24902.185017455296</v>
      </c>
      <c r="T17" s="27">
        <f t="shared" si="15"/>
        <v>23466.711936349988</v>
      </c>
      <c r="U17" s="27">
        <f t="shared" si="15"/>
        <v>21370.872582283111</v>
      </c>
      <c r="V17" s="27">
        <f t="shared" si="15"/>
        <v>19726.480498312303</v>
      </c>
      <c r="W17" s="27">
        <f t="shared" si="15"/>
        <v>17098.329183929691</v>
      </c>
      <c r="X17" s="27">
        <f t="shared" si="15"/>
        <v>18014.203000911104</v>
      </c>
      <c r="Y17" s="27">
        <f t="shared" ref="Y17:Z17" si="16">SUM(Y18:Y21)</f>
        <v>15862.655904407762</v>
      </c>
      <c r="Z17" s="27">
        <f t="shared" si="16"/>
        <v>12540.676612417683</v>
      </c>
    </row>
    <row r="18" spans="1:26" ht="11.25" customHeight="1" x14ac:dyDescent="0.2">
      <c r="A18" s="29" t="s">
        <v>26</v>
      </c>
      <c r="B18" s="7" t="s">
        <v>27</v>
      </c>
      <c r="C18" s="8">
        <v>531.94815935999998</v>
      </c>
      <c r="D18" s="8">
        <v>579.11550479999994</v>
      </c>
      <c r="E18" s="8">
        <v>596.46869423999999</v>
      </c>
      <c r="F18" s="8">
        <v>631.51505279999992</v>
      </c>
      <c r="G18" s="8">
        <v>619.15414607999992</v>
      </c>
      <c r="H18" s="8">
        <v>662.53152527999987</v>
      </c>
      <c r="I18" s="8">
        <v>688.38724367999976</v>
      </c>
      <c r="J18" s="8">
        <v>691.31423375999998</v>
      </c>
      <c r="K18" s="8">
        <v>733.23035568</v>
      </c>
      <c r="L18" s="8">
        <v>703.91841696000017</v>
      </c>
      <c r="M18" s="8">
        <v>745.07194223999977</v>
      </c>
      <c r="N18" s="8">
        <v>746.30239055999994</v>
      </c>
      <c r="O18" s="8">
        <v>683.5308249599999</v>
      </c>
      <c r="P18" s="8">
        <v>696.67846415999998</v>
      </c>
      <c r="Q18" s="8">
        <v>713.73834720000002</v>
      </c>
      <c r="R18" s="8">
        <v>700.27422479999996</v>
      </c>
      <c r="S18" s="8">
        <v>690.63251615999991</v>
      </c>
      <c r="T18" s="8">
        <v>618.92781263999984</v>
      </c>
      <c r="U18" s="8">
        <v>586.79325935999987</v>
      </c>
      <c r="V18" s="8">
        <v>528.36662448000004</v>
      </c>
      <c r="W18" s="8">
        <v>391.03321535999993</v>
      </c>
      <c r="X18" s="8">
        <v>25.273101599999997</v>
      </c>
      <c r="Y18" s="8">
        <v>25.1923824</v>
      </c>
      <c r="Z18" s="8">
        <v>24.640295039999994</v>
      </c>
    </row>
    <row r="19" spans="1:26" ht="11.25" customHeight="1" x14ac:dyDescent="0.2">
      <c r="A19" s="29" t="s">
        <v>28</v>
      </c>
      <c r="B19" s="7" t="s">
        <v>29</v>
      </c>
      <c r="C19" s="8">
        <v>1549.3944239351761</v>
      </c>
      <c r="D19" s="8">
        <v>1498.1641379560672</v>
      </c>
      <c r="E19" s="8">
        <v>1532.3882731677497</v>
      </c>
      <c r="F19" s="8">
        <v>1549.349265137153</v>
      </c>
      <c r="G19" s="8">
        <v>1493.7972416023285</v>
      </c>
      <c r="H19" s="8">
        <v>1507.514964164624</v>
      </c>
      <c r="I19" s="8">
        <v>1816.0613587911855</v>
      </c>
      <c r="J19" s="8">
        <v>2000.7693995469963</v>
      </c>
      <c r="K19" s="8">
        <v>1887.4757602686366</v>
      </c>
      <c r="L19" s="8">
        <v>1489.3247780860513</v>
      </c>
      <c r="M19" s="8">
        <v>1909.7672065464278</v>
      </c>
      <c r="N19" s="8">
        <v>1928.7829599528541</v>
      </c>
      <c r="O19" s="8">
        <v>1748.2725420274169</v>
      </c>
      <c r="P19" s="8">
        <v>1683.048115380665</v>
      </c>
      <c r="Q19" s="8">
        <v>1629.8181255417505</v>
      </c>
      <c r="R19" s="8">
        <v>2066.7761426983889</v>
      </c>
      <c r="S19" s="8">
        <v>2264.0265798831992</v>
      </c>
      <c r="T19" s="8">
        <v>2316.4353594115132</v>
      </c>
      <c r="U19" s="8">
        <v>1897.009836990409</v>
      </c>
      <c r="V19" s="8">
        <v>1821.5330522323025</v>
      </c>
      <c r="W19" s="8">
        <v>1522.0505852096915</v>
      </c>
      <c r="X19" s="8">
        <v>1644.228728175103</v>
      </c>
      <c r="Y19" s="8">
        <v>1478.9965794477623</v>
      </c>
      <c r="Z19" s="8">
        <v>1291.8081874576847</v>
      </c>
    </row>
    <row r="20" spans="1:26" ht="11.25" customHeight="1" x14ac:dyDescent="0.2">
      <c r="A20" s="29" t="s">
        <v>30</v>
      </c>
      <c r="B20" s="7" t="s">
        <v>31</v>
      </c>
      <c r="C20" s="8">
        <v>15126.798024</v>
      </c>
      <c r="D20" s="8">
        <v>16171.219583999999</v>
      </c>
      <c r="E20" s="8">
        <v>16949.921039999997</v>
      </c>
      <c r="F20" s="8">
        <v>18737.679168000002</v>
      </c>
      <c r="G20" s="8">
        <v>18958.680936000001</v>
      </c>
      <c r="H20" s="8">
        <v>17276.53356</v>
      </c>
      <c r="I20" s="8">
        <v>19130.87124</v>
      </c>
      <c r="J20" s="8">
        <v>20128.378810658014</v>
      </c>
      <c r="K20" s="8">
        <v>21404.028577394707</v>
      </c>
      <c r="L20" s="8">
        <v>13992.590148432335</v>
      </c>
      <c r="M20" s="8">
        <v>18849.54196626008</v>
      </c>
      <c r="N20" s="8">
        <v>18353.489544</v>
      </c>
      <c r="O20" s="8">
        <v>15848.688024000001</v>
      </c>
      <c r="P20" s="8">
        <v>14571.501983999999</v>
      </c>
      <c r="Q20" s="8">
        <v>15286.265212987655</v>
      </c>
      <c r="R20" s="8">
        <v>19654.143870841235</v>
      </c>
      <c r="S20" s="8">
        <v>20005.950139812096</v>
      </c>
      <c r="T20" s="8">
        <v>18641.219941898471</v>
      </c>
      <c r="U20" s="8">
        <v>17111.6308027327</v>
      </c>
      <c r="V20" s="8">
        <v>15633.17028</v>
      </c>
      <c r="W20" s="8">
        <v>13678.689772799999</v>
      </c>
      <c r="X20" s="8">
        <v>15014.23535664</v>
      </c>
      <c r="Y20" s="8">
        <v>12904.871803200002</v>
      </c>
      <c r="Z20" s="8">
        <v>9940.2879887999989</v>
      </c>
    </row>
    <row r="21" spans="1:26" ht="11.25" customHeight="1" x14ac:dyDescent="0.2">
      <c r="A21" s="29" t="s">
        <v>32</v>
      </c>
      <c r="B21" s="7" t="s">
        <v>33</v>
      </c>
      <c r="C21" s="8">
        <v>1036.1260728</v>
      </c>
      <c r="D21" s="8">
        <v>1138.0457087999998</v>
      </c>
      <c r="E21" s="8">
        <v>1195.1942184000002</v>
      </c>
      <c r="F21" s="8">
        <v>2618.9805096</v>
      </c>
      <c r="G21" s="8">
        <v>2588.9500728000003</v>
      </c>
      <c r="H21" s="8">
        <v>2678.3108351999999</v>
      </c>
      <c r="I21" s="8">
        <v>2438.0719271999997</v>
      </c>
      <c r="J21" s="8">
        <v>2472.8329079999999</v>
      </c>
      <c r="K21" s="8">
        <v>2194.3735631999994</v>
      </c>
      <c r="L21" s="8">
        <v>2016.7422911999997</v>
      </c>
      <c r="M21" s="8">
        <v>2105.1923255999995</v>
      </c>
      <c r="N21" s="8">
        <v>1942.6738968</v>
      </c>
      <c r="O21" s="8">
        <v>2147.4179999999997</v>
      </c>
      <c r="P21" s="8">
        <v>2153.1280679999995</v>
      </c>
      <c r="Q21" s="8">
        <v>2155.4173368000002</v>
      </c>
      <c r="R21" s="8">
        <v>2690.5873176</v>
      </c>
      <c r="S21" s="8">
        <v>1941.5757815999996</v>
      </c>
      <c r="T21" s="8">
        <v>1890.1288224</v>
      </c>
      <c r="U21" s="8">
        <v>1775.4386832000002</v>
      </c>
      <c r="V21" s="8">
        <v>1743.4105416000002</v>
      </c>
      <c r="W21" s="8">
        <v>1506.5556105599999</v>
      </c>
      <c r="X21" s="8">
        <v>1330.4658144960001</v>
      </c>
      <c r="Y21" s="8">
        <v>1453.5951393599996</v>
      </c>
      <c r="Z21" s="8">
        <v>1283.9401411199999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4618.4929858712412</v>
      </c>
      <c r="D22" s="27">
        <f t="shared" ref="D22:X22" si="18">SUM(D23:D24)</f>
        <v>5422.206954530383</v>
      </c>
      <c r="E22" s="27">
        <f t="shared" si="18"/>
        <v>6245.082542296529</v>
      </c>
      <c r="F22" s="27">
        <f t="shared" si="18"/>
        <v>6549.2894314230189</v>
      </c>
      <c r="G22" s="27">
        <f t="shared" si="18"/>
        <v>6180.1477321702278</v>
      </c>
      <c r="H22" s="27">
        <f t="shared" si="18"/>
        <v>5422.2954229888792</v>
      </c>
      <c r="I22" s="27">
        <f t="shared" si="18"/>
        <v>5879.6904763052826</v>
      </c>
      <c r="J22" s="27">
        <f t="shared" si="18"/>
        <v>6224.9171440984101</v>
      </c>
      <c r="K22" s="27">
        <f t="shared" si="18"/>
        <v>5951.8854851214337</v>
      </c>
      <c r="L22" s="27">
        <f t="shared" si="18"/>
        <v>6095.9876376075663</v>
      </c>
      <c r="M22" s="27">
        <f t="shared" si="18"/>
        <v>6712.4815327313836</v>
      </c>
      <c r="N22" s="27">
        <f t="shared" si="18"/>
        <v>5828.3403588720839</v>
      </c>
      <c r="O22" s="27">
        <f t="shared" si="18"/>
        <v>5192.5910405221412</v>
      </c>
      <c r="P22" s="27">
        <f t="shared" si="18"/>
        <v>4328.2507021807724</v>
      </c>
      <c r="Q22" s="27">
        <f t="shared" si="18"/>
        <v>4323.4638494944656</v>
      </c>
      <c r="R22" s="27">
        <f t="shared" si="18"/>
        <v>4159.5421574965467</v>
      </c>
      <c r="S22" s="27">
        <f t="shared" si="18"/>
        <v>4194.7032131001088</v>
      </c>
      <c r="T22" s="27">
        <f t="shared" si="18"/>
        <v>4029.822343322146</v>
      </c>
      <c r="U22" s="27">
        <f t="shared" si="18"/>
        <v>4506.6540212339969</v>
      </c>
      <c r="V22" s="27">
        <f t="shared" si="18"/>
        <v>3992.8744393686557</v>
      </c>
      <c r="W22" s="27">
        <f t="shared" si="18"/>
        <v>3161.4251218719101</v>
      </c>
      <c r="X22" s="27">
        <f t="shared" si="18"/>
        <v>2885.1657640571893</v>
      </c>
      <c r="Y22" s="27">
        <f t="shared" ref="Y22:Z22" si="19">SUM(Y23:Y24)</f>
        <v>2861.6426965276864</v>
      </c>
      <c r="Z22" s="27">
        <f t="shared" si="19"/>
        <v>1702.710293101554</v>
      </c>
    </row>
    <row r="23" spans="1:26" ht="11.25" customHeight="1" x14ac:dyDescent="0.2">
      <c r="A23" s="29" t="s">
        <v>36</v>
      </c>
      <c r="B23" s="7" t="s">
        <v>37</v>
      </c>
      <c r="C23" s="8">
        <v>4618.4929858712412</v>
      </c>
      <c r="D23" s="8">
        <v>5422.206954530383</v>
      </c>
      <c r="E23" s="8">
        <v>6245.082542296529</v>
      </c>
      <c r="F23" s="8">
        <v>6549.2894314230189</v>
      </c>
      <c r="G23" s="8">
        <v>6180.1477321702278</v>
      </c>
      <c r="H23" s="8">
        <v>5422.2954229888792</v>
      </c>
      <c r="I23" s="8">
        <v>5879.6904763052826</v>
      </c>
      <c r="J23" s="8">
        <v>6224.9171440984101</v>
      </c>
      <c r="K23" s="8">
        <v>5943.0516007566339</v>
      </c>
      <c r="L23" s="8">
        <v>6087.1537532427665</v>
      </c>
      <c r="M23" s="8">
        <v>6712.4815327313836</v>
      </c>
      <c r="N23" s="8">
        <v>5819.4144548784843</v>
      </c>
      <c r="O23" s="8">
        <v>5185.4010870349412</v>
      </c>
      <c r="P23" s="8">
        <v>4321.0852877839725</v>
      </c>
      <c r="Q23" s="8">
        <v>4314.537945500866</v>
      </c>
      <c r="R23" s="8">
        <v>4150.6162535029471</v>
      </c>
      <c r="S23" s="8">
        <v>4192.9120502937085</v>
      </c>
      <c r="T23" s="8">
        <v>4028.0311805157462</v>
      </c>
      <c r="U23" s="8">
        <v>4506.6540212339969</v>
      </c>
      <c r="V23" s="8">
        <v>3991.1016789198557</v>
      </c>
      <c r="W23" s="8">
        <v>3161.4251218719101</v>
      </c>
      <c r="X23" s="8">
        <v>2885.1657640571893</v>
      </c>
      <c r="Y23" s="8">
        <v>2861.6426965276864</v>
      </c>
      <c r="Z23" s="8">
        <v>1702.710293101554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8.8338843647999976</v>
      </c>
      <c r="L24" s="8">
        <v>8.8338843647999976</v>
      </c>
      <c r="M24" s="8">
        <v>0</v>
      </c>
      <c r="N24" s="8">
        <v>8.9259039935999969</v>
      </c>
      <c r="O24" s="8">
        <v>7.1899534872000013</v>
      </c>
      <c r="P24" s="8">
        <v>7.1654143968000001</v>
      </c>
      <c r="Q24" s="8">
        <v>8.9259039935999969</v>
      </c>
      <c r="R24" s="8">
        <v>8.9259039935999969</v>
      </c>
      <c r="S24" s="8">
        <v>1.7911628063999998</v>
      </c>
      <c r="T24" s="8">
        <v>1.7911628063999998</v>
      </c>
      <c r="U24" s="8">
        <v>0</v>
      </c>
      <c r="V24" s="8">
        <v>1.7727604487999997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1438.8433580400001</v>
      </c>
      <c r="D25" s="27">
        <v>1440.3259694999997</v>
      </c>
      <c r="E25" s="27">
        <v>1292.0537949</v>
      </c>
      <c r="F25" s="27">
        <v>932.90449493999995</v>
      </c>
      <c r="G25" s="27">
        <v>1697.6900754919197</v>
      </c>
      <c r="H25" s="27">
        <v>1049.6143420892117</v>
      </c>
      <c r="I25" s="27">
        <v>915.65658391191732</v>
      </c>
      <c r="J25" s="27">
        <v>1484.6255812054885</v>
      </c>
      <c r="K25" s="27">
        <v>876.35770893355891</v>
      </c>
      <c r="L25" s="27">
        <v>647.7693066210096</v>
      </c>
      <c r="M25" s="27">
        <v>684.3006084201678</v>
      </c>
      <c r="N25" s="27">
        <v>533.74644237355244</v>
      </c>
      <c r="O25" s="27">
        <v>535.43924485462026</v>
      </c>
      <c r="P25" s="27">
        <v>600.45950776064637</v>
      </c>
      <c r="Q25" s="27">
        <v>504.91983161381984</v>
      </c>
      <c r="R25" s="27">
        <v>444.7263522979348</v>
      </c>
      <c r="S25" s="27">
        <v>370.41682084763812</v>
      </c>
      <c r="T25" s="27">
        <v>396.04228507036731</v>
      </c>
      <c r="U25" s="27">
        <v>434.91948487284048</v>
      </c>
      <c r="V25" s="27">
        <v>379.5585883096013</v>
      </c>
      <c r="W25" s="27">
        <v>262.75720952579604</v>
      </c>
      <c r="X25" s="27">
        <v>362.78454594689509</v>
      </c>
      <c r="Y25" s="27">
        <v>366.15398640838254</v>
      </c>
      <c r="Z25" s="27">
        <v>246.18157259205225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33519.885591570353</v>
      </c>
      <c r="D26" s="27">
        <f t="shared" ref="D26:X26" si="21">SUM(D27,D33)</f>
        <v>35135.338461124193</v>
      </c>
      <c r="E26" s="27">
        <f t="shared" si="21"/>
        <v>36132.734100491252</v>
      </c>
      <c r="F26" s="27">
        <f t="shared" si="21"/>
        <v>45680.526363044366</v>
      </c>
      <c r="G26" s="27">
        <f t="shared" si="21"/>
        <v>40264.055687492146</v>
      </c>
      <c r="H26" s="27">
        <f t="shared" si="21"/>
        <v>39096.967419232751</v>
      </c>
      <c r="I26" s="27">
        <f t="shared" si="21"/>
        <v>39454.160428478965</v>
      </c>
      <c r="J26" s="27">
        <f t="shared" si="21"/>
        <v>35920.537319179246</v>
      </c>
      <c r="K26" s="27">
        <f t="shared" si="21"/>
        <v>33663.252824344228</v>
      </c>
      <c r="L26" s="27">
        <f t="shared" si="21"/>
        <v>30331.341406573079</v>
      </c>
      <c r="M26" s="27">
        <f t="shared" si="21"/>
        <v>33101.271306578143</v>
      </c>
      <c r="N26" s="27">
        <f t="shared" si="21"/>
        <v>29060.829631838275</v>
      </c>
      <c r="O26" s="27">
        <f t="shared" si="21"/>
        <v>27105.166206047459</v>
      </c>
      <c r="P26" s="27">
        <f t="shared" si="21"/>
        <v>21923.008121368533</v>
      </c>
      <c r="Q26" s="27">
        <f t="shared" si="21"/>
        <v>21019.43971175695</v>
      </c>
      <c r="R26" s="27">
        <f t="shared" si="21"/>
        <v>21811.900342731657</v>
      </c>
      <c r="S26" s="27">
        <f t="shared" si="21"/>
        <v>22058.444561444725</v>
      </c>
      <c r="T26" s="27">
        <f t="shared" si="21"/>
        <v>20688.057657838734</v>
      </c>
      <c r="U26" s="27">
        <f t="shared" si="21"/>
        <v>19838.847670966283</v>
      </c>
      <c r="V26" s="27">
        <f t="shared" si="21"/>
        <v>18297.438716756886</v>
      </c>
      <c r="W26" s="27">
        <f t="shared" si="21"/>
        <v>17053.911496557565</v>
      </c>
      <c r="X26" s="27">
        <f t="shared" si="21"/>
        <v>13572.195523854389</v>
      </c>
      <c r="Y26" s="27">
        <f t="shared" ref="Y26:Z26" si="22">SUM(Y27,Y33)</f>
        <v>17335.655916769749</v>
      </c>
      <c r="Z26" s="27">
        <f t="shared" si="22"/>
        <v>15229.389933736842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33519.885591570353</v>
      </c>
      <c r="D33" s="19">
        <f t="shared" ref="D33:X33" si="27">SUM(D34:D50)</f>
        <v>35135.338461124193</v>
      </c>
      <c r="E33" s="19">
        <f t="shared" si="27"/>
        <v>36132.734100491252</v>
      </c>
      <c r="F33" s="19">
        <f t="shared" si="27"/>
        <v>45680.526363044366</v>
      </c>
      <c r="G33" s="19">
        <f t="shared" si="27"/>
        <v>40264.055687492146</v>
      </c>
      <c r="H33" s="19">
        <f t="shared" si="27"/>
        <v>39096.967419232751</v>
      </c>
      <c r="I33" s="19">
        <f t="shared" si="27"/>
        <v>39454.160428478965</v>
      </c>
      <c r="J33" s="19">
        <f t="shared" si="27"/>
        <v>35920.537319179246</v>
      </c>
      <c r="K33" s="19">
        <f t="shared" si="27"/>
        <v>33663.252824344228</v>
      </c>
      <c r="L33" s="19">
        <f t="shared" si="27"/>
        <v>30331.341406573079</v>
      </c>
      <c r="M33" s="19">
        <f t="shared" si="27"/>
        <v>33101.271306578143</v>
      </c>
      <c r="N33" s="19">
        <f t="shared" si="27"/>
        <v>29060.829631838275</v>
      </c>
      <c r="O33" s="19">
        <f t="shared" si="27"/>
        <v>27105.166206047459</v>
      </c>
      <c r="P33" s="19">
        <f t="shared" si="27"/>
        <v>21923.008121368533</v>
      </c>
      <c r="Q33" s="19">
        <f t="shared" si="27"/>
        <v>21019.43971175695</v>
      </c>
      <c r="R33" s="19">
        <f t="shared" si="27"/>
        <v>21811.900342731657</v>
      </c>
      <c r="S33" s="19">
        <f t="shared" si="27"/>
        <v>22058.444561444725</v>
      </c>
      <c r="T33" s="19">
        <f t="shared" si="27"/>
        <v>20688.057657838734</v>
      </c>
      <c r="U33" s="19">
        <f t="shared" si="27"/>
        <v>19838.847670966283</v>
      </c>
      <c r="V33" s="19">
        <f t="shared" si="27"/>
        <v>18297.438716756886</v>
      </c>
      <c r="W33" s="19">
        <f t="shared" si="27"/>
        <v>17053.911496557565</v>
      </c>
      <c r="X33" s="19">
        <f t="shared" si="27"/>
        <v>13572.195523854389</v>
      </c>
      <c r="Y33" s="19">
        <f t="shared" ref="Y33:Z33" si="28">SUM(Y34:Y50)</f>
        <v>17335.655916769749</v>
      </c>
      <c r="Z33" s="19">
        <f t="shared" si="28"/>
        <v>15229.389933736842</v>
      </c>
    </row>
    <row r="34" spans="1:26" ht="11.25" customHeight="1" x14ac:dyDescent="0.2">
      <c r="A34" s="28" t="s">
        <v>54</v>
      </c>
      <c r="B34" s="7" t="s">
        <v>55</v>
      </c>
      <c r="C34" s="8">
        <v>1814.5405900800001</v>
      </c>
      <c r="D34" s="8">
        <v>1648.1215411200003</v>
      </c>
      <c r="E34" s="8">
        <v>1446.9611904000001</v>
      </c>
      <c r="F34" s="8">
        <v>1550.9673676800001</v>
      </c>
      <c r="G34" s="8">
        <v>3797.4467174400002</v>
      </c>
      <c r="H34" s="8">
        <v>4335.3800294400007</v>
      </c>
      <c r="I34" s="8">
        <v>3987.4489716821886</v>
      </c>
      <c r="J34" s="8">
        <v>4274.678606019259</v>
      </c>
      <c r="K34" s="8">
        <v>4787.397551562799</v>
      </c>
      <c r="L34" s="8">
        <v>4414.268181041718</v>
      </c>
      <c r="M34" s="8">
        <v>4923.5071228416073</v>
      </c>
      <c r="N34" s="8">
        <v>5188.1357952000008</v>
      </c>
      <c r="O34" s="8">
        <v>4843.6860132215716</v>
      </c>
      <c r="P34" s="8">
        <v>4932.7790264320338</v>
      </c>
      <c r="Q34" s="8">
        <v>4872.1752773553862</v>
      </c>
      <c r="R34" s="8">
        <v>4779.3316735441113</v>
      </c>
      <c r="S34" s="8">
        <v>4869.8839987652409</v>
      </c>
      <c r="T34" s="8">
        <v>4391.6677570350976</v>
      </c>
      <c r="U34" s="8">
        <v>4828.5656606561442</v>
      </c>
      <c r="V34" s="8">
        <v>4907.8449021104288</v>
      </c>
      <c r="W34" s="8">
        <v>4441.200241509333</v>
      </c>
      <c r="X34" s="8">
        <v>3320.698823268835</v>
      </c>
      <c r="Y34" s="8">
        <v>3767.5626696143631</v>
      </c>
      <c r="Z34" s="8">
        <v>3533.3589704078959</v>
      </c>
    </row>
    <row r="35" spans="1:26" ht="11.25" customHeight="1" x14ac:dyDescent="0.2">
      <c r="A35" s="28" t="s">
        <v>56</v>
      </c>
      <c r="B35" s="7" t="s">
        <v>57</v>
      </c>
      <c r="C35" s="8">
        <v>28.582424640000013</v>
      </c>
      <c r="D35" s="8">
        <v>22.865895360000003</v>
      </c>
      <c r="E35" s="8">
        <v>25.724160000000001</v>
      </c>
      <c r="F35" s="8">
        <v>27.443465279999998</v>
      </c>
      <c r="G35" s="8">
        <v>21.344843520000001</v>
      </c>
      <c r="H35" s="8">
        <v>27.443465279999998</v>
      </c>
      <c r="I35" s="8">
        <v>27.443465279999998</v>
      </c>
      <c r="J35" s="8">
        <v>18.295643519999999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38.800063800000004</v>
      </c>
      <c r="D36" s="8">
        <v>53.671547519999997</v>
      </c>
      <c r="E36" s="8">
        <v>62.595073800000009</v>
      </c>
      <c r="F36" s="8">
        <v>208.49448996000001</v>
      </c>
      <c r="G36" s="8">
        <v>277.27740216000007</v>
      </c>
      <c r="H36" s="8">
        <v>235.58377428</v>
      </c>
      <c r="I36" s="8">
        <v>160.13258028000001</v>
      </c>
      <c r="J36" s="8">
        <v>626.69105243999991</v>
      </c>
      <c r="K36" s="8">
        <v>212.33167668000002</v>
      </c>
      <c r="L36" s="8">
        <v>244.34465399999999</v>
      </c>
      <c r="M36" s="8">
        <v>205.19794404000004</v>
      </c>
      <c r="N36" s="8">
        <v>253.05078816000002</v>
      </c>
      <c r="O36" s="8">
        <v>241.47403308</v>
      </c>
      <c r="P36" s="8">
        <v>122.69388636000002</v>
      </c>
      <c r="Q36" s="8">
        <v>102.28674059999997</v>
      </c>
      <c r="R36" s="8">
        <v>92.658791160000007</v>
      </c>
      <c r="S36" s="8">
        <v>227.95097112000002</v>
      </c>
      <c r="T36" s="8">
        <v>107.26472484000001</v>
      </c>
      <c r="U36" s="8">
        <v>132.22716272505644</v>
      </c>
      <c r="V36" s="8">
        <v>100.72149720212576</v>
      </c>
      <c r="W36" s="8">
        <v>90.570827739114932</v>
      </c>
      <c r="X36" s="8">
        <v>86.69910521789798</v>
      </c>
      <c r="Y36" s="8">
        <v>91.671260130636497</v>
      </c>
      <c r="Z36" s="8">
        <v>170.24006448</v>
      </c>
    </row>
    <row r="37" spans="1:26" ht="11.25" customHeight="1" x14ac:dyDescent="0.2">
      <c r="A37" s="28" t="s">
        <v>60</v>
      </c>
      <c r="B37" s="7" t="s">
        <v>61</v>
      </c>
      <c r="C37" s="8">
        <v>3.0701008799999987</v>
      </c>
      <c r="D37" s="8">
        <v>3.0701008799999987</v>
      </c>
      <c r="E37" s="8">
        <v>3.0701008799999987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9.2750137200000005</v>
      </c>
      <c r="L41" s="8">
        <v>3.09158496</v>
      </c>
      <c r="M41" s="8">
        <v>3.09158496</v>
      </c>
      <c r="N41" s="8">
        <v>3.09158496</v>
      </c>
      <c r="O41" s="8">
        <v>3.09158496</v>
      </c>
      <c r="P41" s="8">
        <v>12.36685752</v>
      </c>
      <c r="Q41" s="8">
        <v>12.36685752</v>
      </c>
      <c r="R41" s="8">
        <v>3.09158496</v>
      </c>
      <c r="S41" s="8">
        <v>0</v>
      </c>
      <c r="T41" s="8">
        <v>8.3605320000000011E-2</v>
      </c>
      <c r="U41" s="8">
        <v>9.5770800000000031E-2</v>
      </c>
      <c r="V41" s="8">
        <v>6.2121600000000004E-3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103.60957932000002</v>
      </c>
      <c r="D42" s="8">
        <v>61.278741360000005</v>
      </c>
      <c r="E42" s="8">
        <v>67.729287960000008</v>
      </c>
      <c r="F42" s="8">
        <v>67.729287960000008</v>
      </c>
      <c r="G42" s="8">
        <v>67.729024080000016</v>
      </c>
      <c r="H42" s="8">
        <v>19.35111204</v>
      </c>
      <c r="I42" s="8">
        <v>32.251941359999996</v>
      </c>
      <c r="J42" s="8">
        <v>22.576517279999997</v>
      </c>
      <c r="K42" s="8">
        <v>190.28677068000002</v>
      </c>
      <c r="L42" s="8">
        <v>319.2947999999999</v>
      </c>
      <c r="M42" s="8">
        <v>206.41274136000001</v>
      </c>
      <c r="N42" s="8">
        <v>196.73731728000001</v>
      </c>
      <c r="O42" s="8">
        <v>129.00802932000002</v>
      </c>
      <c r="P42" s="8">
        <v>125.78288795999998</v>
      </c>
      <c r="Q42" s="8">
        <v>32.251941359999996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3173.1498856012804</v>
      </c>
      <c r="D43" s="8">
        <v>3195.3543320900135</v>
      </c>
      <c r="E43" s="8">
        <v>2807.0191233863243</v>
      </c>
      <c r="F43" s="8">
        <v>3113.3523679176487</v>
      </c>
      <c r="G43" s="8">
        <v>1214.688013579186</v>
      </c>
      <c r="H43" s="8">
        <v>977.6474126487675</v>
      </c>
      <c r="I43" s="8">
        <v>2657.2730242117873</v>
      </c>
      <c r="J43" s="8">
        <v>1475.2169421549549</v>
      </c>
      <c r="K43" s="8">
        <v>726.31247189312933</v>
      </c>
      <c r="L43" s="8">
        <v>1111.2569459292947</v>
      </c>
      <c r="M43" s="8">
        <v>1082.2291827785361</v>
      </c>
      <c r="N43" s="8">
        <v>844.29425164052668</v>
      </c>
      <c r="O43" s="8">
        <v>774.98477813727573</v>
      </c>
      <c r="P43" s="8">
        <v>612.96991236715519</v>
      </c>
      <c r="Q43" s="8">
        <v>701.29787973554232</v>
      </c>
      <c r="R43" s="8">
        <v>645.24994269362458</v>
      </c>
      <c r="S43" s="8">
        <v>589.77952703947858</v>
      </c>
      <c r="T43" s="8">
        <v>588.15542086858341</v>
      </c>
      <c r="U43" s="8">
        <v>609.57125384917936</v>
      </c>
      <c r="V43" s="8">
        <v>643.80647394579353</v>
      </c>
      <c r="W43" s="8">
        <v>509.89640111317453</v>
      </c>
      <c r="X43" s="8">
        <v>691.9840629413485</v>
      </c>
      <c r="Y43" s="8">
        <v>1069.0725019214103</v>
      </c>
      <c r="Z43" s="8">
        <v>758.8036440492142</v>
      </c>
    </row>
    <row r="44" spans="1:26" ht="11.25" customHeight="1" x14ac:dyDescent="0.2">
      <c r="A44" s="28" t="s">
        <v>74</v>
      </c>
      <c r="B44" s="7" t="s">
        <v>75</v>
      </c>
      <c r="C44" s="8">
        <v>22636.190217649069</v>
      </c>
      <c r="D44" s="8">
        <v>24667.34985943418</v>
      </c>
      <c r="E44" s="8">
        <v>26632.131152024926</v>
      </c>
      <c r="F44" s="8">
        <v>37053.816565126712</v>
      </c>
      <c r="G44" s="8">
        <v>22418.20478623296</v>
      </c>
      <c r="H44" s="8">
        <v>21199.147323223984</v>
      </c>
      <c r="I44" s="8">
        <v>18263.336529744985</v>
      </c>
      <c r="J44" s="8">
        <v>14871.683428485025</v>
      </c>
      <c r="K44" s="8">
        <v>14392.818105448305</v>
      </c>
      <c r="L44" s="8">
        <v>15182.273759442069</v>
      </c>
      <c r="M44" s="8">
        <v>12834.874816798005</v>
      </c>
      <c r="N44" s="8">
        <v>10014.880246197743</v>
      </c>
      <c r="O44" s="8">
        <v>8441.4696426886112</v>
      </c>
      <c r="P44" s="8">
        <v>6352.279822169342</v>
      </c>
      <c r="Q44" s="8">
        <v>5201.3346090660216</v>
      </c>
      <c r="R44" s="8">
        <v>6018.1525792139209</v>
      </c>
      <c r="S44" s="8">
        <v>5518.5487919999996</v>
      </c>
      <c r="T44" s="8">
        <v>5385.0306659350554</v>
      </c>
      <c r="U44" s="8">
        <v>4183.0137558959013</v>
      </c>
      <c r="V44" s="8">
        <v>4012.3999301416916</v>
      </c>
      <c r="W44" s="8">
        <v>3900.7009339959413</v>
      </c>
      <c r="X44" s="8">
        <v>3371.5628094263084</v>
      </c>
      <c r="Y44" s="8">
        <v>4010.7369088233368</v>
      </c>
      <c r="Z44" s="8">
        <v>3129.1452520459593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4047.4810620000012</v>
      </c>
      <c r="D47" s="8">
        <v>3662.2692637199993</v>
      </c>
      <c r="E47" s="8">
        <v>2940.9049080000004</v>
      </c>
      <c r="F47" s="8">
        <v>292.49059716000005</v>
      </c>
      <c r="G47" s="8">
        <v>192.20483627999999</v>
      </c>
      <c r="H47" s="8">
        <v>290.23906716000005</v>
      </c>
      <c r="I47" s="8">
        <v>145.11967884000001</v>
      </c>
      <c r="J47" s="8">
        <v>185.61816683999999</v>
      </c>
      <c r="K47" s="8">
        <v>6.2946968400000021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861.21781200000009</v>
      </c>
      <c r="D48" s="8">
        <v>905.09246100000018</v>
      </c>
      <c r="E48" s="8">
        <v>886.61617200000012</v>
      </c>
      <c r="F48" s="8">
        <v>956.01378600000021</v>
      </c>
      <c r="G48" s="8">
        <v>1009.9143989999999</v>
      </c>
      <c r="H48" s="8">
        <v>1179.0219870000001</v>
      </c>
      <c r="I48" s="8">
        <v>1525.6499309999999</v>
      </c>
      <c r="J48" s="8">
        <v>1695.0193650000001</v>
      </c>
      <c r="K48" s="8">
        <v>1271.692305</v>
      </c>
      <c r="L48" s="8">
        <v>1223.358201</v>
      </c>
      <c r="M48" s="8">
        <v>1617.5845530000001</v>
      </c>
      <c r="N48" s="8">
        <v>1510.3136880000002</v>
      </c>
      <c r="O48" s="8">
        <v>1518.1673129999999</v>
      </c>
      <c r="P48" s="8">
        <v>1120.5650430000001</v>
      </c>
      <c r="Q48" s="8">
        <v>1168.5288419999997</v>
      </c>
      <c r="R48" s="8">
        <v>764.92692900000009</v>
      </c>
      <c r="S48" s="8">
        <v>1165.9051169999998</v>
      </c>
      <c r="T48" s="8">
        <v>929.28022200000009</v>
      </c>
      <c r="U48" s="8">
        <v>542.53438199999994</v>
      </c>
      <c r="V48" s="8">
        <v>390.62649599999997</v>
      </c>
      <c r="W48" s="8">
        <v>285.63677999999999</v>
      </c>
      <c r="X48" s="8">
        <v>260.01623699999999</v>
      </c>
      <c r="Y48" s="8">
        <v>299.453193</v>
      </c>
      <c r="Z48" s="8">
        <v>185.74077600000004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813.24385559999996</v>
      </c>
      <c r="D50" s="8">
        <v>916.26471864000007</v>
      </c>
      <c r="E50" s="8">
        <v>1259.9829320400002</v>
      </c>
      <c r="F50" s="8">
        <v>2410.2184359600001</v>
      </c>
      <c r="G50" s="8">
        <v>11265.245665199998</v>
      </c>
      <c r="H50" s="8">
        <v>10833.153248160001</v>
      </c>
      <c r="I50" s="8">
        <v>12655.504306080002</v>
      </c>
      <c r="J50" s="8">
        <v>12750.757597440002</v>
      </c>
      <c r="K50" s="8">
        <v>12066.844232519999</v>
      </c>
      <c r="L50" s="8">
        <v>7833.4532801999994</v>
      </c>
      <c r="M50" s="8">
        <v>12228.373360799998</v>
      </c>
      <c r="N50" s="8">
        <v>11050.325960400001</v>
      </c>
      <c r="O50" s="8">
        <v>11153.284811640002</v>
      </c>
      <c r="P50" s="8">
        <v>8643.5706855600001</v>
      </c>
      <c r="Q50" s="8">
        <v>8929.1975641200006</v>
      </c>
      <c r="R50" s="8">
        <v>9508.488842159999</v>
      </c>
      <c r="S50" s="8">
        <v>9686.3761555200035</v>
      </c>
      <c r="T50" s="8">
        <v>9286.5752618400002</v>
      </c>
      <c r="U50" s="8">
        <v>9542.8396850400022</v>
      </c>
      <c r="V50" s="8">
        <v>8242.0332051968435</v>
      </c>
      <c r="W50" s="8">
        <v>7825.9063122000007</v>
      </c>
      <c r="X50" s="8">
        <v>5841.2344859999985</v>
      </c>
      <c r="Y50" s="8">
        <v>8097.1593832800008</v>
      </c>
      <c r="Z50" s="8">
        <v>7452.1012267537735</v>
      </c>
    </row>
    <row r="51" spans="1:26" ht="11.25" customHeight="1" x14ac:dyDescent="0.2">
      <c r="A51" s="25" t="s">
        <v>88</v>
      </c>
      <c r="B51" s="26" t="s">
        <v>89</v>
      </c>
      <c r="C51" s="27">
        <v>91300.250907991751</v>
      </c>
      <c r="D51" s="27">
        <v>98009.721748850716</v>
      </c>
      <c r="E51" s="27">
        <v>104269.18192176118</v>
      </c>
      <c r="F51" s="27">
        <v>121661.03601247663</v>
      </c>
      <c r="G51" s="27">
        <v>132067.74788047827</v>
      </c>
      <c r="H51" s="27">
        <v>138961.39799197257</v>
      </c>
      <c r="I51" s="27">
        <v>142118.35919602515</v>
      </c>
      <c r="J51" s="27">
        <v>143702.52766288951</v>
      </c>
      <c r="K51" s="27">
        <v>143544.03284969961</v>
      </c>
      <c r="L51" s="27">
        <v>137455.34463921076</v>
      </c>
      <c r="M51" s="27">
        <v>147921.000343555</v>
      </c>
      <c r="N51" s="27">
        <v>137729.78209654384</v>
      </c>
      <c r="O51" s="27">
        <v>133469.45947280075</v>
      </c>
      <c r="P51" s="27">
        <v>121439.86709759812</v>
      </c>
      <c r="Q51" s="27">
        <v>107732.6721992106</v>
      </c>
      <c r="R51" s="27">
        <v>112089.10470244852</v>
      </c>
      <c r="S51" s="27">
        <v>120447.69517888395</v>
      </c>
      <c r="T51" s="27">
        <v>125111.01854719986</v>
      </c>
      <c r="U51" s="27">
        <v>122194.7923635449</v>
      </c>
      <c r="V51" s="27">
        <v>126116.21275673014</v>
      </c>
      <c r="W51" s="27">
        <v>122911.35532926368</v>
      </c>
      <c r="X51" s="27">
        <v>121970.58767857363</v>
      </c>
      <c r="Y51" s="27">
        <v>105915.9806474925</v>
      </c>
      <c r="Z51" s="27">
        <v>104135.39621251026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7447.3366480105415</v>
      </c>
      <c r="D52" s="27">
        <f t="shared" ref="D52:X52" si="30">SUM(D53:D54)</f>
        <v>8062.5902849917384</v>
      </c>
      <c r="E52" s="27">
        <f t="shared" si="30"/>
        <v>8223.7342114944931</v>
      </c>
      <c r="F52" s="27">
        <f t="shared" si="30"/>
        <v>9397.646703420507</v>
      </c>
      <c r="G52" s="27">
        <f t="shared" si="30"/>
        <v>10511.257362790026</v>
      </c>
      <c r="H52" s="27">
        <f t="shared" si="30"/>
        <v>11353.943623445901</v>
      </c>
      <c r="I52" s="27">
        <f t="shared" si="30"/>
        <v>12337.249091056125</v>
      </c>
      <c r="J52" s="27">
        <f t="shared" si="30"/>
        <v>12619.86522178144</v>
      </c>
      <c r="K52" s="27">
        <f t="shared" si="30"/>
        <v>12903.231254831304</v>
      </c>
      <c r="L52" s="27">
        <f t="shared" si="30"/>
        <v>14950.247539488813</v>
      </c>
      <c r="M52" s="27">
        <f t="shared" si="30"/>
        <v>16059.631042662735</v>
      </c>
      <c r="N52" s="27">
        <f t="shared" si="30"/>
        <v>17108.862559054753</v>
      </c>
      <c r="O52" s="27">
        <f t="shared" si="30"/>
        <v>18197.92199374309</v>
      </c>
      <c r="P52" s="27">
        <f t="shared" si="30"/>
        <v>19708.996982729721</v>
      </c>
      <c r="Q52" s="27">
        <f t="shared" si="30"/>
        <v>20866.992735681673</v>
      </c>
      <c r="R52" s="27">
        <f t="shared" si="30"/>
        <v>21593.921954334197</v>
      </c>
      <c r="S52" s="27">
        <f t="shared" si="30"/>
        <v>23926.006483025747</v>
      </c>
      <c r="T52" s="27">
        <f t="shared" si="30"/>
        <v>24469.672624205778</v>
      </c>
      <c r="U52" s="27">
        <f t="shared" si="30"/>
        <v>23592.468097080709</v>
      </c>
      <c r="V52" s="27">
        <f t="shared" si="30"/>
        <v>23649.629684403146</v>
      </c>
      <c r="W52" s="27">
        <f t="shared" si="30"/>
        <v>23479.257327894273</v>
      </c>
      <c r="X52" s="27">
        <f t="shared" si="30"/>
        <v>24114.891556521488</v>
      </c>
      <c r="Y52" s="27">
        <f t="shared" ref="Y52:Z52" si="31">SUM(Y53:Y54)</f>
        <v>24038.854726701546</v>
      </c>
      <c r="Z52" s="27">
        <f t="shared" si="31"/>
        <v>23079.472678897648</v>
      </c>
    </row>
    <row r="53" spans="1:26" ht="11.25" customHeight="1" x14ac:dyDescent="0.2">
      <c r="A53" s="29" t="s">
        <v>116</v>
      </c>
      <c r="B53" s="7" t="s">
        <v>117</v>
      </c>
      <c r="C53" s="8">
        <v>1782.4874926192842</v>
      </c>
      <c r="D53" s="8">
        <v>2035.2635115433973</v>
      </c>
      <c r="E53" s="8">
        <v>2154.7190521480943</v>
      </c>
      <c r="F53" s="8">
        <v>1721.2618348263809</v>
      </c>
      <c r="G53" s="8">
        <v>1894.0064142592175</v>
      </c>
      <c r="H53" s="8">
        <v>1155.101726194215</v>
      </c>
      <c r="I53" s="8">
        <v>1268.4301344000003</v>
      </c>
      <c r="J53" s="8">
        <v>1663.5092759999995</v>
      </c>
      <c r="K53" s="8">
        <v>1457.9249255999998</v>
      </c>
      <c r="L53" s="8">
        <v>2872.9788515999994</v>
      </c>
      <c r="M53" s="8">
        <v>3484.4019993728566</v>
      </c>
      <c r="N53" s="8">
        <v>3744.4606056000002</v>
      </c>
      <c r="O53" s="8">
        <v>3609.2221307999998</v>
      </c>
      <c r="P53" s="8">
        <v>3427.5502716723745</v>
      </c>
      <c r="Q53" s="8">
        <v>3708.4189386636185</v>
      </c>
      <c r="R53" s="8">
        <v>4100.8072248000008</v>
      </c>
      <c r="S53" s="8">
        <v>4253.57190809852</v>
      </c>
      <c r="T53" s="8">
        <v>4079.4886241490349</v>
      </c>
      <c r="U53" s="8">
        <v>3758.9719777804462</v>
      </c>
      <c r="V53" s="8">
        <v>4023.5769288000006</v>
      </c>
      <c r="W53" s="8">
        <v>3320.0527245928165</v>
      </c>
      <c r="X53" s="8">
        <v>3495.6366231984325</v>
      </c>
      <c r="Y53" s="8">
        <v>3233.1234719576282</v>
      </c>
      <c r="Z53" s="8">
        <v>3514.8242844000001</v>
      </c>
    </row>
    <row r="54" spans="1:26" ht="11.25" customHeight="1" x14ac:dyDescent="0.2">
      <c r="A54" s="43" t="s">
        <v>118</v>
      </c>
      <c r="B54" s="44" t="s">
        <v>119</v>
      </c>
      <c r="C54" s="45">
        <v>5664.8491553912572</v>
      </c>
      <c r="D54" s="45">
        <v>6027.3267734483416</v>
      </c>
      <c r="E54" s="45">
        <v>6069.0151593463988</v>
      </c>
      <c r="F54" s="45">
        <v>7676.3848685941266</v>
      </c>
      <c r="G54" s="45">
        <v>8617.2509485308074</v>
      </c>
      <c r="H54" s="45">
        <v>10198.841897251687</v>
      </c>
      <c r="I54" s="45">
        <v>11068.818956656125</v>
      </c>
      <c r="J54" s="45">
        <v>10956.355945781441</v>
      </c>
      <c r="K54" s="45">
        <v>11445.306329231304</v>
      </c>
      <c r="L54" s="45">
        <v>12077.268687888814</v>
      </c>
      <c r="M54" s="45">
        <v>12575.229043289879</v>
      </c>
      <c r="N54" s="45">
        <v>13364.401953454751</v>
      </c>
      <c r="O54" s="45">
        <v>14588.699862943091</v>
      </c>
      <c r="P54" s="45">
        <v>16281.446711057348</v>
      </c>
      <c r="Q54" s="45">
        <v>17158.573797018056</v>
      </c>
      <c r="R54" s="45">
        <v>17493.114729534194</v>
      </c>
      <c r="S54" s="45">
        <v>19672.434574927225</v>
      </c>
      <c r="T54" s="45">
        <v>20390.184000056743</v>
      </c>
      <c r="U54" s="45">
        <v>19833.496119300264</v>
      </c>
      <c r="V54" s="45">
        <v>19626.052755603145</v>
      </c>
      <c r="W54" s="45">
        <v>20159.204603301456</v>
      </c>
      <c r="X54" s="45">
        <v>20619.254933323056</v>
      </c>
      <c r="Y54" s="45">
        <v>20805.731254743918</v>
      </c>
      <c r="Z54" s="45">
        <v>19564.648394497646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27609.32711635236</v>
      </c>
      <c r="D61" s="49">
        <f t="shared" ref="D61:X61" si="33">SUM(D62:D72)</f>
        <v>29150.604306920304</v>
      </c>
      <c r="E61" s="49">
        <f t="shared" si="33"/>
        <v>30916.690226576615</v>
      </c>
      <c r="F61" s="49">
        <f t="shared" si="33"/>
        <v>38227.612487466402</v>
      </c>
      <c r="G61" s="49">
        <f t="shared" si="33"/>
        <v>44673.377088723602</v>
      </c>
      <c r="H61" s="49">
        <f t="shared" si="33"/>
        <v>50733.593432127818</v>
      </c>
      <c r="I61" s="49">
        <f t="shared" si="33"/>
        <v>55718.258435694814</v>
      </c>
      <c r="J61" s="49">
        <f t="shared" si="33"/>
        <v>60280.940603921845</v>
      </c>
      <c r="K61" s="49">
        <f t="shared" si="33"/>
        <v>65536.984587283863</v>
      </c>
      <c r="L61" s="49">
        <f t="shared" si="33"/>
        <v>72190.450793727432</v>
      </c>
      <c r="M61" s="49">
        <f t="shared" si="33"/>
        <v>85082.475312203867</v>
      </c>
      <c r="N61" s="49">
        <f t="shared" si="33"/>
        <v>87070.855613058506</v>
      </c>
      <c r="O61" s="49">
        <f t="shared" si="33"/>
        <v>99511.358814616789</v>
      </c>
      <c r="P61" s="49">
        <f t="shared" si="33"/>
        <v>103604.72099575016</v>
      </c>
      <c r="Q61" s="49">
        <f t="shared" si="33"/>
        <v>106718.75833274311</v>
      </c>
      <c r="R61" s="49">
        <f t="shared" si="33"/>
        <v>109917.02518844114</v>
      </c>
      <c r="S61" s="49">
        <f t="shared" si="33"/>
        <v>112804.13962710877</v>
      </c>
      <c r="T61" s="49">
        <f t="shared" si="33"/>
        <v>117935.87716361578</v>
      </c>
      <c r="U61" s="49">
        <f t="shared" si="33"/>
        <v>118664.02285562019</v>
      </c>
      <c r="V61" s="49">
        <f t="shared" si="33"/>
        <v>124785.19131839044</v>
      </c>
      <c r="W61" s="49">
        <f t="shared" si="33"/>
        <v>128103.73955483074</v>
      </c>
      <c r="X61" s="49">
        <f t="shared" si="33"/>
        <v>136499.24729633413</v>
      </c>
      <c r="Y61" s="49">
        <f t="shared" ref="Y61:Z61" si="34">SUM(Y62:Y72)</f>
        <v>132800.46271148085</v>
      </c>
      <c r="Z61" s="49">
        <f t="shared" si="34"/>
        <v>121892.62041565111</v>
      </c>
    </row>
    <row r="62" spans="1:26" ht="11.25" customHeight="1" x14ac:dyDescent="0.2">
      <c r="A62" s="50" t="s">
        <v>92</v>
      </c>
      <c r="B62" s="51" t="s">
        <v>93</v>
      </c>
      <c r="C62" s="52">
        <v>20992.639922831077</v>
      </c>
      <c r="D62" s="52">
        <v>22050.098298265948</v>
      </c>
      <c r="E62" s="52">
        <v>23635.420939303869</v>
      </c>
      <c r="F62" s="52">
        <v>28990.102032182953</v>
      </c>
      <c r="G62" s="52">
        <v>34508.774987743971</v>
      </c>
      <c r="H62" s="52">
        <v>38438.050138242048</v>
      </c>
      <c r="I62" s="52">
        <v>41391.948177465369</v>
      </c>
      <c r="J62" s="52">
        <v>43319.607373857994</v>
      </c>
      <c r="K62" s="52">
        <v>47417.234116707674</v>
      </c>
      <c r="L62" s="52">
        <v>51741.945200789327</v>
      </c>
      <c r="M62" s="52">
        <v>62402.192533363675</v>
      </c>
      <c r="N62" s="52">
        <v>61739.045916272735</v>
      </c>
      <c r="O62" s="52">
        <v>70793.215361573748</v>
      </c>
      <c r="P62" s="52">
        <v>70700.680281942477</v>
      </c>
      <c r="Q62" s="52">
        <v>71094.360124167841</v>
      </c>
      <c r="R62" s="52">
        <v>72322.037771375661</v>
      </c>
      <c r="S62" s="52">
        <v>73699.889112989797</v>
      </c>
      <c r="T62" s="52">
        <v>77214.279748201399</v>
      </c>
      <c r="U62" s="52">
        <v>78350.958539982414</v>
      </c>
      <c r="V62" s="52">
        <v>83768.222226314654</v>
      </c>
      <c r="W62" s="52">
        <v>85876.059810546751</v>
      </c>
      <c r="X62" s="52">
        <v>94950.235494097302</v>
      </c>
      <c r="Y62" s="52">
        <v>91475.415994782656</v>
      </c>
      <c r="Z62" s="52">
        <v>81999.465815219854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392.48663352128654</v>
      </c>
      <c r="D64" s="52">
        <v>438.0058086543562</v>
      </c>
      <c r="E64" s="52">
        <v>543.41099719274769</v>
      </c>
      <c r="F64" s="52">
        <v>1255.7788677634437</v>
      </c>
      <c r="G64" s="52">
        <v>1346.258125459635</v>
      </c>
      <c r="H64" s="52">
        <v>1641.59153836577</v>
      </c>
      <c r="I64" s="52">
        <v>2172.9144905494436</v>
      </c>
      <c r="J64" s="52">
        <v>3473.9948174238589</v>
      </c>
      <c r="K64" s="52">
        <v>3836.178616336188</v>
      </c>
      <c r="L64" s="52">
        <v>5084.2548578981168</v>
      </c>
      <c r="M64" s="52">
        <v>6247.0376297201874</v>
      </c>
      <c r="N64" s="52">
        <v>8509.9964236657634</v>
      </c>
      <c r="O64" s="52">
        <v>10095.084274643043</v>
      </c>
      <c r="P64" s="52">
        <v>12119.782322127672</v>
      </c>
      <c r="Q64" s="52">
        <v>13717.584035455262</v>
      </c>
      <c r="R64" s="52">
        <v>14960.439089193485</v>
      </c>
      <c r="S64" s="52">
        <v>15625.710926198983</v>
      </c>
      <c r="T64" s="52">
        <v>16356.342384054371</v>
      </c>
      <c r="U64" s="52">
        <v>16940.237276917782</v>
      </c>
      <c r="V64" s="52">
        <v>17467.927599587805</v>
      </c>
      <c r="W64" s="52">
        <v>17973.771062684002</v>
      </c>
      <c r="X64" s="52">
        <v>16943.687549596831</v>
      </c>
      <c r="Y64" s="52">
        <v>17288.255441978185</v>
      </c>
      <c r="Z64" s="52">
        <v>17095.085026299224</v>
      </c>
    </row>
    <row r="65" spans="1:26" ht="11.25" customHeight="1" x14ac:dyDescent="0.2">
      <c r="A65" s="50" t="s">
        <v>98</v>
      </c>
      <c r="B65" s="51" t="s">
        <v>99</v>
      </c>
      <c r="C65" s="52">
        <v>6224.2005599999984</v>
      </c>
      <c r="D65" s="52">
        <v>6662.5001999999995</v>
      </c>
      <c r="E65" s="52">
        <v>6736.9003199999988</v>
      </c>
      <c r="F65" s="52">
        <v>7979.7995999999994</v>
      </c>
      <c r="G65" s="52">
        <v>8718.0001199999988</v>
      </c>
      <c r="H65" s="52">
        <v>10458.290879999999</v>
      </c>
      <c r="I65" s="52">
        <v>11453.851799999999</v>
      </c>
      <c r="J65" s="52">
        <v>12746.847599999997</v>
      </c>
      <c r="K65" s="52">
        <v>13606.665839999998</v>
      </c>
      <c r="L65" s="52">
        <v>13872.423959999998</v>
      </c>
      <c r="M65" s="52">
        <v>14876.110079999999</v>
      </c>
      <c r="N65" s="52">
        <v>15984.172079999998</v>
      </c>
      <c r="O65" s="52">
        <v>17889.775560000002</v>
      </c>
      <c r="P65" s="52">
        <v>19768.174560000003</v>
      </c>
      <c r="Q65" s="52">
        <v>20777.091479999999</v>
      </c>
      <c r="R65" s="52">
        <v>21324.250799999994</v>
      </c>
      <c r="S65" s="52">
        <v>22234.096799999999</v>
      </c>
      <c r="T65" s="52">
        <v>23136.918119999998</v>
      </c>
      <c r="U65" s="52">
        <v>21981.397679999998</v>
      </c>
      <c r="V65" s="52">
        <v>21959.577719999997</v>
      </c>
      <c r="W65" s="52">
        <v>22693.138559999996</v>
      </c>
      <c r="X65" s="52">
        <v>23553.051119999996</v>
      </c>
      <c r="Y65" s="52">
        <v>23341.142519999998</v>
      </c>
      <c r="Z65" s="52">
        <v>22111.018919999999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22.717454400000001</v>
      </c>
      <c r="N68" s="52">
        <v>11.687012639999997</v>
      </c>
      <c r="O68" s="52">
        <v>8.38912032</v>
      </c>
      <c r="P68" s="52">
        <v>8.5537728000000026</v>
      </c>
      <c r="Q68" s="52">
        <v>9.4651599600000011</v>
      </c>
      <c r="R68" s="52">
        <v>10.821287232</v>
      </c>
      <c r="S68" s="52">
        <v>10.34277552</v>
      </c>
      <c r="T68" s="52">
        <v>11.223717264000001</v>
      </c>
      <c r="U68" s="52">
        <v>12.218590368000005</v>
      </c>
      <c r="V68" s="52">
        <v>12.013959960000001</v>
      </c>
      <c r="W68" s="52">
        <v>11.336705567999999</v>
      </c>
      <c r="X68" s="52">
        <v>6.3373363199999986</v>
      </c>
      <c r="Y68" s="52">
        <v>5.1595358399999984</v>
      </c>
      <c r="Z68" s="52">
        <v>5.3415201600000008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6.6778560000000015E-2</v>
      </c>
      <c r="V69" s="52">
        <v>2.5487999999999999E-3</v>
      </c>
      <c r="W69" s="52">
        <v>0</v>
      </c>
      <c r="X69" s="52">
        <v>0.67696128</v>
      </c>
      <c r="Y69" s="52">
        <v>1.9875542399999999</v>
      </c>
      <c r="Z69" s="52">
        <v>2.2785261320312404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0.95797007999999995</v>
      </c>
      <c r="F72" s="55">
        <v>1.9319875199999998</v>
      </c>
      <c r="G72" s="55">
        <v>100.34385551999998</v>
      </c>
      <c r="H72" s="55">
        <v>195.66087551999993</v>
      </c>
      <c r="I72" s="55">
        <v>699.54396767999992</v>
      </c>
      <c r="J72" s="55">
        <v>740.49081263999983</v>
      </c>
      <c r="K72" s="55">
        <v>676.90601423999965</v>
      </c>
      <c r="L72" s="55">
        <v>1491.8267750399996</v>
      </c>
      <c r="M72" s="55">
        <v>1534.4176147199994</v>
      </c>
      <c r="N72" s="55">
        <v>825.95418047999999</v>
      </c>
      <c r="O72" s="55">
        <v>724.89449807999983</v>
      </c>
      <c r="P72" s="55">
        <v>1007.53005888</v>
      </c>
      <c r="Q72" s="55">
        <v>1120.2575331599996</v>
      </c>
      <c r="R72" s="55">
        <v>1299.4762406399998</v>
      </c>
      <c r="S72" s="55">
        <v>1234.1000123999995</v>
      </c>
      <c r="T72" s="55">
        <v>1217.1131940960001</v>
      </c>
      <c r="U72" s="55">
        <v>1379.1439897919997</v>
      </c>
      <c r="V72" s="55">
        <v>1577.4472637280001</v>
      </c>
      <c r="W72" s="55">
        <v>1549.4334160319995</v>
      </c>
      <c r="X72" s="55">
        <v>1045.2588350399997</v>
      </c>
      <c r="Y72" s="55">
        <v>688.50166463999994</v>
      </c>
      <c r="Z72" s="55">
        <v>679.43060783999965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241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52164.781614838277</v>
      </c>
      <c r="D2" s="21">
        <f t="shared" ref="D2:X2" si="0">SUM(D3,D17,D22,D25,D26,D51,D52)</f>
        <v>53745.865881905076</v>
      </c>
      <c r="E2" s="21">
        <f t="shared" si="0"/>
        <v>51848.918508636489</v>
      </c>
      <c r="F2" s="21">
        <f t="shared" si="0"/>
        <v>54849.082417279758</v>
      </c>
      <c r="G2" s="21">
        <f t="shared" si="0"/>
        <v>48655.303077636498</v>
      </c>
      <c r="H2" s="21">
        <f t="shared" si="0"/>
        <v>44023.998024448891</v>
      </c>
      <c r="I2" s="21">
        <f t="shared" si="0"/>
        <v>41086.252563059541</v>
      </c>
      <c r="J2" s="21">
        <f t="shared" si="0"/>
        <v>41234.881388677008</v>
      </c>
      <c r="K2" s="21">
        <f t="shared" si="0"/>
        <v>39693.204310427696</v>
      </c>
      <c r="L2" s="21">
        <f t="shared" si="0"/>
        <v>42170.338365225514</v>
      </c>
      <c r="M2" s="21">
        <f t="shared" si="0"/>
        <v>48150.046045693671</v>
      </c>
      <c r="N2" s="21">
        <f t="shared" si="0"/>
        <v>41473.563730986192</v>
      </c>
      <c r="O2" s="21">
        <f t="shared" si="0"/>
        <v>42478.887054459759</v>
      </c>
      <c r="P2" s="21">
        <f t="shared" si="0"/>
        <v>39751.228290148159</v>
      </c>
      <c r="Q2" s="21">
        <f t="shared" si="0"/>
        <v>35892.850255535857</v>
      </c>
      <c r="R2" s="21">
        <f t="shared" si="0"/>
        <v>35991.812123746153</v>
      </c>
      <c r="S2" s="21">
        <f t="shared" si="0"/>
        <v>36421.088336006796</v>
      </c>
      <c r="T2" s="21">
        <f t="shared" si="0"/>
        <v>36279.417790132982</v>
      </c>
      <c r="U2" s="21">
        <f t="shared" si="0"/>
        <v>33706.343028471965</v>
      </c>
      <c r="V2" s="21">
        <f t="shared" si="0"/>
        <v>32010.275004708979</v>
      </c>
      <c r="W2" s="21">
        <f t="shared" si="0"/>
        <v>30966.069764472231</v>
      </c>
      <c r="X2" s="21">
        <f t="shared" si="0"/>
        <v>34601.555812533377</v>
      </c>
      <c r="Y2" s="21">
        <f t="shared" ref="Y2:Z2" si="1">SUM(Y3,Y17,Y22,Y25,Y26,Y51,Y52)</f>
        <v>31484.40512137406</v>
      </c>
      <c r="Z2" s="21">
        <f t="shared" si="1"/>
        <v>29677.261502979076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21604.96592306505</v>
      </c>
      <c r="D3" s="24">
        <f t="shared" ref="D3:X3" si="3">SUM(D4,D8,D11)</f>
        <v>23431.310876370302</v>
      </c>
      <c r="E3" s="24">
        <f t="shared" si="3"/>
        <v>21991.962166655361</v>
      </c>
      <c r="F3" s="24">
        <f t="shared" si="3"/>
        <v>22342.687244111399</v>
      </c>
      <c r="G3" s="24">
        <f t="shared" si="3"/>
        <v>19681.927433062894</v>
      </c>
      <c r="H3" s="24">
        <f t="shared" si="3"/>
        <v>14875.481422258652</v>
      </c>
      <c r="I3" s="24">
        <f t="shared" si="3"/>
        <v>15119.157163223377</v>
      </c>
      <c r="J3" s="24">
        <f t="shared" si="3"/>
        <v>15967.723203546235</v>
      </c>
      <c r="K3" s="24">
        <f t="shared" si="3"/>
        <v>15207.030415270945</v>
      </c>
      <c r="L3" s="24">
        <f t="shared" si="3"/>
        <v>15747.158740655655</v>
      </c>
      <c r="M3" s="24">
        <f t="shared" si="3"/>
        <v>18180.985668036126</v>
      </c>
      <c r="N3" s="24">
        <f t="shared" si="3"/>
        <v>15582.477002990721</v>
      </c>
      <c r="O3" s="24">
        <f t="shared" si="3"/>
        <v>16622.902936935119</v>
      </c>
      <c r="P3" s="24">
        <f t="shared" si="3"/>
        <v>14734.691275735378</v>
      </c>
      <c r="Q3" s="24">
        <f t="shared" si="3"/>
        <v>13330.554721267656</v>
      </c>
      <c r="R3" s="24">
        <f t="shared" si="3"/>
        <v>12492.249655489142</v>
      </c>
      <c r="S3" s="24">
        <f t="shared" si="3"/>
        <v>12922.24466012117</v>
      </c>
      <c r="T3" s="24">
        <f t="shared" si="3"/>
        <v>12546.350643627204</v>
      </c>
      <c r="U3" s="24">
        <f t="shared" si="3"/>
        <v>11801.46801077819</v>
      </c>
      <c r="V3" s="24">
        <f t="shared" si="3"/>
        <v>11196.049697215627</v>
      </c>
      <c r="W3" s="24">
        <f t="shared" si="3"/>
        <v>10381.904032902559</v>
      </c>
      <c r="X3" s="24">
        <f t="shared" si="3"/>
        <v>11502.466325663356</v>
      </c>
      <c r="Y3" s="24">
        <f t="shared" ref="Y3:Z3" si="4">SUM(Y4,Y8,Y11)</f>
        <v>10275.158293846713</v>
      </c>
      <c r="Z3" s="24">
        <f t="shared" si="4"/>
        <v>8741.8138280881794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20340.910254357146</v>
      </c>
      <c r="D4" s="19">
        <f t="shared" ref="D4:X4" si="6">SUM(D5:D7)</f>
        <v>21986.864345751823</v>
      </c>
      <c r="E4" s="19">
        <f t="shared" si="6"/>
        <v>20619.788126281765</v>
      </c>
      <c r="F4" s="19">
        <f t="shared" si="6"/>
        <v>20953.144746149956</v>
      </c>
      <c r="G4" s="19">
        <f t="shared" si="6"/>
        <v>15899.240187701866</v>
      </c>
      <c r="H4" s="19">
        <f t="shared" si="6"/>
        <v>13433.615366897304</v>
      </c>
      <c r="I4" s="19">
        <f t="shared" si="6"/>
        <v>13978.298708095364</v>
      </c>
      <c r="J4" s="19">
        <f t="shared" si="6"/>
        <v>14830.474642292935</v>
      </c>
      <c r="K4" s="19">
        <f t="shared" si="6"/>
        <v>14275.682028867475</v>
      </c>
      <c r="L4" s="19">
        <f t="shared" si="6"/>
        <v>14873.927741790736</v>
      </c>
      <c r="M4" s="19">
        <f t="shared" si="6"/>
        <v>17518.715877617615</v>
      </c>
      <c r="N4" s="19">
        <f t="shared" si="6"/>
        <v>14948.281123489673</v>
      </c>
      <c r="O4" s="19">
        <f t="shared" si="6"/>
        <v>15842.430676152411</v>
      </c>
      <c r="P4" s="19">
        <f t="shared" si="6"/>
        <v>14038.490117763104</v>
      </c>
      <c r="Q4" s="19">
        <f t="shared" si="6"/>
        <v>12714.818392655845</v>
      </c>
      <c r="R4" s="19">
        <f t="shared" si="6"/>
        <v>11919.881942604336</v>
      </c>
      <c r="S4" s="19">
        <f t="shared" si="6"/>
        <v>12408.956833027738</v>
      </c>
      <c r="T4" s="19">
        <f t="shared" si="6"/>
        <v>12071.701977749042</v>
      </c>
      <c r="U4" s="19">
        <f t="shared" si="6"/>
        <v>11251.943389543256</v>
      </c>
      <c r="V4" s="19">
        <f t="shared" si="6"/>
        <v>10718.115544653057</v>
      </c>
      <c r="W4" s="19">
        <f t="shared" si="6"/>
        <v>9972.2267547179508</v>
      </c>
      <c r="X4" s="19">
        <f t="shared" si="6"/>
        <v>11118.363707856735</v>
      </c>
      <c r="Y4" s="19">
        <f t="shared" ref="Y4:Z4" si="7">SUM(Y5:Y7)</f>
        <v>9910.8247167816444</v>
      </c>
      <c r="Z4" s="19">
        <f t="shared" si="7"/>
        <v>8444.6819228902732</v>
      </c>
    </row>
    <row r="5" spans="1:26" ht="11.25" customHeight="1" x14ac:dyDescent="0.2">
      <c r="A5" s="28" t="s">
        <v>4</v>
      </c>
      <c r="B5" s="7" t="s">
        <v>5</v>
      </c>
      <c r="C5" s="8">
        <v>10.70610138</v>
      </c>
      <c r="D5" s="8">
        <v>0</v>
      </c>
      <c r="E5" s="8">
        <v>0</v>
      </c>
      <c r="F5" s="8">
        <v>321.18526127159998</v>
      </c>
      <c r="G5" s="8">
        <v>150.6785087808</v>
      </c>
      <c r="H5" s="8">
        <v>71.108255987999996</v>
      </c>
      <c r="I5" s="8">
        <v>82.571205380399988</v>
      </c>
      <c r="J5" s="8">
        <v>42.710913907200002</v>
      </c>
      <c r="K5" s="8">
        <v>48.736989166800015</v>
      </c>
      <c r="L5" s="8">
        <v>205.35920422199996</v>
      </c>
      <c r="M5" s="8">
        <v>251.77634126767674</v>
      </c>
      <c r="N5" s="8">
        <v>352.18180285315458</v>
      </c>
      <c r="O5" s="8">
        <v>293.61417295218911</v>
      </c>
      <c r="P5" s="8">
        <v>138.22890757700264</v>
      </c>
      <c r="Q5" s="8">
        <v>197.70718160935701</v>
      </c>
      <c r="R5" s="8">
        <v>75.034931400000033</v>
      </c>
      <c r="S5" s="8">
        <v>14.406925500000002</v>
      </c>
      <c r="T5" s="8">
        <v>17.540095057512993</v>
      </c>
      <c r="U5" s="8">
        <v>26.013814199999999</v>
      </c>
      <c r="V5" s="8">
        <v>5.2557674531999989</v>
      </c>
      <c r="W5" s="8">
        <v>2.8613593667999999</v>
      </c>
      <c r="X5" s="8">
        <v>3.5703707159999998</v>
      </c>
      <c r="Y5" s="8">
        <v>2.8879729289106422</v>
      </c>
      <c r="Z5" s="8">
        <v>20.849045611373413</v>
      </c>
    </row>
    <row r="6" spans="1:26" ht="11.25" customHeight="1" x14ac:dyDescent="0.2">
      <c r="A6" s="28" t="s">
        <v>6</v>
      </c>
      <c r="B6" s="7" t="s">
        <v>7</v>
      </c>
      <c r="C6" s="8">
        <v>981.3981597271104</v>
      </c>
      <c r="D6" s="8">
        <v>1173.2815412989439</v>
      </c>
      <c r="E6" s="8">
        <v>1408.5757608542399</v>
      </c>
      <c r="F6" s="8">
        <v>1785.334968252</v>
      </c>
      <c r="G6" s="8">
        <v>984.83295390479975</v>
      </c>
      <c r="H6" s="8">
        <v>426.39717914640005</v>
      </c>
      <c r="I6" s="8">
        <v>532.3362218591999</v>
      </c>
      <c r="J6" s="8">
        <v>939.62166883199984</v>
      </c>
      <c r="K6" s="8">
        <v>756.28322828520015</v>
      </c>
      <c r="L6" s="8">
        <v>553.93609630920002</v>
      </c>
      <c r="M6" s="8">
        <v>577.9147395384</v>
      </c>
      <c r="N6" s="8">
        <v>680.2007742287999</v>
      </c>
      <c r="O6" s="8">
        <v>857.54419221239982</v>
      </c>
      <c r="P6" s="8">
        <v>239.87714877720003</v>
      </c>
      <c r="Q6" s="8">
        <v>333.43855968719993</v>
      </c>
      <c r="R6" s="8">
        <v>159.49488504840002</v>
      </c>
      <c r="S6" s="8">
        <v>208.573189044</v>
      </c>
      <c r="T6" s="8">
        <v>276.992415612</v>
      </c>
      <c r="U6" s="8">
        <v>221.67774855599993</v>
      </c>
      <c r="V6" s="8">
        <v>128.21138151359997</v>
      </c>
      <c r="W6" s="8">
        <v>138.09399912000001</v>
      </c>
      <c r="X6" s="8">
        <v>123.22448365920002</v>
      </c>
      <c r="Y6" s="8">
        <v>113.81176342800001</v>
      </c>
      <c r="Z6" s="8">
        <v>110.64228502799998</v>
      </c>
    </row>
    <row r="7" spans="1:26" ht="11.25" customHeight="1" x14ac:dyDescent="0.2">
      <c r="A7" s="28" t="s">
        <v>8</v>
      </c>
      <c r="B7" s="7" t="s">
        <v>9</v>
      </c>
      <c r="C7" s="8">
        <v>19348.805993250036</v>
      </c>
      <c r="D7" s="8">
        <v>20813.582804452879</v>
      </c>
      <c r="E7" s="8">
        <v>19211.212365427524</v>
      </c>
      <c r="F7" s="8">
        <v>18846.624516626354</v>
      </c>
      <c r="G7" s="8">
        <v>14763.728725016266</v>
      </c>
      <c r="H7" s="8">
        <v>12936.109931762903</v>
      </c>
      <c r="I7" s="8">
        <v>13363.391280855765</v>
      </c>
      <c r="J7" s="8">
        <v>13848.142059553735</v>
      </c>
      <c r="K7" s="8">
        <v>13470.661811415475</v>
      </c>
      <c r="L7" s="8">
        <v>14114.632441259537</v>
      </c>
      <c r="M7" s="8">
        <v>16689.024796811536</v>
      </c>
      <c r="N7" s="8">
        <v>13915.898546407718</v>
      </c>
      <c r="O7" s="8">
        <v>14691.272310987822</v>
      </c>
      <c r="P7" s="8">
        <v>13660.3840614089</v>
      </c>
      <c r="Q7" s="8">
        <v>12183.672651359288</v>
      </c>
      <c r="R7" s="8">
        <v>11685.352126155936</v>
      </c>
      <c r="S7" s="8">
        <v>12185.976718483738</v>
      </c>
      <c r="T7" s="8">
        <v>11777.16946707953</v>
      </c>
      <c r="U7" s="8">
        <v>11004.251826787257</v>
      </c>
      <c r="V7" s="8">
        <v>10584.648395686258</v>
      </c>
      <c r="W7" s="8">
        <v>9831.27139623115</v>
      </c>
      <c r="X7" s="8">
        <v>10991.568853481534</v>
      </c>
      <c r="Y7" s="8">
        <v>9794.1249804247345</v>
      </c>
      <c r="Z7" s="8">
        <v>8313.1905922508995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978.47134775097993</v>
      </c>
      <c r="D8" s="19">
        <f t="shared" ref="D8:X8" si="9">SUM(D9:D10)</f>
        <v>1174.4990111551999</v>
      </c>
      <c r="E8" s="19">
        <f t="shared" si="9"/>
        <v>1157.9626852260521</v>
      </c>
      <c r="F8" s="19">
        <f t="shared" si="9"/>
        <v>1173.7405544262435</v>
      </c>
      <c r="G8" s="19">
        <f t="shared" si="9"/>
        <v>3630.5174497538314</v>
      </c>
      <c r="H8" s="19">
        <f t="shared" si="9"/>
        <v>1322.508327680948</v>
      </c>
      <c r="I8" s="19">
        <f t="shared" si="9"/>
        <v>1036.7242669157574</v>
      </c>
      <c r="J8" s="19">
        <f t="shared" si="9"/>
        <v>1023.8504000019441</v>
      </c>
      <c r="K8" s="19">
        <f t="shared" si="9"/>
        <v>770.34080012470361</v>
      </c>
      <c r="L8" s="19">
        <f t="shared" si="9"/>
        <v>704.59748261623133</v>
      </c>
      <c r="M8" s="19">
        <f t="shared" si="9"/>
        <v>484.79070853191456</v>
      </c>
      <c r="N8" s="19">
        <f t="shared" si="9"/>
        <v>435.43554202109794</v>
      </c>
      <c r="O8" s="19">
        <f t="shared" si="9"/>
        <v>593.67855087366081</v>
      </c>
      <c r="P8" s="19">
        <f t="shared" si="9"/>
        <v>573.22462836679051</v>
      </c>
      <c r="Q8" s="19">
        <f t="shared" si="9"/>
        <v>468.31454994781075</v>
      </c>
      <c r="R8" s="19">
        <f t="shared" si="9"/>
        <v>408.14803625240756</v>
      </c>
      <c r="S8" s="19">
        <f t="shared" si="9"/>
        <v>355.64493844223233</v>
      </c>
      <c r="T8" s="19">
        <f t="shared" si="9"/>
        <v>295.16951833126672</v>
      </c>
      <c r="U8" s="19">
        <f t="shared" si="9"/>
        <v>250.17895786807918</v>
      </c>
      <c r="V8" s="19">
        <f t="shared" si="9"/>
        <v>220.26020999266598</v>
      </c>
      <c r="W8" s="19">
        <f t="shared" si="9"/>
        <v>170.91607634787221</v>
      </c>
      <c r="X8" s="19">
        <f t="shared" si="9"/>
        <v>145.4426540726931</v>
      </c>
      <c r="Y8" s="19">
        <f t="shared" ref="Y8:Z8" si="10">SUM(Y9:Y10)</f>
        <v>146.6468895410265</v>
      </c>
      <c r="Z8" s="19">
        <f t="shared" si="10"/>
        <v>122.7101917506898</v>
      </c>
    </row>
    <row r="9" spans="1:26" ht="11.25" customHeight="1" x14ac:dyDescent="0.2">
      <c r="A9" s="28" t="s">
        <v>10</v>
      </c>
      <c r="B9" s="7" t="s">
        <v>11</v>
      </c>
      <c r="C9" s="8">
        <v>15.257894399999998</v>
      </c>
      <c r="D9" s="8">
        <v>23.992730160000001</v>
      </c>
      <c r="E9" s="8">
        <v>17.4375936</v>
      </c>
      <c r="F9" s="8">
        <v>19.242186719999996</v>
      </c>
      <c r="G9" s="8">
        <v>91.450339008976215</v>
      </c>
      <c r="H9" s="8">
        <v>175.84525668625557</v>
      </c>
      <c r="I9" s="8">
        <v>125.24384879305039</v>
      </c>
      <c r="J9" s="8">
        <v>122.31765023999998</v>
      </c>
      <c r="K9" s="8">
        <v>166.80064882214984</v>
      </c>
      <c r="L9" s="8">
        <v>112.02146544</v>
      </c>
      <c r="M9" s="8">
        <v>10.898495999999998</v>
      </c>
      <c r="N9" s="8">
        <v>21.799157280000003</v>
      </c>
      <c r="O9" s="8">
        <v>140.84307935999996</v>
      </c>
      <c r="P9" s="8">
        <v>82.725835199999992</v>
      </c>
      <c r="Q9" s="8">
        <v>7.1768716799999979</v>
      </c>
      <c r="R9" s="8">
        <v>26.900472719999996</v>
      </c>
      <c r="S9" s="8">
        <v>10.733144399999999</v>
      </c>
      <c r="T9" s="8">
        <v>12.530129039999998</v>
      </c>
      <c r="U9" s="8">
        <v>7.0237489611612487</v>
      </c>
      <c r="V9" s="8">
        <v>6.6334913946583178</v>
      </c>
      <c r="W9" s="8">
        <v>6.9616638490331617</v>
      </c>
      <c r="X9" s="8">
        <v>2.44254663651988</v>
      </c>
      <c r="Y9" s="8">
        <v>0.29707655999999993</v>
      </c>
      <c r="Z9" s="8">
        <v>2.8542175199999993</v>
      </c>
    </row>
    <row r="10" spans="1:26" ht="11.25" customHeight="1" x14ac:dyDescent="0.2">
      <c r="A10" s="28" t="s">
        <v>12</v>
      </c>
      <c r="B10" s="7" t="s">
        <v>13</v>
      </c>
      <c r="C10" s="8">
        <v>963.21345335097999</v>
      </c>
      <c r="D10" s="8">
        <v>1150.5062809951999</v>
      </c>
      <c r="E10" s="8">
        <v>1140.5250916260522</v>
      </c>
      <c r="F10" s="8">
        <v>1154.4983677062435</v>
      </c>
      <c r="G10" s="8">
        <v>3539.0671107448552</v>
      </c>
      <c r="H10" s="8">
        <v>1146.6630709946924</v>
      </c>
      <c r="I10" s="8">
        <v>911.48041812270708</v>
      </c>
      <c r="J10" s="8">
        <v>901.53274976194416</v>
      </c>
      <c r="K10" s="8">
        <v>603.5401513025538</v>
      </c>
      <c r="L10" s="8">
        <v>592.57601717623129</v>
      </c>
      <c r="M10" s="8">
        <v>473.89221253191454</v>
      </c>
      <c r="N10" s="8">
        <v>413.63638474109791</v>
      </c>
      <c r="O10" s="8">
        <v>452.83547151366082</v>
      </c>
      <c r="P10" s="8">
        <v>490.49879316679051</v>
      </c>
      <c r="Q10" s="8">
        <v>461.13767826781077</v>
      </c>
      <c r="R10" s="8">
        <v>381.24756353240758</v>
      </c>
      <c r="S10" s="8">
        <v>344.91179404223232</v>
      </c>
      <c r="T10" s="8">
        <v>282.6393892912667</v>
      </c>
      <c r="U10" s="8">
        <v>243.15520890691792</v>
      </c>
      <c r="V10" s="8">
        <v>213.62671859800767</v>
      </c>
      <c r="W10" s="8">
        <v>163.95441249883905</v>
      </c>
      <c r="X10" s="8">
        <v>143.00010743617321</v>
      </c>
      <c r="Y10" s="8">
        <v>146.3498129810265</v>
      </c>
      <c r="Z10" s="8">
        <v>119.8559742306898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285.58432095692467</v>
      </c>
      <c r="D11" s="19">
        <f t="shared" ref="D11:X11" si="12">SUM(D12:D16)</f>
        <v>269.94751946327949</v>
      </c>
      <c r="E11" s="19">
        <f t="shared" si="12"/>
        <v>214.21135514754513</v>
      </c>
      <c r="F11" s="19">
        <f t="shared" si="12"/>
        <v>215.80194353519994</v>
      </c>
      <c r="G11" s="19">
        <f t="shared" si="12"/>
        <v>152.1697956072</v>
      </c>
      <c r="H11" s="19">
        <f t="shared" si="12"/>
        <v>119.35772768040002</v>
      </c>
      <c r="I11" s="19">
        <f t="shared" si="12"/>
        <v>104.13418821225586</v>
      </c>
      <c r="J11" s="19">
        <f t="shared" si="12"/>
        <v>113.39816125135613</v>
      </c>
      <c r="K11" s="19">
        <f t="shared" si="12"/>
        <v>161.00758627876553</v>
      </c>
      <c r="L11" s="19">
        <f t="shared" si="12"/>
        <v>168.63351624868761</v>
      </c>
      <c r="M11" s="19">
        <f t="shared" si="12"/>
        <v>177.47908188659761</v>
      </c>
      <c r="N11" s="19">
        <f t="shared" si="12"/>
        <v>198.76033747995109</v>
      </c>
      <c r="O11" s="19">
        <f t="shared" si="12"/>
        <v>186.79370990904806</v>
      </c>
      <c r="P11" s="19">
        <f t="shared" si="12"/>
        <v>122.97652960548518</v>
      </c>
      <c r="Q11" s="19">
        <f t="shared" si="12"/>
        <v>147.42177866399999</v>
      </c>
      <c r="R11" s="19">
        <f t="shared" si="12"/>
        <v>164.21967663240002</v>
      </c>
      <c r="S11" s="19">
        <f t="shared" si="12"/>
        <v>157.64288865119994</v>
      </c>
      <c r="T11" s="19">
        <f t="shared" si="12"/>
        <v>179.479147546896</v>
      </c>
      <c r="U11" s="19">
        <f t="shared" si="12"/>
        <v>299.34566336685435</v>
      </c>
      <c r="V11" s="19">
        <f t="shared" si="12"/>
        <v>257.67394256990394</v>
      </c>
      <c r="W11" s="19">
        <f t="shared" si="12"/>
        <v>238.76120183673595</v>
      </c>
      <c r="X11" s="19">
        <f t="shared" si="12"/>
        <v>238.65996373392696</v>
      </c>
      <c r="Y11" s="19">
        <f t="shared" ref="Y11:Z11" si="13">SUM(Y12:Y16)</f>
        <v>217.68668752404076</v>
      </c>
      <c r="Z11" s="19">
        <f t="shared" si="13"/>
        <v>174.42171344721601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218.86982488251343</v>
      </c>
      <c r="D13" s="8">
        <v>186.897548376</v>
      </c>
      <c r="E13" s="8">
        <v>129.51389853599997</v>
      </c>
      <c r="F13" s="8">
        <v>128.48432138519996</v>
      </c>
      <c r="G13" s="8">
        <v>79.986215399999992</v>
      </c>
      <c r="H13" s="8">
        <v>52.261564449599994</v>
      </c>
      <c r="I13" s="8">
        <v>29.317975479455836</v>
      </c>
      <c r="J13" s="8">
        <v>45.669990349756141</v>
      </c>
      <c r="K13" s="8">
        <v>36.492328000365546</v>
      </c>
      <c r="L13" s="8">
        <v>24.604649012687609</v>
      </c>
      <c r="M13" s="8">
        <v>30.709727574597622</v>
      </c>
      <c r="N13" s="8">
        <v>18.203507292751038</v>
      </c>
      <c r="O13" s="8">
        <v>8.8519431482480613</v>
      </c>
      <c r="P13" s="8">
        <v>8.8775407006851932</v>
      </c>
      <c r="Q13" s="8">
        <v>5.7919688112000003</v>
      </c>
      <c r="R13" s="8">
        <v>2.8270922327999997</v>
      </c>
      <c r="S13" s="8">
        <v>2.7949482792000002</v>
      </c>
      <c r="T13" s="8">
        <v>4.4632341024000004</v>
      </c>
      <c r="U13" s="8">
        <v>4.2035346045344273</v>
      </c>
      <c r="V13" s="8">
        <v>3.2651052000000003</v>
      </c>
      <c r="W13" s="8">
        <v>2.9639321999999999</v>
      </c>
      <c r="X13" s="8">
        <v>7.5958136021349416</v>
      </c>
      <c r="Y13" s="8">
        <v>10.465284868824719</v>
      </c>
      <c r="Z13" s="8">
        <v>3.0591264000000002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20.992394160000003</v>
      </c>
      <c r="M15" s="8">
        <v>8.9422056000000012</v>
      </c>
      <c r="N15" s="8">
        <v>5.971057560000002</v>
      </c>
      <c r="O15" s="8">
        <v>9.1998968400000027</v>
      </c>
      <c r="P15" s="8">
        <v>9.1391781600000002</v>
      </c>
      <c r="Q15" s="8">
        <v>5.9295132000000006</v>
      </c>
      <c r="R15" s="8">
        <v>2.9699859600000003</v>
      </c>
      <c r="S15" s="8">
        <v>2.8346036400000001</v>
      </c>
      <c r="T15" s="8">
        <v>8.5860280799999966</v>
      </c>
      <c r="U15" s="8">
        <v>5.7046507199999992</v>
      </c>
      <c r="V15" s="8">
        <v>3.5208118799999975</v>
      </c>
      <c r="W15" s="8">
        <v>2.4697105199999991</v>
      </c>
      <c r="X15" s="8">
        <v>7.2324953999999977</v>
      </c>
      <c r="Y15" s="8">
        <v>1.7378906399999996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66.714496074411272</v>
      </c>
      <c r="D16" s="8">
        <v>83.049971087279488</v>
      </c>
      <c r="E16" s="8">
        <v>84.697456611545164</v>
      </c>
      <c r="F16" s="8">
        <v>87.317622149999991</v>
      </c>
      <c r="G16" s="8">
        <v>72.183580207199995</v>
      </c>
      <c r="H16" s="8">
        <v>67.096163230800016</v>
      </c>
      <c r="I16" s="8">
        <v>74.816212732800025</v>
      </c>
      <c r="J16" s="8">
        <v>67.728170901599981</v>
      </c>
      <c r="K16" s="8">
        <v>124.5152582784</v>
      </c>
      <c r="L16" s="8">
        <v>123.03647307599999</v>
      </c>
      <c r="M16" s="8">
        <v>137.827148712</v>
      </c>
      <c r="N16" s="8">
        <v>174.58577262720004</v>
      </c>
      <c r="O16" s="8">
        <v>168.74186992080001</v>
      </c>
      <c r="P16" s="8">
        <v>104.9598107448</v>
      </c>
      <c r="Q16" s="8">
        <v>135.70029665279998</v>
      </c>
      <c r="R16" s="8">
        <v>158.42259843960002</v>
      </c>
      <c r="S16" s="8">
        <v>152.01333673199994</v>
      </c>
      <c r="T16" s="8">
        <v>166.42988536449602</v>
      </c>
      <c r="U16" s="8">
        <v>289.43747804231992</v>
      </c>
      <c r="V16" s="8">
        <v>250.88802548990395</v>
      </c>
      <c r="W16" s="8">
        <v>233.32755911673596</v>
      </c>
      <c r="X16" s="8">
        <v>223.83165473179201</v>
      </c>
      <c r="Y16" s="8">
        <v>205.48351201521604</v>
      </c>
      <c r="Z16" s="8">
        <v>171.36258704721601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360.51649638482382</v>
      </c>
      <c r="D17" s="27">
        <f t="shared" ref="D17:X17" si="15">SUM(D18:D21)</f>
        <v>395.80204540393294</v>
      </c>
      <c r="E17" s="27">
        <f t="shared" si="15"/>
        <v>380.03154907225002</v>
      </c>
      <c r="F17" s="27">
        <f t="shared" si="15"/>
        <v>706.43924254284696</v>
      </c>
      <c r="G17" s="27">
        <f t="shared" si="15"/>
        <v>530.90877375767138</v>
      </c>
      <c r="H17" s="27">
        <f t="shared" si="15"/>
        <v>686.36755471537606</v>
      </c>
      <c r="I17" s="27">
        <f t="shared" si="15"/>
        <v>733.94991592881411</v>
      </c>
      <c r="J17" s="27">
        <f t="shared" si="15"/>
        <v>849.6021249412438</v>
      </c>
      <c r="K17" s="27">
        <f t="shared" si="15"/>
        <v>773.0790296513635</v>
      </c>
      <c r="L17" s="27">
        <f t="shared" si="15"/>
        <v>918.81648582573257</v>
      </c>
      <c r="M17" s="27">
        <f t="shared" si="15"/>
        <v>1061.2599505508988</v>
      </c>
      <c r="N17" s="27">
        <f t="shared" si="15"/>
        <v>989.29136436714589</v>
      </c>
      <c r="O17" s="27">
        <f t="shared" si="15"/>
        <v>918.43805900852749</v>
      </c>
      <c r="P17" s="27">
        <f t="shared" si="15"/>
        <v>811.06692835467277</v>
      </c>
      <c r="Q17" s="27">
        <f t="shared" si="15"/>
        <v>834.88492156462451</v>
      </c>
      <c r="R17" s="27">
        <f t="shared" si="15"/>
        <v>982.45818271849191</v>
      </c>
      <c r="S17" s="27">
        <f t="shared" si="15"/>
        <v>894.73597077264208</v>
      </c>
      <c r="T17" s="27">
        <f t="shared" si="15"/>
        <v>901.31556951626339</v>
      </c>
      <c r="U17" s="27">
        <f t="shared" si="15"/>
        <v>835.15315237054813</v>
      </c>
      <c r="V17" s="27">
        <f t="shared" si="15"/>
        <v>764.13382434061771</v>
      </c>
      <c r="W17" s="27">
        <f t="shared" si="15"/>
        <v>831.2314049184755</v>
      </c>
      <c r="X17" s="27">
        <f t="shared" si="15"/>
        <v>634.89162875951422</v>
      </c>
      <c r="Y17" s="27">
        <f t="shared" ref="Y17:Z17" si="16">SUM(Y18:Y21)</f>
        <v>558.5742509304747</v>
      </c>
      <c r="Z17" s="27">
        <f t="shared" si="16"/>
        <v>428.25721317072959</v>
      </c>
    </row>
    <row r="18" spans="1:26" ht="11.25" customHeight="1" x14ac:dyDescent="0.2">
      <c r="A18" s="29" t="s">
        <v>26</v>
      </c>
      <c r="B18" s="7" t="s">
        <v>27</v>
      </c>
      <c r="C18" s="8">
        <v>18.82403712</v>
      </c>
      <c r="D18" s="8">
        <v>20.174685119999992</v>
      </c>
      <c r="E18" s="8">
        <v>10.305044639999998</v>
      </c>
      <c r="F18" s="8">
        <v>21.176722079999998</v>
      </c>
      <c r="G18" s="8">
        <v>18.937523519999999</v>
      </c>
      <c r="H18" s="8">
        <v>10.383206399999999</v>
      </c>
      <c r="I18" s="8">
        <v>13.37285376</v>
      </c>
      <c r="J18" s="8">
        <v>6.4735199999999997</v>
      </c>
      <c r="K18" s="8">
        <v>7.7522399999999996</v>
      </c>
      <c r="L18" s="8">
        <v>22.621835519999998</v>
      </c>
      <c r="M18" s="8">
        <v>19.113667200000002</v>
      </c>
      <c r="N18" s="8">
        <v>14.361783839999999</v>
      </c>
      <c r="O18" s="8">
        <v>14.94472032</v>
      </c>
      <c r="P18" s="8">
        <v>31.627061280000007</v>
      </c>
      <c r="Q18" s="8">
        <v>18.193628159999999</v>
      </c>
      <c r="R18" s="8">
        <v>3.6862300799999996</v>
      </c>
      <c r="S18" s="8">
        <v>1.9243137599999993</v>
      </c>
      <c r="T18" s="8">
        <v>2.3773003200000002</v>
      </c>
      <c r="U18" s="8">
        <v>6.2558179199999984</v>
      </c>
      <c r="V18" s="8">
        <v>6.421891679999999</v>
      </c>
      <c r="W18" s="8">
        <v>1.1476511999999999</v>
      </c>
      <c r="X18" s="8">
        <v>1.1634753600000001</v>
      </c>
      <c r="Y18" s="8">
        <v>1.15979904</v>
      </c>
      <c r="Z18" s="8">
        <v>1.13438448</v>
      </c>
    </row>
    <row r="19" spans="1:26" ht="11.25" customHeight="1" x14ac:dyDescent="0.2">
      <c r="A19" s="29" t="s">
        <v>28</v>
      </c>
      <c r="B19" s="7" t="s">
        <v>29</v>
      </c>
      <c r="C19" s="8">
        <v>107.92739526482387</v>
      </c>
      <c r="D19" s="8">
        <v>109.25739148393296</v>
      </c>
      <c r="E19" s="8">
        <v>88.588327632249928</v>
      </c>
      <c r="F19" s="8">
        <v>129.95375086284687</v>
      </c>
      <c r="G19" s="8">
        <v>62.509853437671289</v>
      </c>
      <c r="H19" s="8">
        <v>36.383911515376084</v>
      </c>
      <c r="I19" s="8">
        <v>43.875082968814063</v>
      </c>
      <c r="J19" s="8">
        <v>37.362748133003819</v>
      </c>
      <c r="K19" s="8">
        <v>27.212914451363538</v>
      </c>
      <c r="L19" s="8">
        <v>46.812906553948793</v>
      </c>
      <c r="M19" s="8">
        <v>65.269859373571904</v>
      </c>
      <c r="N19" s="8">
        <v>69.323653327145877</v>
      </c>
      <c r="O19" s="8">
        <v>109.36731861258302</v>
      </c>
      <c r="P19" s="8">
        <v>134.42123597933508</v>
      </c>
      <c r="Q19" s="8">
        <v>113.72874229824951</v>
      </c>
      <c r="R19" s="8">
        <v>101.576534101611</v>
      </c>
      <c r="S19" s="8">
        <v>104.27810475680076</v>
      </c>
      <c r="T19" s="8">
        <v>97.033395948486728</v>
      </c>
      <c r="U19" s="8">
        <v>102.55931228959099</v>
      </c>
      <c r="V19" s="8">
        <v>99.390021847697199</v>
      </c>
      <c r="W19" s="8">
        <v>83.479237830308307</v>
      </c>
      <c r="X19" s="8">
        <v>90.674152304897035</v>
      </c>
      <c r="Y19" s="8">
        <v>53.697512232237784</v>
      </c>
      <c r="Z19" s="8">
        <v>80.54176886231545</v>
      </c>
    </row>
    <row r="20" spans="1:26" ht="11.25" customHeight="1" x14ac:dyDescent="0.2">
      <c r="A20" s="29" t="s">
        <v>30</v>
      </c>
      <c r="B20" s="7" t="s">
        <v>31</v>
      </c>
      <c r="C20" s="8">
        <v>222.29906399999996</v>
      </c>
      <c r="D20" s="8">
        <v>249.07989599999996</v>
      </c>
      <c r="E20" s="8">
        <v>270.40010400000006</v>
      </c>
      <c r="F20" s="8">
        <v>494.52062400000005</v>
      </c>
      <c r="G20" s="8">
        <v>412.87896000000006</v>
      </c>
      <c r="H20" s="8">
        <v>601.38</v>
      </c>
      <c r="I20" s="8">
        <v>634.66041600000005</v>
      </c>
      <c r="J20" s="8">
        <v>785.92771120824</v>
      </c>
      <c r="K20" s="8">
        <v>729.55958399999997</v>
      </c>
      <c r="L20" s="8">
        <v>840.28167095178378</v>
      </c>
      <c r="M20" s="8">
        <v>966.13835117732685</v>
      </c>
      <c r="N20" s="8">
        <v>895.77792720000002</v>
      </c>
      <c r="O20" s="8">
        <v>789.93994727594441</v>
      </c>
      <c r="P20" s="8">
        <v>631.00455829533769</v>
      </c>
      <c r="Q20" s="8">
        <v>676.93669670637507</v>
      </c>
      <c r="R20" s="8">
        <v>855.9014185368809</v>
      </c>
      <c r="S20" s="8">
        <v>767.42169785584133</v>
      </c>
      <c r="T20" s="8">
        <v>773.94224764777664</v>
      </c>
      <c r="U20" s="8">
        <v>623.62493896095714</v>
      </c>
      <c r="V20" s="8">
        <v>561.86205641292042</v>
      </c>
      <c r="W20" s="8">
        <v>730.04237028816715</v>
      </c>
      <c r="X20" s="8">
        <v>515.39014669461721</v>
      </c>
      <c r="Y20" s="8">
        <v>485.88108525823691</v>
      </c>
      <c r="Z20" s="8">
        <v>313.27527822841415</v>
      </c>
    </row>
    <row r="21" spans="1:26" ht="11.25" customHeight="1" x14ac:dyDescent="0.2">
      <c r="A21" s="29" t="s">
        <v>32</v>
      </c>
      <c r="B21" s="7" t="s">
        <v>33</v>
      </c>
      <c r="C21" s="8">
        <v>11.465999999999999</v>
      </c>
      <c r="D21" s="8">
        <v>17.290072800000001</v>
      </c>
      <c r="E21" s="8">
        <v>10.738072799999999</v>
      </c>
      <c r="F21" s="8">
        <v>60.7881456</v>
      </c>
      <c r="G21" s="8">
        <v>36.582436799999996</v>
      </c>
      <c r="H21" s="8">
        <v>38.220436800000002</v>
      </c>
      <c r="I21" s="8">
        <v>42.041563200000006</v>
      </c>
      <c r="J21" s="8">
        <v>19.838145599999997</v>
      </c>
      <c r="K21" s="8">
        <v>8.5542912000000015</v>
      </c>
      <c r="L21" s="8">
        <v>9.1000727999999995</v>
      </c>
      <c r="M21" s="8">
        <v>10.738072799999996</v>
      </c>
      <c r="N21" s="8">
        <v>9.8279999999999994</v>
      </c>
      <c r="O21" s="8">
        <v>4.1860727999999998</v>
      </c>
      <c r="P21" s="8">
        <v>14.014072800000001</v>
      </c>
      <c r="Q21" s="8">
        <v>26.025854399999993</v>
      </c>
      <c r="R21" s="8">
        <v>21.294</v>
      </c>
      <c r="S21" s="8">
        <v>21.111854399999999</v>
      </c>
      <c r="T21" s="8">
        <v>27.962625599999999</v>
      </c>
      <c r="U21" s="8">
        <v>102.7130832</v>
      </c>
      <c r="V21" s="8">
        <v>96.459854399999998</v>
      </c>
      <c r="W21" s="8">
        <v>16.562145600000001</v>
      </c>
      <c r="X21" s="8">
        <v>27.663854399999998</v>
      </c>
      <c r="Y21" s="8">
        <v>17.835854400000002</v>
      </c>
      <c r="Z21" s="8">
        <v>33.305781600000003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989.07620635924468</v>
      </c>
      <c r="D22" s="27">
        <f t="shared" ref="D22:X22" si="18">SUM(D23:D24)</f>
        <v>978.20170250103092</v>
      </c>
      <c r="E22" s="27">
        <f t="shared" si="18"/>
        <v>1320.1095267611854</v>
      </c>
      <c r="F22" s="27">
        <f t="shared" si="18"/>
        <v>1215.2361071632695</v>
      </c>
      <c r="G22" s="27">
        <f t="shared" si="18"/>
        <v>1271.8868763673649</v>
      </c>
      <c r="H22" s="27">
        <f t="shared" si="18"/>
        <v>1108.1308021826271</v>
      </c>
      <c r="I22" s="27">
        <f t="shared" si="18"/>
        <v>1143.7184679324557</v>
      </c>
      <c r="J22" s="27">
        <f t="shared" si="18"/>
        <v>1536.7125659049739</v>
      </c>
      <c r="K22" s="27">
        <f t="shared" si="18"/>
        <v>1373.3735856805372</v>
      </c>
      <c r="L22" s="27">
        <f t="shared" si="18"/>
        <v>1105.5602456899167</v>
      </c>
      <c r="M22" s="27">
        <f t="shared" si="18"/>
        <v>1200.6483408119293</v>
      </c>
      <c r="N22" s="27">
        <f t="shared" si="18"/>
        <v>1082.6976692861101</v>
      </c>
      <c r="O22" s="27">
        <f t="shared" si="18"/>
        <v>1044.8703434581926</v>
      </c>
      <c r="P22" s="27">
        <f t="shared" si="18"/>
        <v>1007.8730359113699</v>
      </c>
      <c r="Q22" s="27">
        <f t="shared" si="18"/>
        <v>946.48646636995761</v>
      </c>
      <c r="R22" s="27">
        <f t="shared" si="18"/>
        <v>976.11620398398532</v>
      </c>
      <c r="S22" s="27">
        <f t="shared" si="18"/>
        <v>1021.5465981398046</v>
      </c>
      <c r="T22" s="27">
        <f t="shared" si="18"/>
        <v>1014.6916942607999</v>
      </c>
      <c r="U22" s="27">
        <f t="shared" si="18"/>
        <v>1058.9362308839998</v>
      </c>
      <c r="V22" s="27">
        <f t="shared" si="18"/>
        <v>1038.5977920719997</v>
      </c>
      <c r="W22" s="27">
        <f t="shared" si="18"/>
        <v>1005.4910101019999</v>
      </c>
      <c r="X22" s="27">
        <f t="shared" si="18"/>
        <v>819.83154624000008</v>
      </c>
      <c r="Y22" s="27">
        <f t="shared" ref="Y22:Z22" si="19">SUM(Y23:Y24)</f>
        <v>715.86440595937188</v>
      </c>
      <c r="Z22" s="27">
        <f t="shared" si="19"/>
        <v>765.46432082861656</v>
      </c>
    </row>
    <row r="23" spans="1:26" ht="11.25" customHeight="1" x14ac:dyDescent="0.2">
      <c r="A23" s="29" t="s">
        <v>36</v>
      </c>
      <c r="B23" s="7" t="s">
        <v>37</v>
      </c>
      <c r="C23" s="8">
        <v>989.07620635924468</v>
      </c>
      <c r="D23" s="8">
        <v>978.20170250103092</v>
      </c>
      <c r="E23" s="8">
        <v>1320.1095267611854</v>
      </c>
      <c r="F23" s="8">
        <v>1213.8485521072694</v>
      </c>
      <c r="G23" s="8">
        <v>1271.8868763673649</v>
      </c>
      <c r="H23" s="8">
        <v>1106.743247126627</v>
      </c>
      <c r="I23" s="8">
        <v>1143.7184679324557</v>
      </c>
      <c r="J23" s="8">
        <v>1536.7125659049739</v>
      </c>
      <c r="K23" s="8">
        <v>1325.6701584805371</v>
      </c>
      <c r="L23" s="8">
        <v>1060.0028924515166</v>
      </c>
      <c r="M23" s="8">
        <v>1160.0121716471292</v>
      </c>
      <c r="N23" s="8">
        <v>1009.50464809251</v>
      </c>
      <c r="O23" s="8">
        <v>1001.7310054273925</v>
      </c>
      <c r="P23" s="8">
        <v>982.7944671081699</v>
      </c>
      <c r="Q23" s="8">
        <v>939.34559106355766</v>
      </c>
      <c r="R23" s="8">
        <v>968.97532867758537</v>
      </c>
      <c r="S23" s="8">
        <v>1021.5465981398046</v>
      </c>
      <c r="T23" s="8">
        <v>1014.6916942607999</v>
      </c>
      <c r="U23" s="8">
        <v>1058.6586447479997</v>
      </c>
      <c r="V23" s="8">
        <v>1037.7650336639997</v>
      </c>
      <c r="W23" s="8">
        <v>1001.5289201471999</v>
      </c>
      <c r="X23" s="8">
        <v>819.83154624000008</v>
      </c>
      <c r="Y23" s="8">
        <v>715.57216692695397</v>
      </c>
      <c r="Z23" s="8">
        <v>765.41806586400003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1.3875550559999998</v>
      </c>
      <c r="G24" s="8">
        <v>0</v>
      </c>
      <c r="H24" s="8">
        <v>1.3875550559999998</v>
      </c>
      <c r="I24" s="8">
        <v>0</v>
      </c>
      <c r="J24" s="8">
        <v>0</v>
      </c>
      <c r="K24" s="8">
        <v>47.7034272</v>
      </c>
      <c r="L24" s="8">
        <v>45.557353238400005</v>
      </c>
      <c r="M24" s="8">
        <v>40.636169164799995</v>
      </c>
      <c r="N24" s="8">
        <v>73.193021193599989</v>
      </c>
      <c r="O24" s="8">
        <v>43.139338030799998</v>
      </c>
      <c r="P24" s="8">
        <v>25.078568803199992</v>
      </c>
      <c r="Q24" s="8">
        <v>7.1408753064000008</v>
      </c>
      <c r="R24" s="8">
        <v>7.1408753064000008</v>
      </c>
      <c r="S24" s="8">
        <v>0</v>
      </c>
      <c r="T24" s="8">
        <v>0</v>
      </c>
      <c r="U24" s="8">
        <v>0.27758613599999993</v>
      </c>
      <c r="V24" s="8">
        <v>0.83275840800000001</v>
      </c>
      <c r="W24" s="8">
        <v>3.9620899547999993</v>
      </c>
      <c r="X24" s="8">
        <v>0</v>
      </c>
      <c r="Y24" s="8">
        <v>0.29223903241791038</v>
      </c>
      <c r="Z24" s="8">
        <v>4.6254964616572324E-2</v>
      </c>
    </row>
    <row r="25" spans="1:26" ht="11.25" customHeight="1" x14ac:dyDescent="0.2">
      <c r="A25" s="25" t="s">
        <v>40</v>
      </c>
      <c r="B25" s="26" t="s">
        <v>41</v>
      </c>
      <c r="C25" s="27">
        <v>46.602452159999999</v>
      </c>
      <c r="D25" s="27">
        <v>14.902947180000004</v>
      </c>
      <c r="E25" s="27">
        <v>65.225346120000012</v>
      </c>
      <c r="F25" s="27">
        <v>385.66867151999998</v>
      </c>
      <c r="G25" s="27">
        <v>35.712032337761045</v>
      </c>
      <c r="H25" s="27">
        <v>10.389425849216998</v>
      </c>
      <c r="I25" s="27">
        <v>43.982263239868026</v>
      </c>
      <c r="J25" s="27">
        <v>28.598543064984458</v>
      </c>
      <c r="K25" s="27">
        <v>37.626184123415889</v>
      </c>
      <c r="L25" s="27">
        <v>14.029030090943285</v>
      </c>
      <c r="M25" s="27">
        <v>19.993946830306033</v>
      </c>
      <c r="N25" s="27">
        <v>19.635370900583361</v>
      </c>
      <c r="O25" s="27">
        <v>19.870466253124011</v>
      </c>
      <c r="P25" s="27">
        <v>4.071347981166948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8038.3217772294429</v>
      </c>
      <c r="D26" s="27">
        <f t="shared" ref="D26:X26" si="21">SUM(D27,D33)</f>
        <v>8395.4437424633925</v>
      </c>
      <c r="E26" s="27">
        <f t="shared" si="21"/>
        <v>7939.0221216816381</v>
      </c>
      <c r="F26" s="27">
        <f t="shared" si="21"/>
        <v>7935.3371986939492</v>
      </c>
      <c r="G26" s="27">
        <f t="shared" si="21"/>
        <v>6620.5142192869498</v>
      </c>
      <c r="H26" s="27">
        <f t="shared" si="21"/>
        <v>6023.3698080645327</v>
      </c>
      <c r="I26" s="27">
        <f t="shared" si="21"/>
        <v>4668.7221784038629</v>
      </c>
      <c r="J26" s="27">
        <f t="shared" si="21"/>
        <v>4678.947425122843</v>
      </c>
      <c r="K26" s="27">
        <f t="shared" si="21"/>
        <v>4115.7764423496938</v>
      </c>
      <c r="L26" s="27">
        <f t="shared" si="21"/>
        <v>4748.2963841310611</v>
      </c>
      <c r="M26" s="27">
        <f t="shared" si="21"/>
        <v>5105.178618903321</v>
      </c>
      <c r="N26" s="27">
        <f t="shared" si="21"/>
        <v>3619.6409962729595</v>
      </c>
      <c r="O26" s="27">
        <f t="shared" si="21"/>
        <v>3623.0374659642739</v>
      </c>
      <c r="P26" s="27">
        <f t="shared" si="21"/>
        <v>2889.8062488155465</v>
      </c>
      <c r="Q26" s="27">
        <f t="shared" si="21"/>
        <v>2791.5974641170014</v>
      </c>
      <c r="R26" s="27">
        <f t="shared" si="21"/>
        <v>2528.9418129608225</v>
      </c>
      <c r="S26" s="27">
        <f t="shared" si="21"/>
        <v>2778.3290579832119</v>
      </c>
      <c r="T26" s="27">
        <f t="shared" si="21"/>
        <v>2165.4902791915852</v>
      </c>
      <c r="U26" s="27">
        <f t="shared" si="21"/>
        <v>2026.4039996796178</v>
      </c>
      <c r="V26" s="27">
        <f t="shared" si="21"/>
        <v>1932.7995699937339</v>
      </c>
      <c r="W26" s="27">
        <f t="shared" si="21"/>
        <v>1725.5427288928038</v>
      </c>
      <c r="X26" s="27">
        <f t="shared" si="21"/>
        <v>2275.7918238320535</v>
      </c>
      <c r="Y26" s="27">
        <f t="shared" ref="Y26:Z26" si="22">SUM(Y27,Y33)</f>
        <v>3355.7189082374221</v>
      </c>
      <c r="Z26" s="27">
        <f t="shared" si="22"/>
        <v>2456.4182361321714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6.2510533199999987</v>
      </c>
      <c r="D27" s="19">
        <f t="shared" ref="D27:X27" si="24">SUM(D28:D32)</f>
        <v>6.2510533199999987</v>
      </c>
      <c r="E27" s="19">
        <f t="shared" si="24"/>
        <v>3.1253947199999992</v>
      </c>
      <c r="F27" s="19">
        <f t="shared" si="24"/>
        <v>3.1253947199999992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6.2510533199999987</v>
      </c>
      <c r="D28" s="8">
        <v>6.2510533199999987</v>
      </c>
      <c r="E28" s="8">
        <v>3.1253947199999992</v>
      </c>
      <c r="F28" s="8">
        <v>3.1253947199999992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8032.0707239094427</v>
      </c>
      <c r="D33" s="19">
        <f t="shared" ref="D33:X33" si="27">SUM(D34:D50)</f>
        <v>8389.1926891433923</v>
      </c>
      <c r="E33" s="19">
        <f t="shared" si="27"/>
        <v>7935.8967269616378</v>
      </c>
      <c r="F33" s="19">
        <f t="shared" si="27"/>
        <v>7932.2118039739489</v>
      </c>
      <c r="G33" s="19">
        <f t="shared" si="27"/>
        <v>6620.5142192869498</v>
      </c>
      <c r="H33" s="19">
        <f t="shared" si="27"/>
        <v>6023.3698080645327</v>
      </c>
      <c r="I33" s="19">
        <f t="shared" si="27"/>
        <v>4668.7221784038629</v>
      </c>
      <c r="J33" s="19">
        <f t="shared" si="27"/>
        <v>4678.947425122843</v>
      </c>
      <c r="K33" s="19">
        <f t="shared" si="27"/>
        <v>4115.7764423496938</v>
      </c>
      <c r="L33" s="19">
        <f t="shared" si="27"/>
        <v>4748.2963841310611</v>
      </c>
      <c r="M33" s="19">
        <f t="shared" si="27"/>
        <v>5105.178618903321</v>
      </c>
      <c r="N33" s="19">
        <f t="shared" si="27"/>
        <v>3619.6409962729595</v>
      </c>
      <c r="O33" s="19">
        <f t="shared" si="27"/>
        <v>3623.0374659642739</v>
      </c>
      <c r="P33" s="19">
        <f t="shared" si="27"/>
        <v>2889.8062488155465</v>
      </c>
      <c r="Q33" s="19">
        <f t="shared" si="27"/>
        <v>2791.5974641170014</v>
      </c>
      <c r="R33" s="19">
        <f t="shared" si="27"/>
        <v>2528.9418129608225</v>
      </c>
      <c r="S33" s="19">
        <f t="shared" si="27"/>
        <v>2778.3290579832119</v>
      </c>
      <c r="T33" s="19">
        <f t="shared" si="27"/>
        <v>2165.4902791915852</v>
      </c>
      <c r="U33" s="19">
        <f t="shared" si="27"/>
        <v>2026.4039996796178</v>
      </c>
      <c r="V33" s="19">
        <f t="shared" si="27"/>
        <v>1932.7995699937339</v>
      </c>
      <c r="W33" s="19">
        <f t="shared" si="27"/>
        <v>1725.5427288928038</v>
      </c>
      <c r="X33" s="19">
        <f t="shared" si="27"/>
        <v>2275.7918238320535</v>
      </c>
      <c r="Y33" s="19">
        <f t="shared" ref="Y33:Z33" si="28">SUM(Y34:Y50)</f>
        <v>3355.7189082374221</v>
      </c>
      <c r="Z33" s="19">
        <f t="shared" si="28"/>
        <v>2456.4182361321714</v>
      </c>
    </row>
    <row r="34" spans="1:26" ht="11.25" customHeight="1" x14ac:dyDescent="0.2">
      <c r="A34" s="28" t="s">
        <v>54</v>
      </c>
      <c r="B34" s="7" t="s">
        <v>55</v>
      </c>
      <c r="C34" s="8">
        <v>1961.4066278400001</v>
      </c>
      <c r="D34" s="8">
        <v>1973.8581811199999</v>
      </c>
      <c r="E34" s="8">
        <v>2248.6222080000002</v>
      </c>
      <c r="F34" s="8">
        <v>2270.0684160000001</v>
      </c>
      <c r="G34" s="8">
        <v>2180.9925734399994</v>
      </c>
      <c r="H34" s="8">
        <v>2158.7617152000003</v>
      </c>
      <c r="I34" s="8">
        <v>577.91107584000008</v>
      </c>
      <c r="J34" s="8">
        <v>712.23273347270788</v>
      </c>
      <c r="K34" s="8">
        <v>698.49152008866849</v>
      </c>
      <c r="L34" s="8">
        <v>608.98328945634353</v>
      </c>
      <c r="M34" s="8">
        <v>751.23954359999721</v>
      </c>
      <c r="N34" s="8">
        <v>772.03819008000005</v>
      </c>
      <c r="O34" s="8">
        <v>720.64561173842969</v>
      </c>
      <c r="P34" s="8">
        <v>735.54384588796609</v>
      </c>
      <c r="Q34" s="8">
        <v>1182.125010644615</v>
      </c>
      <c r="R34" s="8">
        <v>898.08248325588954</v>
      </c>
      <c r="S34" s="8">
        <v>908.13936379476036</v>
      </c>
      <c r="T34" s="8">
        <v>731.96933224490181</v>
      </c>
      <c r="U34" s="8">
        <v>559.58316238385635</v>
      </c>
      <c r="V34" s="8">
        <v>558.81500597813897</v>
      </c>
      <c r="W34" s="8">
        <v>509.67955375619823</v>
      </c>
      <c r="X34" s="8">
        <v>444.15442729116558</v>
      </c>
      <c r="Y34" s="8">
        <v>559.7728286256372</v>
      </c>
      <c r="Z34" s="8">
        <v>420.89835567210412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62.502165359999992</v>
      </c>
      <c r="D36" s="8">
        <v>68.540759640000005</v>
      </c>
      <c r="E36" s="8">
        <v>80.479380600000013</v>
      </c>
      <c r="F36" s="8">
        <v>71.455903919999997</v>
      </c>
      <c r="G36" s="8">
        <v>26.755586280000003</v>
      </c>
      <c r="H36" s="8">
        <v>24.360184080000003</v>
      </c>
      <c r="I36" s="8">
        <v>59.78828484000001</v>
      </c>
      <c r="J36" s="8">
        <v>59.422557240000003</v>
      </c>
      <c r="K36" s="8">
        <v>32.908896360000007</v>
      </c>
      <c r="L36" s="8">
        <v>29.812705559999998</v>
      </c>
      <c r="M36" s="8">
        <v>82.087446240000006</v>
      </c>
      <c r="N36" s="8">
        <v>39.053801520000007</v>
      </c>
      <c r="O36" s="8">
        <v>33.271216560000006</v>
      </c>
      <c r="P36" s="8">
        <v>32.241045960000001</v>
      </c>
      <c r="Q36" s="8">
        <v>12.701424240000003</v>
      </c>
      <c r="R36" s="8">
        <v>15.599304360000003</v>
      </c>
      <c r="S36" s="8">
        <v>27.33438996000001</v>
      </c>
      <c r="T36" s="8">
        <v>38.752814520000001</v>
      </c>
      <c r="U36" s="8">
        <v>38.144200234943575</v>
      </c>
      <c r="V36" s="8">
        <v>59.431754637874228</v>
      </c>
      <c r="W36" s="8">
        <v>46.175857700885068</v>
      </c>
      <c r="X36" s="8">
        <v>55.355400782102031</v>
      </c>
      <c r="Y36" s="8">
        <v>134.39541878936353</v>
      </c>
      <c r="Z36" s="8">
        <v>162.58613544000002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0.30486456000000001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3.2473072799999989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32.472017280000003</v>
      </c>
      <c r="Z42" s="8">
        <v>29.224710000000002</v>
      </c>
    </row>
    <row r="43" spans="1:26" ht="11.25" customHeight="1" x14ac:dyDescent="0.2">
      <c r="A43" s="28" t="s">
        <v>72</v>
      </c>
      <c r="B43" s="7" t="s">
        <v>73</v>
      </c>
      <c r="C43" s="8">
        <v>1596.0892059037251</v>
      </c>
      <c r="D43" s="8">
        <v>1617.9052808752376</v>
      </c>
      <c r="E43" s="8">
        <v>1612.3167029736755</v>
      </c>
      <c r="F43" s="8">
        <v>1713.8110513689339</v>
      </c>
      <c r="G43" s="8">
        <v>1333.6638982821944</v>
      </c>
      <c r="H43" s="8">
        <v>1215.6469972168397</v>
      </c>
      <c r="I43" s="8">
        <v>1175.6390543674343</v>
      </c>
      <c r="J43" s="8">
        <v>1000.6230080848982</v>
      </c>
      <c r="K43" s="8">
        <v>940.09913351854038</v>
      </c>
      <c r="L43" s="8">
        <v>1098.6178244734276</v>
      </c>
      <c r="M43" s="8">
        <v>1351.9690531360804</v>
      </c>
      <c r="N43" s="8">
        <v>930.06993964441858</v>
      </c>
      <c r="O43" s="8">
        <v>937.29201094034158</v>
      </c>
      <c r="P43" s="8">
        <v>739.42520008636359</v>
      </c>
      <c r="Q43" s="8">
        <v>578.71483992553476</v>
      </c>
      <c r="R43" s="8">
        <v>592.91024851885368</v>
      </c>
      <c r="S43" s="8">
        <v>741.04329770845186</v>
      </c>
      <c r="T43" s="8">
        <v>714.55889888557499</v>
      </c>
      <c r="U43" s="8">
        <v>718.84292771671892</v>
      </c>
      <c r="V43" s="8">
        <v>650.10277738751847</v>
      </c>
      <c r="W43" s="8">
        <v>607.55962087166108</v>
      </c>
      <c r="X43" s="8">
        <v>1166.4781199633981</v>
      </c>
      <c r="Y43" s="8">
        <v>1934.5256150057573</v>
      </c>
      <c r="Z43" s="8">
        <v>1210.492821274989</v>
      </c>
    </row>
    <row r="44" spans="1:26" ht="11.25" customHeight="1" x14ac:dyDescent="0.2">
      <c r="A44" s="28" t="s">
        <v>74</v>
      </c>
      <c r="B44" s="7" t="s">
        <v>75</v>
      </c>
      <c r="C44" s="8">
        <v>4292.3857287257169</v>
      </c>
      <c r="D44" s="8">
        <v>4634.6687941081536</v>
      </c>
      <c r="E44" s="8">
        <v>3629.1012154679611</v>
      </c>
      <c r="F44" s="8">
        <v>3282.6978435250148</v>
      </c>
      <c r="G44" s="8">
        <v>2695.4834638047564</v>
      </c>
      <c r="H44" s="8">
        <v>2429.9515291276934</v>
      </c>
      <c r="I44" s="8">
        <v>2443.1136004364289</v>
      </c>
      <c r="J44" s="8">
        <v>2891.5937782052374</v>
      </c>
      <c r="K44" s="8">
        <v>2437.9582857824844</v>
      </c>
      <c r="L44" s="8">
        <v>3004.74603524129</v>
      </c>
      <c r="M44" s="8">
        <v>2863.7868272872433</v>
      </c>
      <c r="N44" s="8">
        <v>1833.2622294685407</v>
      </c>
      <c r="O44" s="8">
        <v>1796.4940283255025</v>
      </c>
      <c r="P44" s="8">
        <v>1267.8924885212166</v>
      </c>
      <c r="Q44" s="8">
        <v>904.51980258685171</v>
      </c>
      <c r="R44" s="8">
        <v>923.03898702607955</v>
      </c>
      <c r="S44" s="8">
        <v>977.21472168000014</v>
      </c>
      <c r="T44" s="8">
        <v>591.1062102611088</v>
      </c>
      <c r="U44" s="8">
        <v>567.86038082409891</v>
      </c>
      <c r="V44" s="8">
        <v>392.07886373135142</v>
      </c>
      <c r="W44" s="8">
        <v>301.92671152405933</v>
      </c>
      <c r="X44" s="8">
        <v>372.13402067538766</v>
      </c>
      <c r="Y44" s="8">
        <v>420.45717821666392</v>
      </c>
      <c r="Z44" s="8">
        <v>374.97956787267225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202.11703199999999</v>
      </c>
      <c r="G48" s="8">
        <v>97.996040999999977</v>
      </c>
      <c r="H48" s="8">
        <v>3.0624749999999996</v>
      </c>
      <c r="I48" s="8">
        <v>3.0624749999999996</v>
      </c>
      <c r="J48" s="8">
        <v>3.0624749999999996</v>
      </c>
      <c r="K48" s="8">
        <v>0</v>
      </c>
      <c r="L48" s="8">
        <v>0</v>
      </c>
      <c r="M48" s="8">
        <v>45.922382999999989</v>
      </c>
      <c r="N48" s="8">
        <v>27.5535</v>
      </c>
      <c r="O48" s="8">
        <v>15.307461</v>
      </c>
      <c r="P48" s="8">
        <v>15.307461</v>
      </c>
      <c r="Q48" s="8">
        <v>21.430655999999999</v>
      </c>
      <c r="R48" s="8">
        <v>12.353093999999999</v>
      </c>
      <c r="S48" s="8">
        <v>9.1846169999999994</v>
      </c>
      <c r="T48" s="8">
        <v>11.474541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119.68699608</v>
      </c>
      <c r="D50" s="8">
        <v>94.219673400000005</v>
      </c>
      <c r="E50" s="8">
        <v>365.37721991999996</v>
      </c>
      <c r="F50" s="8">
        <v>392.06155715999995</v>
      </c>
      <c r="G50" s="8">
        <v>285.62265647999999</v>
      </c>
      <c r="H50" s="8">
        <v>191.58690744</v>
      </c>
      <c r="I50" s="8">
        <v>409.20768792000001</v>
      </c>
      <c r="J50" s="8">
        <v>12.01287312</v>
      </c>
      <c r="K50" s="8">
        <v>3.0712993199999996</v>
      </c>
      <c r="L50" s="8">
        <v>6.1365293999999997</v>
      </c>
      <c r="M50" s="8">
        <v>10.17336564</v>
      </c>
      <c r="N50" s="8">
        <v>17.66333556</v>
      </c>
      <c r="O50" s="8">
        <v>120.02713740000003</v>
      </c>
      <c r="P50" s="8">
        <v>99.396207359999991</v>
      </c>
      <c r="Q50" s="8">
        <v>92.105730720000011</v>
      </c>
      <c r="R50" s="8">
        <v>86.957695799999996</v>
      </c>
      <c r="S50" s="8">
        <v>115.41266784000001</v>
      </c>
      <c r="T50" s="8">
        <v>77.62848228</v>
      </c>
      <c r="U50" s="8">
        <v>141.66846396</v>
      </c>
      <c r="V50" s="8">
        <v>272.37116825885096</v>
      </c>
      <c r="W50" s="8">
        <v>260.20098504000003</v>
      </c>
      <c r="X50" s="8">
        <v>237.66985511999999</v>
      </c>
      <c r="Y50" s="8">
        <v>274.09585032000001</v>
      </c>
      <c r="Z50" s="8">
        <v>258.2366458724058</v>
      </c>
    </row>
    <row r="51" spans="1:26" ht="11.25" customHeight="1" x14ac:dyDescent="0.2">
      <c r="A51" s="25" t="s">
        <v>88</v>
      </c>
      <c r="B51" s="26" t="s">
        <v>89</v>
      </c>
      <c r="C51" s="27">
        <v>18745.042937980554</v>
      </c>
      <c r="D51" s="27">
        <v>18624.962746400073</v>
      </c>
      <c r="E51" s="27">
        <v>18185.462596040339</v>
      </c>
      <c r="F51" s="27">
        <v>19922.813319540575</v>
      </c>
      <c r="G51" s="27">
        <v>18003.985952436618</v>
      </c>
      <c r="H51" s="27">
        <v>18716.553748453902</v>
      </c>
      <c r="I51" s="27">
        <v>16614.839401439262</v>
      </c>
      <c r="J51" s="27">
        <v>15713.193583936638</v>
      </c>
      <c r="K51" s="27">
        <v>15351.406561215384</v>
      </c>
      <c r="L51" s="27">
        <v>16107.694307519603</v>
      </c>
      <c r="M51" s="27">
        <v>18658.37009078624</v>
      </c>
      <c r="N51" s="27">
        <v>16301.324007055493</v>
      </c>
      <c r="O51" s="27">
        <v>16616.554046301459</v>
      </c>
      <c r="P51" s="27">
        <v>17184.207636324321</v>
      </c>
      <c r="Q51" s="27">
        <v>15051.327783701112</v>
      </c>
      <c r="R51" s="27">
        <v>15349.828880787081</v>
      </c>
      <c r="S51" s="27">
        <v>15402.56226715744</v>
      </c>
      <c r="T51" s="27">
        <v>16039.850092432309</v>
      </c>
      <c r="U51" s="27">
        <v>15074.54377583434</v>
      </c>
      <c r="V51" s="27">
        <v>13883.090406451531</v>
      </c>
      <c r="W51" s="27">
        <v>13771.890538072032</v>
      </c>
      <c r="X51" s="27">
        <v>15787.193180755039</v>
      </c>
      <c r="Y51" s="27">
        <v>13109.441296641184</v>
      </c>
      <c r="Z51" s="27">
        <v>13678.466253669203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2380.2558216591638</v>
      </c>
      <c r="D52" s="27">
        <f t="shared" ref="D52:X52" si="30">SUM(D53:D54)</f>
        <v>1905.241821586344</v>
      </c>
      <c r="E52" s="27">
        <f t="shared" si="30"/>
        <v>1967.1052023057164</v>
      </c>
      <c r="F52" s="27">
        <f t="shared" si="30"/>
        <v>2340.900633707713</v>
      </c>
      <c r="G52" s="27">
        <f t="shared" si="30"/>
        <v>2510.3677903872358</v>
      </c>
      <c r="H52" s="27">
        <f t="shared" si="30"/>
        <v>2603.7052629245818</v>
      </c>
      <c r="I52" s="27">
        <f t="shared" si="30"/>
        <v>2761.8831728919045</v>
      </c>
      <c r="J52" s="27">
        <f t="shared" si="30"/>
        <v>2460.1039421600858</v>
      </c>
      <c r="K52" s="27">
        <f t="shared" si="30"/>
        <v>2834.9120921363547</v>
      </c>
      <c r="L52" s="27">
        <f t="shared" si="30"/>
        <v>3528.7831713126016</v>
      </c>
      <c r="M52" s="27">
        <f t="shared" si="30"/>
        <v>3923.6094297748509</v>
      </c>
      <c r="N52" s="27">
        <f t="shared" si="30"/>
        <v>3878.4973201131793</v>
      </c>
      <c r="O52" s="27">
        <f t="shared" si="30"/>
        <v>3633.213736539069</v>
      </c>
      <c r="P52" s="27">
        <f t="shared" si="30"/>
        <v>3119.5118170257001</v>
      </c>
      <c r="Q52" s="27">
        <f t="shared" si="30"/>
        <v>2937.9988985155078</v>
      </c>
      <c r="R52" s="27">
        <f t="shared" si="30"/>
        <v>3662.2173878066283</v>
      </c>
      <c r="S52" s="27">
        <f t="shared" si="30"/>
        <v>3401.6697818325256</v>
      </c>
      <c r="T52" s="27">
        <f t="shared" si="30"/>
        <v>3611.71951110482</v>
      </c>
      <c r="U52" s="27">
        <f t="shared" si="30"/>
        <v>2909.8378589252643</v>
      </c>
      <c r="V52" s="27">
        <f t="shared" si="30"/>
        <v>3195.6037146354706</v>
      </c>
      <c r="W52" s="27">
        <f t="shared" si="30"/>
        <v>3250.0100495843603</v>
      </c>
      <c r="X52" s="27">
        <f t="shared" si="30"/>
        <v>3581.3813072834114</v>
      </c>
      <c r="Y52" s="27">
        <f t="shared" ref="Y52:Z52" si="31">SUM(Y53:Y54)</f>
        <v>3469.6479657588925</v>
      </c>
      <c r="Z52" s="27">
        <f t="shared" si="31"/>
        <v>3606.8416510901779</v>
      </c>
    </row>
    <row r="53" spans="1:26" ht="11.25" customHeight="1" x14ac:dyDescent="0.2">
      <c r="A53" s="29" t="s">
        <v>116</v>
      </c>
      <c r="B53" s="7" t="s">
        <v>117</v>
      </c>
      <c r="C53" s="8">
        <v>588.59379138071574</v>
      </c>
      <c r="D53" s="8">
        <v>161.35874485660304</v>
      </c>
      <c r="E53" s="8">
        <v>203.06443305190589</v>
      </c>
      <c r="F53" s="8">
        <v>52.65299357361927</v>
      </c>
      <c r="G53" s="8">
        <v>99.841784940782645</v>
      </c>
      <c r="H53" s="8">
        <v>218.16125060578509</v>
      </c>
      <c r="I53" s="8">
        <v>103.2750576</v>
      </c>
      <c r="J53" s="8">
        <v>171.86289120000001</v>
      </c>
      <c r="K53" s="8">
        <v>242.47903680000002</v>
      </c>
      <c r="L53" s="8">
        <v>751.89834719999999</v>
      </c>
      <c r="M53" s="8">
        <v>883.98076222714337</v>
      </c>
      <c r="N53" s="8">
        <v>1133.5535639999998</v>
      </c>
      <c r="O53" s="8">
        <v>1003.7714544000002</v>
      </c>
      <c r="P53" s="8">
        <v>643.05363712762551</v>
      </c>
      <c r="Q53" s="8">
        <v>608.86426013638084</v>
      </c>
      <c r="R53" s="8">
        <v>1008.8118612</v>
      </c>
      <c r="S53" s="8">
        <v>934.81003350148035</v>
      </c>
      <c r="T53" s="8">
        <v>967.6069722509659</v>
      </c>
      <c r="U53" s="8">
        <v>800.0386498195536</v>
      </c>
      <c r="V53" s="8">
        <v>915.24232800000016</v>
      </c>
      <c r="W53" s="8">
        <v>937.39372580718327</v>
      </c>
      <c r="X53" s="8">
        <v>1130.1564344015669</v>
      </c>
      <c r="Y53" s="8">
        <v>1072.4820036423721</v>
      </c>
      <c r="Z53" s="8">
        <v>1067.7811715999999</v>
      </c>
    </row>
    <row r="54" spans="1:26" ht="11.25" customHeight="1" x14ac:dyDescent="0.2">
      <c r="A54" s="43" t="s">
        <v>118</v>
      </c>
      <c r="B54" s="44" t="s">
        <v>119</v>
      </c>
      <c r="C54" s="45">
        <v>1791.6620302784479</v>
      </c>
      <c r="D54" s="45">
        <v>1743.8830767297409</v>
      </c>
      <c r="E54" s="45">
        <v>1764.0407692538106</v>
      </c>
      <c r="F54" s="45">
        <v>2288.2476401340937</v>
      </c>
      <c r="G54" s="45">
        <v>2410.5260054464529</v>
      </c>
      <c r="H54" s="45">
        <v>2385.5440123187968</v>
      </c>
      <c r="I54" s="45">
        <v>2658.6081152919046</v>
      </c>
      <c r="J54" s="45">
        <v>2288.2410509600859</v>
      </c>
      <c r="K54" s="45">
        <v>2592.4330553363548</v>
      </c>
      <c r="L54" s="45">
        <v>2776.8848241126016</v>
      </c>
      <c r="M54" s="45">
        <v>3039.6286675477077</v>
      </c>
      <c r="N54" s="45">
        <v>2744.9437561131795</v>
      </c>
      <c r="O54" s="45">
        <v>2629.442282139069</v>
      </c>
      <c r="P54" s="45">
        <v>2476.4581798980748</v>
      </c>
      <c r="Q54" s="45">
        <v>2329.134638379127</v>
      </c>
      <c r="R54" s="45">
        <v>2653.4055266066284</v>
      </c>
      <c r="S54" s="45">
        <v>2466.8597483310455</v>
      </c>
      <c r="T54" s="45">
        <v>2644.1125388538539</v>
      </c>
      <c r="U54" s="45">
        <v>2109.7992091057108</v>
      </c>
      <c r="V54" s="45">
        <v>2280.3613866354704</v>
      </c>
      <c r="W54" s="45">
        <v>2312.6163237771771</v>
      </c>
      <c r="X54" s="45">
        <v>2451.2248728818445</v>
      </c>
      <c r="Y54" s="45">
        <v>2397.1659621165204</v>
      </c>
      <c r="Z54" s="45">
        <v>2539.0604794901778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9895.711534663862</v>
      </c>
      <c r="D61" s="49">
        <f t="shared" ref="D61:X61" si="33">SUM(D62:D72)</f>
        <v>10884.993077425734</v>
      </c>
      <c r="E61" s="49">
        <f t="shared" si="33"/>
        <v>12057.8208341671</v>
      </c>
      <c r="F61" s="49">
        <f t="shared" si="33"/>
        <v>13018.691523467895</v>
      </c>
      <c r="G61" s="49">
        <f t="shared" si="33"/>
        <v>14037.521295021483</v>
      </c>
      <c r="H61" s="49">
        <f t="shared" si="33"/>
        <v>14627.967107187604</v>
      </c>
      <c r="I61" s="49">
        <f t="shared" si="33"/>
        <v>16566.048404892263</v>
      </c>
      <c r="J61" s="49">
        <f t="shared" si="33"/>
        <v>15770.961125045724</v>
      </c>
      <c r="K61" s="49">
        <f t="shared" si="33"/>
        <v>17072.154004962464</v>
      </c>
      <c r="L61" s="49">
        <f t="shared" si="33"/>
        <v>17904.368009157792</v>
      </c>
      <c r="M61" s="49">
        <f t="shared" si="33"/>
        <v>20772.244829777603</v>
      </c>
      <c r="N61" s="49">
        <f t="shared" si="33"/>
        <v>19298.855643012437</v>
      </c>
      <c r="O61" s="49">
        <f t="shared" si="33"/>
        <v>21539.367951252054</v>
      </c>
      <c r="P61" s="49">
        <f t="shared" si="33"/>
        <v>21587.98467961721</v>
      </c>
      <c r="Q61" s="49">
        <f t="shared" si="33"/>
        <v>22143.969417221619</v>
      </c>
      <c r="R61" s="49">
        <f t="shared" si="33"/>
        <v>23850.124376596461</v>
      </c>
      <c r="S61" s="49">
        <f t="shared" si="33"/>
        <v>25941.748094676663</v>
      </c>
      <c r="T61" s="49">
        <f t="shared" si="33"/>
        <v>27096.918934407702</v>
      </c>
      <c r="U61" s="49">
        <f t="shared" si="33"/>
        <v>25684.733618295431</v>
      </c>
      <c r="V61" s="49">
        <f t="shared" si="33"/>
        <v>26478.271167133316</v>
      </c>
      <c r="W61" s="49">
        <f t="shared" si="33"/>
        <v>26587.749642007271</v>
      </c>
      <c r="X61" s="49">
        <f t="shared" si="33"/>
        <v>32073.859320856453</v>
      </c>
      <c r="Y61" s="49">
        <f t="shared" ref="Y61:Z61" si="34">SUM(Y62:Y72)</f>
        <v>30003.369513992136</v>
      </c>
      <c r="Z61" s="49">
        <f t="shared" si="34"/>
        <v>33436.142514736544</v>
      </c>
    </row>
    <row r="62" spans="1:26" ht="11.25" customHeight="1" x14ac:dyDescent="0.2">
      <c r="A62" s="50" t="s">
        <v>92</v>
      </c>
      <c r="B62" s="51" t="s">
        <v>93</v>
      </c>
      <c r="C62" s="52">
        <v>7953.3072352142472</v>
      </c>
      <c r="D62" s="52">
        <v>8981.5030326429896</v>
      </c>
      <c r="E62" s="52">
        <v>10136.162143597454</v>
      </c>
      <c r="F62" s="52">
        <v>10481.032739508259</v>
      </c>
      <c r="G62" s="52">
        <v>11312.806900464169</v>
      </c>
      <c r="H62" s="52">
        <v>11792.302817039366</v>
      </c>
      <c r="I62" s="52">
        <v>13454.194214683734</v>
      </c>
      <c r="J62" s="52">
        <v>12474.977233993275</v>
      </c>
      <c r="K62" s="52">
        <v>13382.841683712935</v>
      </c>
      <c r="L62" s="52">
        <v>14027.145246527474</v>
      </c>
      <c r="M62" s="52">
        <v>16310.441858600041</v>
      </c>
      <c r="N62" s="52">
        <v>15512.027907235557</v>
      </c>
      <c r="O62" s="52">
        <v>17937.657126874288</v>
      </c>
      <c r="P62" s="52">
        <v>18365.945981936689</v>
      </c>
      <c r="Q62" s="52">
        <v>19192.851613653802</v>
      </c>
      <c r="R62" s="52">
        <v>20477.302075050808</v>
      </c>
      <c r="S62" s="52">
        <v>22764.011413962111</v>
      </c>
      <c r="T62" s="52">
        <v>23749.811660405521</v>
      </c>
      <c r="U62" s="52">
        <v>22844.851632522805</v>
      </c>
      <c r="V62" s="52">
        <v>23384.877717664411</v>
      </c>
      <c r="W62" s="52">
        <v>23526.698518348097</v>
      </c>
      <c r="X62" s="52">
        <v>28543.151839075304</v>
      </c>
      <c r="Y62" s="52">
        <v>26670.648277894248</v>
      </c>
      <c r="Z62" s="52">
        <v>29672.772025894508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62.336280409614552</v>
      </c>
      <c r="D64" s="52">
        <v>70.403362062744947</v>
      </c>
      <c r="E64" s="52">
        <v>59.851294249645903</v>
      </c>
      <c r="F64" s="52">
        <v>73.013544599636475</v>
      </c>
      <c r="G64" s="52">
        <v>58.412661117312453</v>
      </c>
      <c r="H64" s="52">
        <v>89.382079588235996</v>
      </c>
      <c r="I64" s="52">
        <v>95.82796700852623</v>
      </c>
      <c r="J64" s="52">
        <v>144.05635025244734</v>
      </c>
      <c r="K64" s="52">
        <v>132.93306908953022</v>
      </c>
      <c r="L64" s="52">
        <v>105.07906711031737</v>
      </c>
      <c r="M64" s="52">
        <v>80.466342537564984</v>
      </c>
      <c r="N64" s="52">
        <v>78.484814176882225</v>
      </c>
      <c r="O64" s="52">
        <v>76.465165657766462</v>
      </c>
      <c r="P64" s="52">
        <v>76.499168240519907</v>
      </c>
      <c r="Q64" s="52">
        <v>76.337635087817972</v>
      </c>
      <c r="R64" s="52">
        <v>94.127857065653131</v>
      </c>
      <c r="S64" s="52">
        <v>98.24002967455192</v>
      </c>
      <c r="T64" s="52">
        <v>124.01911064217934</v>
      </c>
      <c r="U64" s="52">
        <v>138.11018817262899</v>
      </c>
      <c r="V64" s="52">
        <v>162.62784066890376</v>
      </c>
      <c r="W64" s="52">
        <v>193.99602237917586</v>
      </c>
      <c r="X64" s="52">
        <v>280.80311714114652</v>
      </c>
      <c r="Y64" s="52">
        <v>268.61807561788646</v>
      </c>
      <c r="Z64" s="52">
        <v>377.13230118841972</v>
      </c>
    </row>
    <row r="65" spans="1:26" ht="11.25" customHeight="1" x14ac:dyDescent="0.2">
      <c r="A65" s="50" t="s">
        <v>98</v>
      </c>
      <c r="B65" s="51" t="s">
        <v>99</v>
      </c>
      <c r="C65" s="52">
        <v>1877.1998399999998</v>
      </c>
      <c r="D65" s="52">
        <v>1821.9002399999997</v>
      </c>
      <c r="E65" s="52">
        <v>1854.4006799999997</v>
      </c>
      <c r="F65" s="52">
        <v>2439.9993599999998</v>
      </c>
      <c r="G65" s="52">
        <v>2614.9003200000002</v>
      </c>
      <c r="H65" s="52">
        <v>2517.8147999999997</v>
      </c>
      <c r="I65" s="52">
        <v>2839.6213200000002</v>
      </c>
      <c r="J65" s="52">
        <v>2817.3171599999996</v>
      </c>
      <c r="K65" s="52">
        <v>3225.291839999999</v>
      </c>
      <c r="L65" s="52">
        <v>3403.0065600000003</v>
      </c>
      <c r="M65" s="52">
        <v>3687.3115199999993</v>
      </c>
      <c r="N65" s="52">
        <v>3374.8271999999984</v>
      </c>
      <c r="O65" s="52">
        <v>3115.4972400000001</v>
      </c>
      <c r="P65" s="52">
        <v>2836.5994799999994</v>
      </c>
      <c r="Q65" s="52">
        <v>2660.0083199999999</v>
      </c>
      <c r="R65" s="52">
        <v>3092.9439600000001</v>
      </c>
      <c r="S65" s="52">
        <v>2856.63636</v>
      </c>
      <c r="T65" s="52">
        <v>3053.4357599999998</v>
      </c>
      <c r="U65" s="52">
        <v>2459.3893199999993</v>
      </c>
      <c r="V65" s="52">
        <v>2694.7533599999997</v>
      </c>
      <c r="W65" s="52">
        <v>2757.62844</v>
      </c>
      <c r="X65" s="52">
        <v>2911.2857999999997</v>
      </c>
      <c r="Y65" s="52">
        <v>2809.1199599999991</v>
      </c>
      <c r="Z65" s="52">
        <v>3048.6009600000002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8.5298140800000013</v>
      </c>
      <c r="Y69" s="52">
        <v>21.168293760000001</v>
      </c>
      <c r="Z69" s="52">
        <v>10.823571333610481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2.8681790399999998</v>
      </c>
      <c r="D72" s="55">
        <v>11.186442719999999</v>
      </c>
      <c r="E72" s="55">
        <v>7.406716320000001</v>
      </c>
      <c r="F72" s="55">
        <v>24.645879359999995</v>
      </c>
      <c r="G72" s="55">
        <v>51.401413440000006</v>
      </c>
      <c r="H72" s="55">
        <v>228.46741055999999</v>
      </c>
      <c r="I72" s="55">
        <v>176.40490319999998</v>
      </c>
      <c r="J72" s="55">
        <v>334.61038079999997</v>
      </c>
      <c r="K72" s="55">
        <v>331.08741215999993</v>
      </c>
      <c r="L72" s="55">
        <v>369.13713551999996</v>
      </c>
      <c r="M72" s="55">
        <v>694.02510863999976</v>
      </c>
      <c r="N72" s="55">
        <v>333.51572159999995</v>
      </c>
      <c r="O72" s="55">
        <v>409.74841871999979</v>
      </c>
      <c r="P72" s="55">
        <v>308.94004943999994</v>
      </c>
      <c r="Q72" s="55">
        <v>214.77184847999996</v>
      </c>
      <c r="R72" s="55">
        <v>185.75048447999995</v>
      </c>
      <c r="S72" s="55">
        <v>222.86029103999994</v>
      </c>
      <c r="T72" s="55">
        <v>169.65240335999999</v>
      </c>
      <c r="U72" s="55">
        <v>242.38247759999999</v>
      </c>
      <c r="V72" s="55">
        <v>236.01224879999998</v>
      </c>
      <c r="W72" s="55">
        <v>109.42666128</v>
      </c>
      <c r="X72" s="55">
        <v>330.08875055999994</v>
      </c>
      <c r="Y72" s="55">
        <v>233.81490671999995</v>
      </c>
      <c r="Z72" s="55">
        <v>326.81365631999995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154789.42585378163</v>
      </c>
      <c r="D2" s="21">
        <f t="shared" ref="D2:X2" si="0">SUM(D3,D17,D22,D25,D26,D51,D52)</f>
        <v>150763.539769667</v>
      </c>
      <c r="E2" s="21">
        <f t="shared" si="0"/>
        <v>151719.48218713808</v>
      </c>
      <c r="F2" s="21">
        <f t="shared" si="0"/>
        <v>148186.53829973374</v>
      </c>
      <c r="G2" s="21">
        <f t="shared" si="0"/>
        <v>151751.44914665254</v>
      </c>
      <c r="H2" s="21">
        <f t="shared" si="0"/>
        <v>151893.38782914059</v>
      </c>
      <c r="I2" s="21">
        <f t="shared" si="0"/>
        <v>153129.44201172821</v>
      </c>
      <c r="J2" s="21">
        <f t="shared" si="0"/>
        <v>155518.19136284085</v>
      </c>
      <c r="K2" s="21">
        <f t="shared" si="0"/>
        <v>152988.13761416008</v>
      </c>
      <c r="L2" s="21">
        <f t="shared" si="0"/>
        <v>137068.45137755637</v>
      </c>
      <c r="M2" s="21">
        <f t="shared" si="0"/>
        <v>144215.0442880147</v>
      </c>
      <c r="N2" s="21">
        <f t="shared" si="0"/>
        <v>139942.68360197739</v>
      </c>
      <c r="O2" s="21">
        <f t="shared" si="0"/>
        <v>137642.12736695827</v>
      </c>
      <c r="P2" s="21">
        <f t="shared" si="0"/>
        <v>131848.22744112308</v>
      </c>
      <c r="Q2" s="21">
        <f t="shared" si="0"/>
        <v>128226.94744406846</v>
      </c>
      <c r="R2" s="21">
        <f t="shared" si="0"/>
        <v>133674.14480527659</v>
      </c>
      <c r="S2" s="21">
        <f t="shared" si="0"/>
        <v>131372.76670477862</v>
      </c>
      <c r="T2" s="21">
        <f t="shared" si="0"/>
        <v>135783.70087704025</v>
      </c>
      <c r="U2" s="21">
        <f t="shared" si="0"/>
        <v>140694.20084862813</v>
      </c>
      <c r="V2" s="21">
        <f t="shared" si="0"/>
        <v>137585.98509313396</v>
      </c>
      <c r="W2" s="21">
        <f t="shared" si="0"/>
        <v>123780.17135338025</v>
      </c>
      <c r="X2" s="21">
        <f t="shared" si="0"/>
        <v>131075.35549576316</v>
      </c>
      <c r="Y2" s="21">
        <f t="shared" ref="Y2:Z2" si="1">SUM(Y3,Y17,Y22,Y25,Y26,Y51,Y52)</f>
        <v>128216.15731330674</v>
      </c>
      <c r="Z2" s="21">
        <f t="shared" si="1"/>
        <v>125369.48155792453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5029.9112588578946</v>
      </c>
      <c r="D3" s="24">
        <f t="shared" si="2"/>
        <v>5065.2692640858568</v>
      </c>
      <c r="E3" s="24">
        <f t="shared" si="2"/>
        <v>3500.584462898667</v>
      </c>
      <c r="F3" s="24">
        <f t="shared" si="2"/>
        <v>4474.4703451004998</v>
      </c>
      <c r="G3" s="24">
        <f t="shared" si="2"/>
        <v>3789.791502965159</v>
      </c>
      <c r="H3" s="24">
        <f t="shared" si="2"/>
        <v>4447.2256718661001</v>
      </c>
      <c r="I3" s="24">
        <f t="shared" si="2"/>
        <v>3321.8817488293635</v>
      </c>
      <c r="J3" s="24">
        <f t="shared" si="2"/>
        <v>4377.1478805253746</v>
      </c>
      <c r="K3" s="24">
        <f t="shared" si="2"/>
        <v>4511.395247432325</v>
      </c>
      <c r="L3" s="24">
        <f t="shared" si="2"/>
        <v>4142.039072836722</v>
      </c>
      <c r="M3" s="24">
        <f t="shared" si="2"/>
        <v>4094.9463919554</v>
      </c>
      <c r="N3" s="24">
        <f t="shared" si="2"/>
        <v>4037.2436221597363</v>
      </c>
      <c r="O3" s="24">
        <f t="shared" si="2"/>
        <v>4699.9647649148046</v>
      </c>
      <c r="P3" s="24">
        <f t="shared" si="2"/>
        <v>3014.8978725051588</v>
      </c>
      <c r="Q3" s="24">
        <f t="shared" si="2"/>
        <v>2948.8938010688125</v>
      </c>
      <c r="R3" s="24">
        <f t="shared" si="2"/>
        <v>2830.7888680396013</v>
      </c>
      <c r="S3" s="24">
        <f t="shared" si="2"/>
        <v>2690.3255922588073</v>
      </c>
      <c r="T3" s="24">
        <f t="shared" si="2"/>
        <v>2659.8375272526459</v>
      </c>
      <c r="U3" s="24">
        <f t="shared" si="2"/>
        <v>2858.7570429758025</v>
      </c>
      <c r="V3" s="24">
        <f t="shared" si="2"/>
        <v>2712.4605465496415</v>
      </c>
      <c r="W3" s="24">
        <f t="shared" si="2"/>
        <v>2306.3052694717862</v>
      </c>
      <c r="X3" s="24">
        <f t="shared" si="2"/>
        <v>1642.0228247968505</v>
      </c>
      <c r="Y3" s="24">
        <f t="shared" ref="Y3:Z3" si="3">SUM(Y4,Y8,Y11)</f>
        <v>1727.0461375674004</v>
      </c>
      <c r="Z3" s="24">
        <f t="shared" si="3"/>
        <v>1650.8072327654083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3398.023819075368</v>
      </c>
      <c r="D4" s="19">
        <f t="shared" si="4"/>
        <v>3463.8694411497308</v>
      </c>
      <c r="E4" s="19">
        <f t="shared" si="4"/>
        <v>1910.9508213099141</v>
      </c>
      <c r="F4" s="19">
        <f t="shared" si="4"/>
        <v>2832.0726852124726</v>
      </c>
      <c r="G4" s="19">
        <f t="shared" si="4"/>
        <v>1928.5507401482153</v>
      </c>
      <c r="H4" s="19">
        <f t="shared" si="4"/>
        <v>2126.8404814567571</v>
      </c>
      <c r="I4" s="19">
        <f t="shared" si="4"/>
        <v>1220.1722728285267</v>
      </c>
      <c r="J4" s="19">
        <f t="shared" si="4"/>
        <v>1907.364851252295</v>
      </c>
      <c r="K4" s="19">
        <f t="shared" si="4"/>
        <v>1608.5637405322555</v>
      </c>
      <c r="L4" s="19">
        <f t="shared" si="4"/>
        <v>1106.793286873308</v>
      </c>
      <c r="M4" s="19">
        <f t="shared" si="4"/>
        <v>398.70100504915456</v>
      </c>
      <c r="N4" s="19">
        <f t="shared" si="4"/>
        <v>718.10750630184157</v>
      </c>
      <c r="O4" s="19">
        <f t="shared" si="4"/>
        <v>412.4540952301615</v>
      </c>
      <c r="P4" s="19">
        <f t="shared" si="4"/>
        <v>372.35437608340879</v>
      </c>
      <c r="Q4" s="19">
        <f t="shared" si="4"/>
        <v>289.74492292323106</v>
      </c>
      <c r="R4" s="19">
        <f t="shared" si="4"/>
        <v>385.90913026939296</v>
      </c>
      <c r="S4" s="19">
        <f t="shared" si="4"/>
        <v>416.58467746903102</v>
      </c>
      <c r="T4" s="19">
        <f t="shared" si="4"/>
        <v>377.31282763749903</v>
      </c>
      <c r="U4" s="19">
        <f t="shared" si="4"/>
        <v>390.14083976171901</v>
      </c>
      <c r="V4" s="19">
        <f t="shared" si="4"/>
        <v>405.3265545685606</v>
      </c>
      <c r="W4" s="19">
        <f t="shared" si="4"/>
        <v>342.88125512348211</v>
      </c>
      <c r="X4" s="19">
        <f t="shared" si="4"/>
        <v>352.60947536131545</v>
      </c>
      <c r="Y4" s="19">
        <f t="shared" ref="Y4:Z4" si="5">SUM(Y5:Y7)</f>
        <v>310.26020638064995</v>
      </c>
      <c r="Z4" s="19">
        <f t="shared" si="5"/>
        <v>305.75178567587625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2.5092196799999997</v>
      </c>
      <c r="I5" s="8">
        <f>NRG_CM_E!I5+NRG_OIL_NG_E!I5+NRG_PF_E!I5+NRG_CO_E!I5+NRG_BKBPB_E!I5+NRG_GW_E!I5+NRG_BF_E!I5+NRG_PR_E!I5+NRG_NI_E!I5+NRG_CL_E!I5+NRG_LNG_E!I5+NRG_BIOG_E!I5+NRG_GTL_E!I5+NRG_CPP_E!I5+NRG_NSP_E!I5</f>
        <v>10.459170516932227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2.5092196799999997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2.9301263999999994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264.77242888452503</v>
      </c>
      <c r="D6" s="8">
        <f>NRG_CM_E!D6+NRG_OIL_NG_E!D6+NRG_PF_E!D6+NRG_CO_E!D6+NRG_BKBPB_E!D6+NRG_GW_E!D6+NRG_BF_E!D6+NRG_PR_E!D6+NRG_NI_E!D6+NRG_CL_E!D6+NRG_LNG_E!D6+NRG_BIOG_E!D6+NRG_GTL_E!D6+NRG_CPP_E!D6+NRG_NSP_E!D6</f>
        <v>316.94294876481928</v>
      </c>
      <c r="E6" s="8">
        <f>NRG_CM_E!E6+NRG_OIL_NG_E!E6+NRG_PF_E!E6+NRG_CO_E!E6+NRG_BKBPB_E!E6+NRG_GW_E!E6+NRG_BF_E!E6+NRG_PR_E!E6+NRG_NI_E!E6+NRG_CL_E!E6+NRG_LNG_E!E6+NRG_BIOG_E!E6+NRG_GTL_E!E6+NRG_CPP_E!E6+NRG_NSP_E!E6</f>
        <v>437.45777108786501</v>
      </c>
      <c r="F6" s="8">
        <f>NRG_CM_E!F6+NRG_OIL_NG_E!F6+NRG_PF_E!F6+NRG_CO_E!F6+NRG_BKBPB_E!F6+NRG_GW_E!F6+NRG_BF_E!F6+NRG_PR_E!F6+NRG_NI_E!F6+NRG_CL_E!F6+NRG_LNG_E!F6+NRG_BIOG_E!F6+NRG_GTL_E!F6+NRG_CPP_E!F6+NRG_NSP_E!F6</f>
        <v>1083.1946716799998</v>
      </c>
      <c r="G6" s="8">
        <f>NRG_CM_E!G6+NRG_OIL_NG_E!G6+NRG_PF_E!G6+NRG_CO_E!G6+NRG_BKBPB_E!G6+NRG_GW_E!G6+NRG_BF_E!G6+NRG_PR_E!G6+NRG_NI_E!G6+NRG_CL_E!G6+NRG_LNG_E!G6+NRG_BIOG_E!G6+NRG_GTL_E!G6+NRG_CPP_E!G6+NRG_NSP_E!G6</f>
        <v>608.78210833439994</v>
      </c>
      <c r="H6" s="8">
        <f>NRG_CM_E!H6+NRG_OIL_NG_E!H6+NRG_PF_E!H6+NRG_CO_E!H6+NRG_BKBPB_E!H6+NRG_GW_E!H6+NRG_BF_E!H6+NRG_PR_E!H6+NRG_NI_E!H6+NRG_CL_E!H6+NRG_LNG_E!H6+NRG_BIOG_E!H6+NRG_GTL_E!H6+NRG_CPP_E!H6+NRG_NSP_E!H6</f>
        <v>1240.3840266825296</v>
      </c>
      <c r="I6" s="8">
        <f>NRG_CM_E!I6+NRG_OIL_NG_E!I6+NRG_PF_E!I6+NRG_CO_E!I6+NRG_BKBPB_E!I6+NRG_GW_E!I6+NRG_BF_E!I6+NRG_PR_E!I6+NRG_NI_E!I6+NRG_CL_E!I6+NRG_LNG_E!I6+NRG_BIOG_E!I6+NRG_GTL_E!I6+NRG_CPP_E!I6+NRG_NSP_E!I6</f>
        <v>378.42242703476109</v>
      </c>
      <c r="J6" s="8">
        <f>NRG_CM_E!J6+NRG_OIL_NG_E!J6+NRG_PF_E!J6+NRG_CO_E!J6+NRG_BKBPB_E!J6+NRG_GW_E!J6+NRG_BF_E!J6+NRG_PR_E!J6+NRG_NI_E!J6+NRG_CL_E!J6+NRG_LNG_E!J6+NRG_BIOG_E!J6+NRG_GTL_E!J6+NRG_CPP_E!J6+NRG_NSP_E!J6</f>
        <v>409.82393351107356</v>
      </c>
      <c r="K6" s="8">
        <f>NRG_CM_E!K6+NRG_OIL_NG_E!K6+NRG_PF_E!K6+NRG_CO_E!K6+NRG_BKBPB_E!K6+NRG_GW_E!K6+NRG_BF_E!K6+NRG_PR_E!K6+NRG_NI_E!K6+NRG_CL_E!K6+NRG_LNG_E!K6+NRG_BIOG_E!K6+NRG_GTL_E!K6+NRG_CPP_E!K6+NRG_NSP_E!K6</f>
        <v>346.94855863838825</v>
      </c>
      <c r="L6" s="8">
        <f>NRG_CM_E!L6+NRG_OIL_NG_E!L6+NRG_PF_E!L6+NRG_CO_E!L6+NRG_BKBPB_E!L6+NRG_GW_E!L6+NRG_BF_E!L6+NRG_PR_E!L6+NRG_NI_E!L6+NRG_CL_E!L6+NRG_LNG_E!L6+NRG_BIOG_E!L6+NRG_GTL_E!L6+NRG_CPP_E!L6+NRG_NSP_E!L6</f>
        <v>309.43030103267967</v>
      </c>
      <c r="M6" s="8">
        <f>NRG_CM_E!M6+NRG_OIL_NG_E!M6+NRG_PF_E!M6+NRG_CO_E!M6+NRG_BKBPB_E!M6+NRG_GW_E!M6+NRG_BF_E!M6+NRG_PR_E!M6+NRG_NI_E!M6+NRG_CL_E!M6+NRG_LNG_E!M6+NRG_BIOG_E!M6+NRG_GTL_E!M6+NRG_CPP_E!M6+NRG_NSP_E!M6</f>
        <v>155.34970273360369</v>
      </c>
      <c r="N6" s="8">
        <f>NRG_CM_E!N6+NRG_OIL_NG_E!N6+NRG_PF_E!N6+NRG_CO_E!N6+NRG_BKBPB_E!N6+NRG_GW_E!N6+NRG_BF_E!N6+NRG_PR_E!N6+NRG_NI_E!N6+NRG_CL_E!N6+NRG_LNG_E!N6+NRG_BIOG_E!N6+NRG_GTL_E!N6+NRG_CPP_E!N6+NRG_NSP_E!N6</f>
        <v>431.48414905363518</v>
      </c>
      <c r="O6" s="8">
        <f>NRG_CM_E!O6+NRG_OIL_NG_E!O6+NRG_PF_E!O6+NRG_CO_E!O6+NRG_BKBPB_E!O6+NRG_GW_E!O6+NRG_BF_E!O6+NRG_PR_E!O6+NRG_NI_E!O6+NRG_CL_E!O6+NRG_LNG_E!O6+NRG_BIOG_E!O6+NRG_GTL_E!O6+NRG_CPP_E!O6+NRG_NSP_E!O6</f>
        <v>318.66629576313676</v>
      </c>
      <c r="P6" s="8">
        <f>NRG_CM_E!P6+NRG_OIL_NG_E!P6+NRG_PF_E!P6+NRG_CO_E!P6+NRG_BKBPB_E!P6+NRG_GW_E!P6+NRG_BF_E!P6+NRG_PR_E!P6+NRG_NI_E!P6+NRG_CL_E!P6+NRG_LNG_E!P6+NRG_BIOG_E!P6+NRG_GTL_E!P6+NRG_CPP_E!P6+NRG_NSP_E!P6</f>
        <v>282.96121931956748</v>
      </c>
      <c r="Q6" s="8">
        <f>NRG_CM_E!Q6+NRG_OIL_NG_E!Q6+NRG_PF_E!Q6+NRG_CO_E!Q6+NRG_BKBPB_E!Q6+NRG_GW_E!Q6+NRG_BF_E!Q6+NRG_PR_E!Q6+NRG_NI_E!Q6+NRG_CL_E!Q6+NRG_LNG_E!Q6+NRG_BIOG_E!Q6+NRG_GTL_E!Q6+NRG_CPP_E!Q6+NRG_NSP_E!Q6</f>
        <v>201.80825662620771</v>
      </c>
      <c r="R6" s="8">
        <f>NRG_CM_E!R6+NRG_OIL_NG_E!R6+NRG_PF_E!R6+NRG_CO_E!R6+NRG_BKBPB_E!R6+NRG_GW_E!R6+NRG_BF_E!R6+NRG_PR_E!R6+NRG_NI_E!R6+NRG_CL_E!R6+NRG_LNG_E!R6+NRG_BIOG_E!R6+NRG_GTL_E!R6+NRG_CPP_E!R6+NRG_NSP_E!R6</f>
        <v>187.45274793637395</v>
      </c>
      <c r="S6" s="8">
        <f>NRG_CM_E!S6+NRG_OIL_NG_E!S6+NRG_PF_E!S6+NRG_CO_E!S6+NRG_BKBPB_E!S6+NRG_GW_E!S6+NRG_BF_E!S6+NRG_PR_E!S6+NRG_NI_E!S6+NRG_CL_E!S6+NRG_LNG_E!S6+NRG_BIOG_E!S6+NRG_GTL_E!S6+NRG_CPP_E!S6+NRG_NSP_E!S6</f>
        <v>234.55566842399998</v>
      </c>
      <c r="T6" s="8">
        <f>NRG_CM_E!T6+NRG_OIL_NG_E!T6+NRG_PF_E!T6+NRG_CO_E!T6+NRG_BKBPB_E!T6+NRG_GW_E!T6+NRG_BF_E!T6+NRG_PR_E!T6+NRG_NI_E!T6+NRG_CL_E!T6+NRG_LNG_E!T6+NRG_BIOG_E!T6+NRG_GTL_E!T6+NRG_CPP_E!T6+NRG_NSP_E!T6</f>
        <v>218.90297388959996</v>
      </c>
      <c r="U6" s="8">
        <f>NRG_CM_E!U6+NRG_OIL_NG_E!U6+NRG_PF_E!U6+NRG_CO_E!U6+NRG_BKBPB_E!U6+NRG_GW_E!U6+NRG_BF_E!U6+NRG_PR_E!U6+NRG_NI_E!U6+NRG_CL_E!U6+NRG_LNG_E!U6+NRG_BIOG_E!U6+NRG_GTL_E!U6+NRG_CPP_E!U6+NRG_NSP_E!U6</f>
        <v>249.50853700079998</v>
      </c>
      <c r="V6" s="8">
        <f>NRG_CM_E!V6+NRG_OIL_NG_E!V6+NRG_PF_E!V6+NRG_CO_E!V6+NRG_BKBPB_E!V6+NRG_GW_E!V6+NRG_BF_E!V6+NRG_PR_E!V6+NRG_NI_E!V6+NRG_CL_E!V6+NRG_LNG_E!V6+NRG_BIOG_E!V6+NRG_GTL_E!V6+NRG_CPP_E!V6+NRG_NSP_E!V6</f>
        <v>249.78105065760002</v>
      </c>
      <c r="W6" s="8">
        <f>NRG_CM_E!W6+NRG_OIL_NG_E!W6+NRG_PF_E!W6+NRG_CO_E!W6+NRG_BKBPB_E!W6+NRG_GW_E!W6+NRG_BF_E!W6+NRG_PR_E!W6+NRG_NI_E!W6+NRG_CL_E!W6+NRG_LNG_E!W6+NRG_BIOG_E!W6+NRG_GTL_E!W6+NRG_CPP_E!W6+NRG_NSP_E!W6</f>
        <v>232.67290865279998</v>
      </c>
      <c r="X6" s="8">
        <f>NRG_CM_E!X6+NRG_OIL_NG_E!X6+NRG_PF_E!X6+NRG_CO_E!X6+NRG_BKBPB_E!X6+NRG_GW_E!X6+NRG_BF_E!X6+NRG_PR_E!X6+NRG_NI_E!X6+NRG_CL_E!X6+NRG_LNG_E!X6+NRG_BIOG_E!X6+NRG_GTL_E!X6+NRG_CPP_E!X6+NRG_NSP_E!X6</f>
        <v>227.39818738560001</v>
      </c>
      <c r="Y6" s="8">
        <f>NRG_CM_E!Y6+NRG_OIL_NG_E!Y6+NRG_PF_E!Y6+NRG_CO_E!Y6+NRG_BKBPB_E!Y6+NRG_GW_E!Y6+NRG_BF_E!Y6+NRG_PR_E!Y6+NRG_NI_E!Y6+NRG_CL_E!Y6+NRG_LNG_E!Y6+NRG_BIOG_E!Y6+NRG_GTL_E!Y6+NRG_CPP_E!Y6+NRG_NSP_E!Y6</f>
        <v>204.86596893840002</v>
      </c>
      <c r="Z6" s="8">
        <f>NRG_CM_E!Z6+NRG_OIL_NG_E!Z6+NRG_PF_E!Z6+NRG_CO_E!Z6+NRG_BKBPB_E!Z6+NRG_GW_E!Z6+NRG_BF_E!Z6+NRG_PR_E!Z6+NRG_NI_E!Z6+NRG_CL_E!Z6+NRG_LNG_E!Z6+NRG_BIOG_E!Z6+NRG_GTL_E!Z6+NRG_CPP_E!Z6+NRG_NSP_E!Z6</f>
        <v>195.81382054080001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3133.2513901908428</v>
      </c>
      <c r="D7" s="8">
        <f>NRG_CM_E!D7+NRG_OIL_NG_E!D7+NRG_PF_E!D7+NRG_CO_E!D7+NRG_BKBPB_E!D7+NRG_GW_E!D7+NRG_BF_E!D7+NRG_PR_E!D7+NRG_NI_E!D7+NRG_CL_E!D7+NRG_LNG_E!D7+NRG_BIOG_E!D7+NRG_GTL_E!D7+NRG_CPP_E!D7+NRG_NSP_E!D7</f>
        <v>3146.9264923849114</v>
      </c>
      <c r="E7" s="8">
        <f>NRG_CM_E!E7+NRG_OIL_NG_E!E7+NRG_PF_E!E7+NRG_CO_E!E7+NRG_BKBPB_E!E7+NRG_GW_E!E7+NRG_BF_E!E7+NRG_PR_E!E7+NRG_NI_E!E7+NRG_CL_E!E7+NRG_LNG_E!E7+NRG_BIOG_E!E7+NRG_GTL_E!E7+NRG_CPP_E!E7+NRG_NSP_E!E7</f>
        <v>1473.4930502220491</v>
      </c>
      <c r="F7" s="8">
        <f>NRG_CM_E!F7+NRG_OIL_NG_E!F7+NRG_PF_E!F7+NRG_CO_E!F7+NRG_BKBPB_E!F7+NRG_GW_E!F7+NRG_BF_E!F7+NRG_PR_E!F7+NRG_NI_E!F7+NRG_CL_E!F7+NRG_LNG_E!F7+NRG_BIOG_E!F7+NRG_GTL_E!F7+NRG_CPP_E!F7+NRG_NSP_E!F7</f>
        <v>1748.8780135324728</v>
      </c>
      <c r="G7" s="8">
        <f>NRG_CM_E!G7+NRG_OIL_NG_E!G7+NRG_PF_E!G7+NRG_CO_E!G7+NRG_BKBPB_E!G7+NRG_GW_E!G7+NRG_BF_E!G7+NRG_PR_E!G7+NRG_NI_E!G7+NRG_CL_E!G7+NRG_LNG_E!G7+NRG_BIOG_E!G7+NRG_GTL_E!G7+NRG_CPP_E!G7+NRG_NSP_E!G7</f>
        <v>1319.7686318138153</v>
      </c>
      <c r="H7" s="8">
        <f>NRG_CM_E!H7+NRG_OIL_NG_E!H7+NRG_PF_E!H7+NRG_CO_E!H7+NRG_BKBPB_E!H7+NRG_GW_E!H7+NRG_BF_E!H7+NRG_PR_E!H7+NRG_NI_E!H7+NRG_CL_E!H7+NRG_LNG_E!H7+NRG_BIOG_E!H7+NRG_GTL_E!H7+NRG_CPP_E!H7+NRG_NSP_E!H7</f>
        <v>883.94723509422772</v>
      </c>
      <c r="I7" s="8">
        <f>NRG_CM_E!I7+NRG_OIL_NG_E!I7+NRG_PF_E!I7+NRG_CO_E!I7+NRG_BKBPB_E!I7+NRG_GW_E!I7+NRG_BF_E!I7+NRG_PR_E!I7+NRG_NI_E!I7+NRG_CL_E!I7+NRG_LNG_E!I7+NRG_BIOG_E!I7+NRG_GTL_E!I7+NRG_CPP_E!I7+NRG_NSP_E!I7</f>
        <v>831.29067527683355</v>
      </c>
      <c r="J7" s="8">
        <f>NRG_CM_E!J7+NRG_OIL_NG_E!J7+NRG_PF_E!J7+NRG_CO_E!J7+NRG_BKBPB_E!J7+NRG_GW_E!J7+NRG_BF_E!J7+NRG_PR_E!J7+NRG_NI_E!J7+NRG_CL_E!J7+NRG_LNG_E!J7+NRG_BIOG_E!J7+NRG_GTL_E!J7+NRG_CPP_E!J7+NRG_NSP_E!J7</f>
        <v>1497.5409177412214</v>
      </c>
      <c r="K7" s="8">
        <f>NRG_CM_E!K7+NRG_OIL_NG_E!K7+NRG_PF_E!K7+NRG_CO_E!K7+NRG_BKBPB_E!K7+NRG_GW_E!K7+NRG_BF_E!K7+NRG_PR_E!K7+NRG_NI_E!K7+NRG_CL_E!K7+NRG_LNG_E!K7+NRG_BIOG_E!K7+NRG_GTL_E!K7+NRG_CPP_E!K7+NRG_NSP_E!K7</f>
        <v>1259.1059622138673</v>
      </c>
      <c r="L7" s="8">
        <f>NRG_CM_E!L7+NRG_OIL_NG_E!L7+NRG_PF_E!L7+NRG_CO_E!L7+NRG_BKBPB_E!L7+NRG_GW_E!L7+NRG_BF_E!L7+NRG_PR_E!L7+NRG_NI_E!L7+NRG_CL_E!L7+NRG_LNG_E!L7+NRG_BIOG_E!L7+NRG_GTL_E!L7+NRG_CPP_E!L7+NRG_NSP_E!L7</f>
        <v>797.36298584062843</v>
      </c>
      <c r="M7" s="8">
        <f>NRG_CM_E!M7+NRG_OIL_NG_E!M7+NRG_PF_E!M7+NRG_CO_E!M7+NRG_BKBPB_E!M7+NRG_GW_E!M7+NRG_BF_E!M7+NRG_PR_E!M7+NRG_NI_E!M7+NRG_CL_E!M7+NRG_LNG_E!M7+NRG_BIOG_E!M7+NRG_GTL_E!M7+NRG_CPP_E!M7+NRG_NSP_E!M7</f>
        <v>243.35130231555084</v>
      </c>
      <c r="N7" s="8">
        <f>NRG_CM_E!N7+NRG_OIL_NG_E!N7+NRG_PF_E!N7+NRG_CO_E!N7+NRG_BKBPB_E!N7+NRG_GW_E!N7+NRG_BF_E!N7+NRG_PR_E!N7+NRG_NI_E!N7+NRG_CL_E!N7+NRG_LNG_E!N7+NRG_BIOG_E!N7+NRG_GTL_E!N7+NRG_CPP_E!N7+NRG_NSP_E!N7</f>
        <v>283.69323084820644</v>
      </c>
      <c r="O7" s="8">
        <f>NRG_CM_E!O7+NRG_OIL_NG_E!O7+NRG_PF_E!O7+NRG_CO_E!O7+NRG_BKBPB_E!O7+NRG_GW_E!O7+NRG_BF_E!O7+NRG_PR_E!O7+NRG_NI_E!O7+NRG_CL_E!O7+NRG_LNG_E!O7+NRG_BIOG_E!O7+NRG_GTL_E!O7+NRG_CPP_E!O7+NRG_NSP_E!O7</f>
        <v>93.78779946702474</v>
      </c>
      <c r="P7" s="8">
        <f>NRG_CM_E!P7+NRG_OIL_NG_E!P7+NRG_PF_E!P7+NRG_CO_E!P7+NRG_BKBPB_E!P7+NRG_GW_E!P7+NRG_BF_E!P7+NRG_PR_E!P7+NRG_NI_E!P7+NRG_CL_E!P7+NRG_LNG_E!P7+NRG_BIOG_E!P7+NRG_GTL_E!P7+NRG_CPP_E!P7+NRG_NSP_E!P7</f>
        <v>89.393156763841318</v>
      </c>
      <c r="Q7" s="8">
        <f>NRG_CM_E!Q7+NRG_OIL_NG_E!Q7+NRG_PF_E!Q7+NRG_CO_E!Q7+NRG_BKBPB_E!Q7+NRG_GW_E!Q7+NRG_BF_E!Q7+NRG_PR_E!Q7+NRG_NI_E!Q7+NRG_CL_E!Q7+NRG_LNG_E!Q7+NRG_BIOG_E!Q7+NRG_GTL_E!Q7+NRG_CPP_E!Q7+NRG_NSP_E!Q7</f>
        <v>87.936666297023336</v>
      </c>
      <c r="R7" s="8">
        <f>NRG_CM_E!R7+NRG_OIL_NG_E!R7+NRG_PF_E!R7+NRG_CO_E!R7+NRG_BKBPB_E!R7+NRG_GW_E!R7+NRG_BF_E!R7+NRG_PR_E!R7+NRG_NI_E!R7+NRG_CL_E!R7+NRG_LNG_E!R7+NRG_BIOG_E!R7+NRG_GTL_E!R7+NRG_CPP_E!R7+NRG_NSP_E!R7</f>
        <v>198.45638233301901</v>
      </c>
      <c r="S7" s="8">
        <f>NRG_CM_E!S7+NRG_OIL_NG_E!S7+NRG_PF_E!S7+NRG_CO_E!S7+NRG_BKBPB_E!S7+NRG_GW_E!S7+NRG_BF_E!S7+NRG_PR_E!S7+NRG_NI_E!S7+NRG_CL_E!S7+NRG_LNG_E!S7+NRG_BIOG_E!S7+NRG_GTL_E!S7+NRG_CPP_E!S7+NRG_NSP_E!S7</f>
        <v>182.02900904503105</v>
      </c>
      <c r="T7" s="8">
        <f>NRG_CM_E!T7+NRG_OIL_NG_E!T7+NRG_PF_E!T7+NRG_CO_E!T7+NRG_BKBPB_E!T7+NRG_GW_E!T7+NRG_BF_E!T7+NRG_PR_E!T7+NRG_NI_E!T7+NRG_CL_E!T7+NRG_LNG_E!T7+NRG_BIOG_E!T7+NRG_GTL_E!T7+NRG_CPP_E!T7+NRG_NSP_E!T7</f>
        <v>158.40985374789904</v>
      </c>
      <c r="U7" s="8">
        <f>NRG_CM_E!U7+NRG_OIL_NG_E!U7+NRG_PF_E!U7+NRG_CO_E!U7+NRG_BKBPB_E!U7+NRG_GW_E!U7+NRG_BF_E!U7+NRG_PR_E!U7+NRG_NI_E!U7+NRG_CL_E!U7+NRG_LNG_E!U7+NRG_BIOG_E!U7+NRG_GTL_E!U7+NRG_CPP_E!U7+NRG_NSP_E!U7</f>
        <v>140.632302760919</v>
      </c>
      <c r="V7" s="8">
        <f>NRG_CM_E!V7+NRG_OIL_NG_E!V7+NRG_PF_E!V7+NRG_CO_E!V7+NRG_BKBPB_E!V7+NRG_GW_E!V7+NRG_BF_E!V7+NRG_PR_E!V7+NRG_NI_E!V7+NRG_CL_E!V7+NRG_LNG_E!V7+NRG_BIOG_E!V7+NRG_GTL_E!V7+NRG_CPP_E!V7+NRG_NSP_E!V7</f>
        <v>155.54550391096058</v>
      </c>
      <c r="W7" s="8">
        <f>NRG_CM_E!W7+NRG_OIL_NG_E!W7+NRG_PF_E!W7+NRG_CO_E!W7+NRG_BKBPB_E!W7+NRG_GW_E!W7+NRG_BF_E!W7+NRG_PR_E!W7+NRG_NI_E!W7+NRG_CL_E!W7+NRG_LNG_E!W7+NRG_BIOG_E!W7+NRG_GTL_E!W7+NRG_CPP_E!W7+NRG_NSP_E!W7</f>
        <v>110.20834647068213</v>
      </c>
      <c r="X7" s="8">
        <f>NRG_CM_E!X7+NRG_OIL_NG_E!X7+NRG_PF_E!X7+NRG_CO_E!X7+NRG_BKBPB_E!X7+NRG_GW_E!X7+NRG_BF_E!X7+NRG_PR_E!X7+NRG_NI_E!X7+NRG_CL_E!X7+NRG_LNG_E!X7+NRG_BIOG_E!X7+NRG_GTL_E!X7+NRG_CPP_E!X7+NRG_NSP_E!X7</f>
        <v>125.21128797571545</v>
      </c>
      <c r="Y7" s="8">
        <f>NRG_CM_E!Y7+NRG_OIL_NG_E!Y7+NRG_PF_E!Y7+NRG_CO_E!Y7+NRG_BKBPB_E!Y7+NRG_GW_E!Y7+NRG_BF_E!Y7+NRG_PR_E!Y7+NRG_NI_E!Y7+NRG_CL_E!Y7+NRG_LNG_E!Y7+NRG_BIOG_E!Y7+NRG_GTL_E!Y7+NRG_CPP_E!Y7+NRG_NSP_E!Y7</f>
        <v>105.3942374422499</v>
      </c>
      <c r="Z7" s="8">
        <f>NRG_CM_E!Z7+NRG_OIL_NG_E!Z7+NRG_PF_E!Z7+NRG_CO_E!Z7+NRG_BKBPB_E!Z7+NRG_GW_E!Z7+NRG_BF_E!Z7+NRG_PR_E!Z7+NRG_NI_E!Z7+NRG_CL_E!Z7+NRG_LNG_E!Z7+NRG_BIOG_E!Z7+NRG_GTL_E!Z7+NRG_CPP_E!Z7+NRG_NSP_E!Z7</f>
        <v>109.93796513507624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919.88245530506799</v>
      </c>
      <c r="D8" s="19">
        <f t="shared" si="6"/>
        <v>833.82521452045319</v>
      </c>
      <c r="E8" s="19">
        <f t="shared" si="6"/>
        <v>1065.4589171345087</v>
      </c>
      <c r="F8" s="19">
        <f t="shared" si="6"/>
        <v>1149.0066275165314</v>
      </c>
      <c r="G8" s="19">
        <f t="shared" si="6"/>
        <v>1436.2935774670882</v>
      </c>
      <c r="H8" s="19">
        <f t="shared" si="6"/>
        <v>1066.0294775482096</v>
      </c>
      <c r="I8" s="19">
        <f t="shared" si="6"/>
        <v>1092.0740931347225</v>
      </c>
      <c r="J8" s="19">
        <f t="shared" si="6"/>
        <v>1219.2370497146546</v>
      </c>
      <c r="K8" s="19">
        <f t="shared" si="6"/>
        <v>1097.2000136156503</v>
      </c>
      <c r="L8" s="19">
        <f t="shared" si="6"/>
        <v>1106.735665158471</v>
      </c>
      <c r="M8" s="19">
        <f t="shared" si="6"/>
        <v>2009.7715451335728</v>
      </c>
      <c r="N8" s="19">
        <f t="shared" si="6"/>
        <v>2484.7469765949459</v>
      </c>
      <c r="O8" s="19">
        <f t="shared" si="6"/>
        <v>2481.210680960889</v>
      </c>
      <c r="P8" s="19">
        <f t="shared" si="6"/>
        <v>2281.2590447781272</v>
      </c>
      <c r="Q8" s="19">
        <f t="shared" si="6"/>
        <v>2334.7583788592633</v>
      </c>
      <c r="R8" s="19">
        <f t="shared" si="6"/>
        <v>2313.9325592231694</v>
      </c>
      <c r="S8" s="19">
        <f t="shared" si="6"/>
        <v>2170.5361873465745</v>
      </c>
      <c r="T8" s="19">
        <f t="shared" si="6"/>
        <v>1994.0513369016046</v>
      </c>
      <c r="U8" s="19">
        <f t="shared" si="6"/>
        <v>1998.0209665641673</v>
      </c>
      <c r="V8" s="19">
        <f t="shared" si="6"/>
        <v>1890.1091663179427</v>
      </c>
      <c r="W8" s="19">
        <f t="shared" si="6"/>
        <v>1615.1513595302372</v>
      </c>
      <c r="X8" s="19">
        <f t="shared" si="6"/>
        <v>1048.1720808093437</v>
      </c>
      <c r="Y8" s="19">
        <f t="shared" ref="Y8:Z8" si="7">SUM(Y9:Y10)</f>
        <v>1176.7262663220915</v>
      </c>
      <c r="Z8" s="19">
        <f t="shared" si="7"/>
        <v>1114.0947569497475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11.480209949879145</v>
      </c>
      <c r="H9" s="8">
        <f>NRG_CM_E!H9+NRG_OIL_NG_E!H9+NRG_PF_E!H9+NRG_CO_E!H9+NRG_BKBPB_E!H9+NRG_GW_E!H9+NRG_BF_E!H9+NRG_PR_E!H9+NRG_NI_E!H9+NRG_CL_E!H9+NRG_LNG_E!H9+NRG_BIOG_E!H9+NRG_GTL_E!H9+NRG_CPP_E!H9+NRG_NSP_E!H9</f>
        <v>11.480209949879145</v>
      </c>
      <c r="I9" s="8">
        <f>NRG_CM_E!I9+NRG_OIL_NG_E!I9+NRG_PF_E!I9+NRG_CO_E!I9+NRG_BKBPB_E!I9+NRG_GW_E!I9+NRG_BF_E!I9+NRG_PR_E!I9+NRG_NI_E!I9+NRG_CL_E!I9+NRG_LNG_E!I9+NRG_BIOG_E!I9+NRG_GTL_E!I9+NRG_CPP_E!I9+NRG_NSP_E!I9</f>
        <v>4.5919495945377111</v>
      </c>
      <c r="J9" s="8">
        <f>NRG_CM_E!J9+NRG_OIL_NG_E!J9+NRG_PF_E!J9+NRG_CO_E!J9+NRG_BKBPB_E!J9+NRG_GW_E!J9+NRG_BF_E!J9+NRG_PR_E!J9+NRG_NI_E!J9+NRG_CL_E!J9+NRG_LNG_E!J9+NRG_BIOG_E!J9+NRG_GTL_E!J9+NRG_CPP_E!J9+NRG_NSP_E!J9</f>
        <v>8.6733782400000017</v>
      </c>
      <c r="K9" s="8">
        <f>NRG_CM_E!K9+NRG_OIL_NG_E!K9+NRG_PF_E!K9+NRG_CO_E!K9+NRG_BKBPB_E!K9+NRG_GW_E!K9+NRG_BF_E!K9+NRG_PR_E!K9+NRG_NI_E!K9+NRG_CL_E!K9+NRG_LNG_E!K9+NRG_BIOG_E!K9+NRG_GTL_E!K9+NRG_CPP_E!K9+NRG_NSP_E!K9</f>
        <v>18.830178013733146</v>
      </c>
      <c r="L9" s="8">
        <f>NRG_CM_E!L9+NRG_OIL_NG_E!L9+NRG_PF_E!L9+NRG_CO_E!L9+NRG_BKBPB_E!L9+NRG_GW_E!L9+NRG_BF_E!L9+NRG_PR_E!L9+NRG_NI_E!L9+NRG_CL_E!L9+NRG_LNG_E!L9+NRG_BIOG_E!L9+NRG_GTL_E!L9+NRG_CPP_E!L9+NRG_NSP_E!L9</f>
        <v>16.542666700530578</v>
      </c>
      <c r="M9" s="8">
        <f>NRG_CM_E!M9+NRG_OIL_NG_E!M9+NRG_PF_E!M9+NRG_CO_E!M9+NRG_BKBPB_E!M9+NRG_GW_E!M9+NRG_BF_E!M9+NRG_PR_E!M9+NRG_NI_E!M9+NRG_CL_E!M9+NRG_LNG_E!M9+NRG_BIOG_E!M9+NRG_GTL_E!M9+NRG_CPP_E!M9+NRG_NSP_E!M9</f>
        <v>4.9655707199999988</v>
      </c>
      <c r="N9" s="8">
        <f>NRG_CM_E!N9+NRG_OIL_NG_E!N9+NRG_PF_E!N9+NRG_CO_E!N9+NRG_BKBPB_E!N9+NRG_GW_E!N9+NRG_BF_E!N9+NRG_PR_E!N9+NRG_NI_E!N9+NRG_CL_E!N9+NRG_LNG_E!N9+NRG_BIOG_E!N9+NRG_GTL_E!N9+NRG_CPP_E!N9+NRG_NSP_E!N9</f>
        <v>5.1329572799999994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3.49021728</v>
      </c>
      <c r="T9" s="8">
        <f>NRG_CM_E!T9+NRG_OIL_NG_E!T9+NRG_PF_E!T9+NRG_CO_E!T9+NRG_BKBPB_E!T9+NRG_GW_E!T9+NRG_BF_E!T9+NRG_PR_E!T9+NRG_NI_E!T9+NRG_CL_E!T9+NRG_LNG_E!T9+NRG_BIOG_E!T9+NRG_GTL_E!T9+NRG_CPP_E!T9+NRG_NSP_E!T9</f>
        <v>0.19190629817971072</v>
      </c>
      <c r="U9" s="8">
        <f>NRG_CM_E!U9+NRG_OIL_NG_E!U9+NRG_PF_E!U9+NRG_CO_E!U9+NRG_BKBPB_E!U9+NRG_GW_E!U9+NRG_BF_E!U9+NRG_PR_E!U9+NRG_NI_E!U9+NRG_CL_E!U9+NRG_LNG_E!U9+NRG_BIOG_E!U9+NRG_GTL_E!U9+NRG_CPP_E!U9+NRG_NSP_E!U9</f>
        <v>0.11548206645759956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919.88245530506799</v>
      </c>
      <c r="D10" s="8">
        <f>NRG_CM_E!D10+NRG_OIL_NG_E!D10+NRG_PF_E!D10+NRG_CO_E!D10+NRG_BKBPB_E!D10+NRG_GW_E!D10+NRG_BF_E!D10+NRG_PR_E!D10+NRG_NI_E!D10+NRG_CL_E!D10+NRG_LNG_E!D10+NRG_BIOG_E!D10+NRG_GTL_E!D10+NRG_CPP_E!D10+NRG_NSP_E!D10</f>
        <v>833.82521452045319</v>
      </c>
      <c r="E10" s="8">
        <f>NRG_CM_E!E10+NRG_OIL_NG_E!E10+NRG_PF_E!E10+NRG_CO_E!E10+NRG_BKBPB_E!E10+NRG_GW_E!E10+NRG_BF_E!E10+NRG_PR_E!E10+NRG_NI_E!E10+NRG_CL_E!E10+NRG_LNG_E!E10+NRG_BIOG_E!E10+NRG_GTL_E!E10+NRG_CPP_E!E10+NRG_NSP_E!E10</f>
        <v>1065.4589171345087</v>
      </c>
      <c r="F10" s="8">
        <f>NRG_CM_E!F10+NRG_OIL_NG_E!F10+NRG_PF_E!F10+NRG_CO_E!F10+NRG_BKBPB_E!F10+NRG_GW_E!F10+NRG_BF_E!F10+NRG_PR_E!F10+NRG_NI_E!F10+NRG_CL_E!F10+NRG_LNG_E!F10+NRG_BIOG_E!F10+NRG_GTL_E!F10+NRG_CPP_E!F10+NRG_NSP_E!F10</f>
        <v>1149.0066275165314</v>
      </c>
      <c r="G10" s="8">
        <f>NRG_CM_E!G10+NRG_OIL_NG_E!G10+NRG_PF_E!G10+NRG_CO_E!G10+NRG_BKBPB_E!G10+NRG_GW_E!G10+NRG_BF_E!G10+NRG_PR_E!G10+NRG_NI_E!G10+NRG_CL_E!G10+NRG_LNG_E!G10+NRG_BIOG_E!G10+NRG_GTL_E!G10+NRG_CPP_E!G10+NRG_NSP_E!G10</f>
        <v>1424.8133675172091</v>
      </c>
      <c r="H10" s="8">
        <f>NRG_CM_E!H10+NRG_OIL_NG_E!H10+NRG_PF_E!H10+NRG_CO_E!H10+NRG_BKBPB_E!H10+NRG_GW_E!H10+NRG_BF_E!H10+NRG_PR_E!H10+NRG_NI_E!H10+NRG_CL_E!H10+NRG_LNG_E!H10+NRG_BIOG_E!H10+NRG_GTL_E!H10+NRG_CPP_E!H10+NRG_NSP_E!H10</f>
        <v>1054.5492675983305</v>
      </c>
      <c r="I10" s="8">
        <f>NRG_CM_E!I10+NRG_OIL_NG_E!I10+NRG_PF_E!I10+NRG_CO_E!I10+NRG_BKBPB_E!I10+NRG_GW_E!I10+NRG_BF_E!I10+NRG_PR_E!I10+NRG_NI_E!I10+NRG_CL_E!I10+NRG_LNG_E!I10+NRG_BIOG_E!I10+NRG_GTL_E!I10+NRG_CPP_E!I10+NRG_NSP_E!I10</f>
        <v>1087.4821435401848</v>
      </c>
      <c r="J10" s="8">
        <f>NRG_CM_E!J10+NRG_OIL_NG_E!J10+NRG_PF_E!J10+NRG_CO_E!J10+NRG_BKBPB_E!J10+NRG_GW_E!J10+NRG_BF_E!J10+NRG_PR_E!J10+NRG_NI_E!J10+NRG_CL_E!J10+NRG_LNG_E!J10+NRG_BIOG_E!J10+NRG_GTL_E!J10+NRG_CPP_E!J10+NRG_NSP_E!J10</f>
        <v>1210.5636714746547</v>
      </c>
      <c r="K10" s="8">
        <f>NRG_CM_E!K10+NRG_OIL_NG_E!K10+NRG_PF_E!K10+NRG_CO_E!K10+NRG_BKBPB_E!K10+NRG_GW_E!K10+NRG_BF_E!K10+NRG_PR_E!K10+NRG_NI_E!K10+NRG_CL_E!K10+NRG_LNG_E!K10+NRG_BIOG_E!K10+NRG_GTL_E!K10+NRG_CPP_E!K10+NRG_NSP_E!K10</f>
        <v>1078.3698356019172</v>
      </c>
      <c r="L10" s="8">
        <f>NRG_CM_E!L10+NRG_OIL_NG_E!L10+NRG_PF_E!L10+NRG_CO_E!L10+NRG_BKBPB_E!L10+NRG_GW_E!L10+NRG_BF_E!L10+NRG_PR_E!L10+NRG_NI_E!L10+NRG_CL_E!L10+NRG_LNG_E!L10+NRG_BIOG_E!L10+NRG_GTL_E!L10+NRG_CPP_E!L10+NRG_NSP_E!L10</f>
        <v>1090.1929984579403</v>
      </c>
      <c r="M10" s="8">
        <f>NRG_CM_E!M10+NRG_OIL_NG_E!M10+NRG_PF_E!M10+NRG_CO_E!M10+NRG_BKBPB_E!M10+NRG_GW_E!M10+NRG_BF_E!M10+NRG_PR_E!M10+NRG_NI_E!M10+NRG_CL_E!M10+NRG_LNG_E!M10+NRG_BIOG_E!M10+NRG_GTL_E!M10+NRG_CPP_E!M10+NRG_NSP_E!M10</f>
        <v>2004.8059744135728</v>
      </c>
      <c r="N10" s="8">
        <f>NRG_CM_E!N10+NRG_OIL_NG_E!N10+NRG_PF_E!N10+NRG_CO_E!N10+NRG_BKBPB_E!N10+NRG_GW_E!N10+NRG_BF_E!N10+NRG_PR_E!N10+NRG_NI_E!N10+NRG_CL_E!N10+NRG_LNG_E!N10+NRG_BIOG_E!N10+NRG_GTL_E!N10+NRG_CPP_E!N10+NRG_NSP_E!N10</f>
        <v>2479.6140193149458</v>
      </c>
      <c r="O10" s="8">
        <f>NRG_CM_E!O10+NRG_OIL_NG_E!O10+NRG_PF_E!O10+NRG_CO_E!O10+NRG_BKBPB_E!O10+NRG_GW_E!O10+NRG_BF_E!O10+NRG_PR_E!O10+NRG_NI_E!O10+NRG_CL_E!O10+NRG_LNG_E!O10+NRG_BIOG_E!O10+NRG_GTL_E!O10+NRG_CPP_E!O10+NRG_NSP_E!O10</f>
        <v>2481.210680960889</v>
      </c>
      <c r="P10" s="8">
        <f>NRG_CM_E!P10+NRG_OIL_NG_E!P10+NRG_PF_E!P10+NRG_CO_E!P10+NRG_BKBPB_E!P10+NRG_GW_E!P10+NRG_BF_E!P10+NRG_PR_E!P10+NRG_NI_E!P10+NRG_CL_E!P10+NRG_LNG_E!P10+NRG_BIOG_E!P10+NRG_GTL_E!P10+NRG_CPP_E!P10+NRG_NSP_E!P10</f>
        <v>2281.2590447781272</v>
      </c>
      <c r="Q10" s="8">
        <f>NRG_CM_E!Q10+NRG_OIL_NG_E!Q10+NRG_PF_E!Q10+NRG_CO_E!Q10+NRG_BKBPB_E!Q10+NRG_GW_E!Q10+NRG_BF_E!Q10+NRG_PR_E!Q10+NRG_NI_E!Q10+NRG_CL_E!Q10+NRG_LNG_E!Q10+NRG_BIOG_E!Q10+NRG_GTL_E!Q10+NRG_CPP_E!Q10+NRG_NSP_E!Q10</f>
        <v>2334.7583788592633</v>
      </c>
      <c r="R10" s="8">
        <f>NRG_CM_E!R10+NRG_OIL_NG_E!R10+NRG_PF_E!R10+NRG_CO_E!R10+NRG_BKBPB_E!R10+NRG_GW_E!R10+NRG_BF_E!R10+NRG_PR_E!R10+NRG_NI_E!R10+NRG_CL_E!R10+NRG_LNG_E!R10+NRG_BIOG_E!R10+NRG_GTL_E!R10+NRG_CPP_E!R10+NRG_NSP_E!R10</f>
        <v>2313.9325592231694</v>
      </c>
      <c r="S10" s="8">
        <f>NRG_CM_E!S10+NRG_OIL_NG_E!S10+NRG_PF_E!S10+NRG_CO_E!S10+NRG_BKBPB_E!S10+NRG_GW_E!S10+NRG_BF_E!S10+NRG_PR_E!S10+NRG_NI_E!S10+NRG_CL_E!S10+NRG_LNG_E!S10+NRG_BIOG_E!S10+NRG_GTL_E!S10+NRG_CPP_E!S10+NRG_NSP_E!S10</f>
        <v>2167.0459700665747</v>
      </c>
      <c r="T10" s="8">
        <f>NRG_CM_E!T10+NRG_OIL_NG_E!T10+NRG_PF_E!T10+NRG_CO_E!T10+NRG_BKBPB_E!T10+NRG_GW_E!T10+NRG_BF_E!T10+NRG_PR_E!T10+NRG_NI_E!T10+NRG_CL_E!T10+NRG_LNG_E!T10+NRG_BIOG_E!T10+NRG_GTL_E!T10+NRG_CPP_E!T10+NRG_NSP_E!T10</f>
        <v>1993.8594306034249</v>
      </c>
      <c r="U10" s="8">
        <f>NRG_CM_E!U10+NRG_OIL_NG_E!U10+NRG_PF_E!U10+NRG_CO_E!U10+NRG_BKBPB_E!U10+NRG_GW_E!U10+NRG_BF_E!U10+NRG_PR_E!U10+NRG_NI_E!U10+NRG_CL_E!U10+NRG_LNG_E!U10+NRG_BIOG_E!U10+NRG_GTL_E!U10+NRG_CPP_E!U10+NRG_NSP_E!U10</f>
        <v>1997.9054844977097</v>
      </c>
      <c r="V10" s="8">
        <f>NRG_CM_E!V10+NRG_OIL_NG_E!V10+NRG_PF_E!V10+NRG_CO_E!V10+NRG_BKBPB_E!V10+NRG_GW_E!V10+NRG_BF_E!V10+NRG_PR_E!V10+NRG_NI_E!V10+NRG_CL_E!V10+NRG_LNG_E!V10+NRG_BIOG_E!V10+NRG_GTL_E!V10+NRG_CPP_E!V10+NRG_NSP_E!V10</f>
        <v>1890.1091663179427</v>
      </c>
      <c r="W10" s="8">
        <f>NRG_CM_E!W10+NRG_OIL_NG_E!W10+NRG_PF_E!W10+NRG_CO_E!W10+NRG_BKBPB_E!W10+NRG_GW_E!W10+NRG_BF_E!W10+NRG_PR_E!W10+NRG_NI_E!W10+NRG_CL_E!W10+NRG_LNG_E!W10+NRG_BIOG_E!W10+NRG_GTL_E!W10+NRG_CPP_E!W10+NRG_NSP_E!W10</f>
        <v>1615.1513595302372</v>
      </c>
      <c r="X10" s="8">
        <f>NRG_CM_E!X10+NRG_OIL_NG_E!X10+NRG_PF_E!X10+NRG_CO_E!X10+NRG_BKBPB_E!X10+NRG_GW_E!X10+NRG_BF_E!X10+NRG_PR_E!X10+NRG_NI_E!X10+NRG_CL_E!X10+NRG_LNG_E!X10+NRG_BIOG_E!X10+NRG_GTL_E!X10+NRG_CPP_E!X10+NRG_NSP_E!X10</f>
        <v>1048.1720808093437</v>
      </c>
      <c r="Y10" s="8">
        <f>NRG_CM_E!Y10+NRG_OIL_NG_E!Y10+NRG_PF_E!Y10+NRG_CO_E!Y10+NRG_BKBPB_E!Y10+NRG_GW_E!Y10+NRG_BF_E!Y10+NRG_PR_E!Y10+NRG_NI_E!Y10+NRG_CL_E!Y10+NRG_LNG_E!Y10+NRG_BIOG_E!Y10+NRG_GTL_E!Y10+NRG_CPP_E!Y10+NRG_NSP_E!Y10</f>
        <v>1176.7262663220915</v>
      </c>
      <c r="Z10" s="8">
        <f>NRG_CM_E!Z10+NRG_OIL_NG_E!Z10+NRG_PF_E!Z10+NRG_CO_E!Z10+NRG_BKBPB_E!Z10+NRG_GW_E!Z10+NRG_BF_E!Z10+NRG_PR_E!Z10+NRG_NI_E!Z10+NRG_CL_E!Z10+NRG_LNG_E!Z10+NRG_BIOG_E!Z10+NRG_GTL_E!Z10+NRG_CPP_E!Z10+NRG_NSP_E!Z10</f>
        <v>1114.0947569497475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712.00498447745827</v>
      </c>
      <c r="D11" s="19">
        <f t="shared" si="8"/>
        <v>767.57460841567263</v>
      </c>
      <c r="E11" s="19">
        <f t="shared" si="8"/>
        <v>524.17472445424414</v>
      </c>
      <c r="F11" s="19">
        <f t="shared" si="8"/>
        <v>493.39103237149601</v>
      </c>
      <c r="G11" s="19">
        <f t="shared" si="8"/>
        <v>424.94718534985594</v>
      </c>
      <c r="H11" s="19">
        <f t="shared" si="8"/>
        <v>1254.3557128611335</v>
      </c>
      <c r="I11" s="19">
        <f t="shared" si="8"/>
        <v>1009.6353828661142</v>
      </c>
      <c r="J11" s="19">
        <f t="shared" si="8"/>
        <v>1250.5459795584245</v>
      </c>
      <c r="K11" s="19">
        <f t="shared" si="8"/>
        <v>1805.6314932844193</v>
      </c>
      <c r="L11" s="19">
        <f t="shared" si="8"/>
        <v>1928.5101208049423</v>
      </c>
      <c r="M11" s="19">
        <f t="shared" si="8"/>
        <v>1686.4738417726728</v>
      </c>
      <c r="N11" s="19">
        <f t="shared" si="8"/>
        <v>834.38913926294879</v>
      </c>
      <c r="O11" s="19">
        <f t="shared" si="8"/>
        <v>1806.2999887237543</v>
      </c>
      <c r="P11" s="19">
        <f t="shared" si="8"/>
        <v>361.28445164362307</v>
      </c>
      <c r="Q11" s="19">
        <f t="shared" si="8"/>
        <v>324.39049928631835</v>
      </c>
      <c r="R11" s="19">
        <f t="shared" si="8"/>
        <v>130.94717854703933</v>
      </c>
      <c r="S11" s="19">
        <f t="shared" si="8"/>
        <v>103.20472744320213</v>
      </c>
      <c r="T11" s="19">
        <f t="shared" si="8"/>
        <v>288.47336271354243</v>
      </c>
      <c r="U11" s="19">
        <f t="shared" si="8"/>
        <v>470.59523664991588</v>
      </c>
      <c r="V11" s="19">
        <f t="shared" si="8"/>
        <v>417.02482566313836</v>
      </c>
      <c r="W11" s="19">
        <f t="shared" si="8"/>
        <v>348.27265481806683</v>
      </c>
      <c r="X11" s="19">
        <f t="shared" si="8"/>
        <v>241.2412686261915</v>
      </c>
      <c r="Y11" s="19">
        <f t="shared" ref="Y11:Z11" si="9">SUM(Y12:Y16)</f>
        <v>240.05966486465883</v>
      </c>
      <c r="Z11" s="19">
        <f t="shared" si="9"/>
        <v>230.96069013978445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3.9929366400000004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2.14569432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669.57948426043549</v>
      </c>
      <c r="D13" s="8">
        <f>NRG_CM_E!D13+NRG_OIL_NG_E!D13+NRG_PF_E!D13+NRG_CO_E!D13+NRG_BKBPB_E!D13+NRG_GW_E!D13+NRG_BF_E!D13+NRG_PR_E!D13+NRG_NI_E!D13+NRG_CL_E!D13+NRG_LNG_E!D13+NRG_BIOG_E!D13+NRG_GTL_E!D13+NRG_CPP_E!D13+NRG_NSP_E!D13</f>
        <v>681.54215128583144</v>
      </c>
      <c r="E13" s="8">
        <f>NRG_CM_E!E13+NRG_OIL_NG_E!E13+NRG_PF_E!E13+NRG_CO_E!E13+NRG_BKBPB_E!E13+NRG_GW_E!E13+NRG_BF_E!E13+NRG_PR_E!E13+NRG_NI_E!E13+NRG_CL_E!E13+NRG_LNG_E!E13+NRG_BIOG_E!E13+NRG_GTL_E!E13+NRG_CPP_E!E13+NRG_NSP_E!E13</f>
        <v>350.53200000218402</v>
      </c>
      <c r="F13" s="8">
        <f>NRG_CM_E!F13+NRG_OIL_NG_E!F13+NRG_PF_E!F13+NRG_CO_E!F13+NRG_BKBPB_E!F13+NRG_GW_E!F13+NRG_BF_E!F13+NRG_PR_E!F13+NRG_NI_E!F13+NRG_CL_E!F13+NRG_LNG_E!F13+NRG_BIOG_E!F13+NRG_GTL_E!F13+NRG_CPP_E!F13+NRG_NSP_E!F13</f>
        <v>379.798392002296</v>
      </c>
      <c r="G13" s="8">
        <f>NRG_CM_E!G13+NRG_OIL_NG_E!G13+NRG_PF_E!G13+NRG_CO_E!G13+NRG_BKBPB_E!G13+NRG_GW_E!G13+NRG_BF_E!G13+NRG_PR_E!G13+NRG_NI_E!G13+NRG_CL_E!G13+NRG_LNG_E!G13+NRG_BIOG_E!G13+NRG_GTL_E!G13+NRG_CPP_E!G13+NRG_NSP_E!G13</f>
        <v>239.11558560145599</v>
      </c>
      <c r="H13" s="8">
        <f>NRG_CM_E!H13+NRG_OIL_NG_E!H13+NRG_PF_E!H13+NRG_CO_E!H13+NRG_BKBPB_E!H13+NRG_GW_E!H13+NRG_BF_E!H13+NRG_PR_E!H13+NRG_NI_E!H13+NRG_CL_E!H13+NRG_LNG_E!H13+NRG_BIOG_E!H13+NRG_GTL_E!H13+NRG_CPP_E!H13+NRG_NSP_E!H13</f>
        <v>1019.6871996363333</v>
      </c>
      <c r="I13" s="8">
        <f>NRG_CM_E!I13+NRG_OIL_NG_E!I13+NRG_PF_E!I13+NRG_CO_E!I13+NRG_BKBPB_E!I13+NRG_GW_E!I13+NRG_BF_E!I13+NRG_PR_E!I13+NRG_NI_E!I13+NRG_CL_E!I13+NRG_LNG_E!I13+NRG_BIOG_E!I13+NRG_GTL_E!I13+NRG_CPP_E!I13+NRG_NSP_E!I13</f>
        <v>854.08862296571419</v>
      </c>
      <c r="J13" s="8">
        <f>NRG_CM_E!J13+NRG_OIL_NG_E!J13+NRG_PF_E!J13+NRG_CO_E!J13+NRG_BKBPB_E!J13+NRG_GW_E!J13+NRG_BF_E!J13+NRG_PR_E!J13+NRG_NI_E!J13+NRG_CL_E!J13+NRG_LNG_E!J13+NRG_BIOG_E!J13+NRG_GTL_E!J13+NRG_CPP_E!J13+NRG_NSP_E!J13</f>
        <v>1057.8642778176245</v>
      </c>
      <c r="K13" s="8">
        <f>NRG_CM_E!K13+NRG_OIL_NG_E!K13+NRG_PF_E!K13+NRG_CO_E!K13+NRG_BKBPB_E!K13+NRG_GW_E!K13+NRG_BF_E!K13+NRG_PR_E!K13+NRG_NI_E!K13+NRG_CL_E!K13+NRG_LNG_E!K13+NRG_BIOG_E!K13+NRG_GTL_E!K13+NRG_CPP_E!K13+NRG_NSP_E!K13</f>
        <v>1504.9280181508193</v>
      </c>
      <c r="L13" s="8">
        <f>NRG_CM_E!L13+NRG_OIL_NG_E!L13+NRG_PF_E!L13+NRG_CO_E!L13+NRG_BKBPB_E!L13+NRG_GW_E!L13+NRG_BF_E!L13+NRG_PR_E!L13+NRG_NI_E!L13+NRG_CL_E!L13+NRG_LNG_E!L13+NRG_BIOG_E!L13+NRG_GTL_E!L13+NRG_CPP_E!L13+NRG_NSP_E!L13</f>
        <v>1591.1151749249423</v>
      </c>
      <c r="M13" s="8">
        <f>NRG_CM_E!M13+NRG_OIL_NG_E!M13+NRG_PF_E!M13+NRG_CO_E!M13+NRG_BKBPB_E!M13+NRG_GW_E!M13+NRG_BF_E!M13+NRG_PR_E!M13+NRG_NI_E!M13+NRG_CL_E!M13+NRG_LNG_E!M13+NRG_BIOG_E!M13+NRG_GTL_E!M13+NRG_CPP_E!M13+NRG_NSP_E!M13</f>
        <v>1344.4576462006728</v>
      </c>
      <c r="N13" s="8">
        <f>NRG_CM_E!N13+NRG_OIL_NG_E!N13+NRG_PF_E!N13+NRG_CO_E!N13+NRG_BKBPB_E!N13+NRG_GW_E!N13+NRG_BF_E!N13+NRG_PR_E!N13+NRG_NI_E!N13+NRG_CL_E!N13+NRG_LNG_E!N13+NRG_BIOG_E!N13+NRG_GTL_E!N13+NRG_CPP_E!N13+NRG_NSP_E!N13</f>
        <v>592.47785542694885</v>
      </c>
      <c r="O13" s="8">
        <f>NRG_CM_E!O13+NRG_OIL_NG_E!O13+NRG_PF_E!O13+NRG_CO_E!O13+NRG_BKBPB_E!O13+NRG_GW_E!O13+NRG_BF_E!O13+NRG_PR_E!O13+NRG_NI_E!O13+NRG_CL_E!O13+NRG_LNG_E!O13+NRG_BIOG_E!O13+NRG_GTL_E!O13+NRG_CPP_E!O13+NRG_NSP_E!O13</f>
        <v>1616.7721674805543</v>
      </c>
      <c r="P13" s="8">
        <f>NRG_CM_E!P13+NRG_OIL_NG_E!P13+NRG_PF_E!P13+NRG_CO_E!P13+NRG_BKBPB_E!P13+NRG_GW_E!P13+NRG_BF_E!P13+NRG_PR_E!P13+NRG_NI_E!P13+NRG_CL_E!P13+NRG_LNG_E!P13+NRG_BIOG_E!P13+NRG_GTL_E!P13+NRG_CPP_E!P13+NRG_NSP_E!P13</f>
        <v>104.60135162482305</v>
      </c>
      <c r="Q13" s="8">
        <f>NRG_CM_E!Q13+NRG_OIL_NG_E!Q13+NRG_PF_E!Q13+NRG_CO_E!Q13+NRG_BKBPB_E!Q13+NRG_GW_E!Q13+NRG_BF_E!Q13+NRG_PR_E!Q13+NRG_NI_E!Q13+NRG_CL_E!Q13+NRG_LNG_E!Q13+NRG_BIOG_E!Q13+NRG_GTL_E!Q13+NRG_CPP_E!Q13+NRG_NSP_E!Q13</f>
        <v>79.247611036718382</v>
      </c>
      <c r="R13" s="8">
        <f>NRG_CM_E!R13+NRG_OIL_NG_E!R13+NRG_PF_E!R13+NRG_CO_E!R13+NRG_BKBPB_E!R13+NRG_GW_E!R13+NRG_BF_E!R13+NRG_PR_E!R13+NRG_NI_E!R13+NRG_CL_E!R13+NRG_LNG_E!R13+NRG_BIOG_E!R13+NRG_GTL_E!R13+NRG_CPP_E!R13+NRG_NSP_E!R13</f>
        <v>71.036015605439331</v>
      </c>
      <c r="S13" s="8">
        <f>NRG_CM_E!S13+NRG_OIL_NG_E!S13+NRG_PF_E!S13+NRG_CO_E!S13+NRG_BKBPB_E!S13+NRG_GW_E!S13+NRG_BF_E!S13+NRG_PR_E!S13+NRG_NI_E!S13+NRG_CL_E!S13+NRG_LNG_E!S13+NRG_BIOG_E!S13+NRG_GTL_E!S13+NRG_CPP_E!S13+NRG_NSP_E!S13</f>
        <v>75.822676838402145</v>
      </c>
      <c r="T13" s="8">
        <f>NRG_CM_E!T13+NRG_OIL_NG_E!T13+NRG_PF_E!T13+NRG_CO_E!T13+NRG_BKBPB_E!T13+NRG_GW_E!T13+NRG_BF_E!T13+NRG_PR_E!T13+NRG_NI_E!T13+NRG_CL_E!T13+NRG_LNG_E!T13+NRG_BIOG_E!T13+NRG_GTL_E!T13+NRG_CPP_E!T13+NRG_NSP_E!T13</f>
        <v>91.41098797194239</v>
      </c>
      <c r="U13" s="8">
        <f>NRG_CM_E!U13+NRG_OIL_NG_E!U13+NRG_PF_E!U13+NRG_CO_E!U13+NRG_BKBPB_E!U13+NRG_GW_E!U13+NRG_BF_E!U13+NRG_PR_E!U13+NRG_NI_E!U13+NRG_CL_E!U13+NRG_LNG_E!U13+NRG_BIOG_E!U13+NRG_GTL_E!U13+NRG_CPP_E!U13+NRG_NSP_E!U13</f>
        <v>221.42208431671585</v>
      </c>
      <c r="V13" s="8">
        <f>NRG_CM_E!V13+NRG_OIL_NG_E!V13+NRG_PF_E!V13+NRG_CO_E!V13+NRG_BKBPB_E!V13+NRG_GW_E!V13+NRG_BF_E!V13+NRG_PR_E!V13+NRG_NI_E!V13+NRG_CL_E!V13+NRG_LNG_E!V13+NRG_BIOG_E!V13+NRG_GTL_E!V13+NRG_CPP_E!V13+NRG_NSP_E!V13</f>
        <v>209.73606142153832</v>
      </c>
      <c r="W13" s="8">
        <f>NRG_CM_E!W13+NRG_OIL_NG_E!W13+NRG_PF_E!W13+NRG_CO_E!W13+NRG_BKBPB_E!W13+NRG_GW_E!W13+NRG_BF_E!W13+NRG_PR_E!W13+NRG_NI_E!W13+NRG_CL_E!W13+NRG_LNG_E!W13+NRG_BIOG_E!W13+NRG_GTL_E!W13+NRG_CPP_E!W13+NRG_NSP_E!W13</f>
        <v>148.88608737166683</v>
      </c>
      <c r="X13" s="8">
        <f>NRG_CM_E!X13+NRG_OIL_NG_E!X13+NRG_PF_E!X13+NRG_CO_E!X13+NRG_BKBPB_E!X13+NRG_GW_E!X13+NRG_BF_E!X13+NRG_PR_E!X13+NRG_NI_E!X13+NRG_CL_E!X13+NRG_LNG_E!X13+NRG_BIOG_E!X13+NRG_GTL_E!X13+NRG_CPP_E!X13+NRG_NSP_E!X13</f>
        <v>94.892528620591463</v>
      </c>
      <c r="Y13" s="8">
        <f>NRG_CM_E!Y13+NRG_OIL_NG_E!Y13+NRG_PF_E!Y13+NRG_CO_E!Y13+NRG_BKBPB_E!Y13+NRG_GW_E!Y13+NRG_BF_E!Y13+NRG_PR_E!Y13+NRG_NI_E!Y13+NRG_CL_E!Y13+NRG_LNG_E!Y13+NRG_BIOG_E!Y13+NRG_GTL_E!Y13+NRG_CPP_E!Y13+NRG_NSP_E!Y13</f>
        <v>99.423557352658818</v>
      </c>
      <c r="Z13" s="8">
        <f>NRG_CM_E!Z13+NRG_OIL_NG_E!Z13+NRG_PF_E!Z13+NRG_CO_E!Z13+NRG_BKBPB_E!Z13+NRG_GW_E!Z13+NRG_BF_E!Z13+NRG_PR_E!Z13+NRG_NI_E!Z13+NRG_CL_E!Z13+NRG_LNG_E!Z13+NRG_BIOG_E!Z13+NRG_GTL_E!Z13+NRG_CPP_E!Z13+NRG_NSP_E!Z13</f>
        <v>84.545445154984421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43.81339092479999</v>
      </c>
      <c r="E15" s="8">
        <f>NRG_CM_E!E15+NRG_OIL_NG_E!E15+NRG_PF_E!E15+NRG_CO_E!E15+NRG_BKBPB_E!E15+NRG_GW_E!E15+NRG_BF_E!E15+NRG_PR_E!E15+NRG_NI_E!E15+NRG_CL_E!E15+NRG_LNG_E!E15+NRG_BIOG_E!E15+NRG_GTL_E!E15+NRG_CPP_E!E15+NRG_NSP_E!E15</f>
        <v>96.927709924799998</v>
      </c>
      <c r="F15" s="8">
        <f>NRG_CM_E!F15+NRG_OIL_NG_E!F15+NRG_PF_E!F15+NRG_CO_E!F15+NRG_BKBPB_E!F15+NRG_GW_E!F15+NRG_BF_E!F15+NRG_PR_E!F15+NRG_NI_E!F15+NRG_CL_E!F15+NRG_LNG_E!F15+NRG_BIOG_E!F15+NRG_GTL_E!F15+NRG_CPP_E!F15+NRG_NSP_E!F15</f>
        <v>41.436890841599997</v>
      </c>
      <c r="G15" s="8">
        <f>NRG_CM_E!G15+NRG_OIL_NG_E!G15+NRG_PF_E!G15+NRG_CO_E!G15+NRG_BKBPB_E!G15+NRG_GW_E!G15+NRG_BF_E!G15+NRG_PR_E!G15+NRG_NI_E!G15+NRG_CL_E!G15+NRG_LNG_E!G15+NRG_BIOG_E!G15+NRG_GTL_E!G15+NRG_CPP_E!G15+NRG_NSP_E!G15</f>
        <v>120.15306404639999</v>
      </c>
      <c r="H15" s="8">
        <f>NRG_CM_E!H15+NRG_OIL_NG_E!H15+NRG_PF_E!H15+NRG_CO_E!H15+NRG_BKBPB_E!H15+NRG_GW_E!H15+NRG_BF_E!H15+NRG_PR_E!H15+NRG_NI_E!H15+NRG_CL_E!H15+NRG_LNG_E!H15+NRG_BIOG_E!H15+NRG_GTL_E!H15+NRG_CPP_E!H15+NRG_NSP_E!H15</f>
        <v>169.61115979440001</v>
      </c>
      <c r="I15" s="8">
        <f>NRG_CM_E!I15+NRG_OIL_NG_E!I15+NRG_PF_E!I15+NRG_CO_E!I15+NRG_BKBPB_E!I15+NRG_GW_E!I15+NRG_BF_E!I15+NRG_PR_E!I15+NRG_NI_E!I15+NRG_CL_E!I15+NRG_LNG_E!I15+NRG_BIOG_E!I15+NRG_GTL_E!I15+NRG_CPP_E!I15+NRG_NSP_E!I15</f>
        <v>74.032276125600021</v>
      </c>
      <c r="J15" s="8">
        <f>NRG_CM_E!J15+NRG_OIL_NG_E!J15+NRG_PF_E!J15+NRG_CO_E!J15+NRG_BKBPB_E!J15+NRG_GW_E!J15+NRG_BF_E!J15+NRG_PR_E!J15+NRG_NI_E!J15+NRG_CL_E!J15+NRG_LNG_E!J15+NRG_BIOG_E!J15+NRG_GTL_E!J15+NRG_CPP_E!J15+NRG_NSP_E!J15</f>
        <v>115.67376277200002</v>
      </c>
      <c r="K15" s="8">
        <f>NRG_CM_E!K15+NRG_OIL_NG_E!K15+NRG_PF_E!K15+NRG_CO_E!K15+NRG_BKBPB_E!K15+NRG_GW_E!K15+NRG_BF_E!K15+NRG_PR_E!K15+NRG_NI_E!K15+NRG_CL_E!K15+NRG_LNG_E!K15+NRG_BIOG_E!K15+NRG_GTL_E!K15+NRG_CPP_E!K15+NRG_NSP_E!K15</f>
        <v>228.53338032240003</v>
      </c>
      <c r="L15" s="8">
        <f>NRG_CM_E!L15+NRG_OIL_NG_E!L15+NRG_PF_E!L15+NRG_CO_E!L15+NRG_BKBPB_E!L15+NRG_GW_E!L15+NRG_BF_E!L15+NRG_PR_E!L15+NRG_NI_E!L15+NRG_CL_E!L15+NRG_LNG_E!L15+NRG_BIOG_E!L15+NRG_GTL_E!L15+NRG_CPP_E!L15+NRG_NSP_E!L15</f>
        <v>273.08893944959999</v>
      </c>
      <c r="M15" s="8">
        <f>NRG_CM_E!M15+NRG_OIL_NG_E!M15+NRG_PF_E!M15+NRG_CO_E!M15+NRG_BKBPB_E!M15+NRG_GW_E!M15+NRG_BF_E!M15+NRG_PR_E!M15+NRG_NI_E!M15+NRG_CL_E!M15+NRG_LNG_E!M15+NRG_BIOG_E!M15+NRG_GTL_E!M15+NRG_CPP_E!M15+NRG_NSP_E!M15</f>
        <v>326.65313448000006</v>
      </c>
      <c r="N15" s="8">
        <f>NRG_CM_E!N15+NRG_OIL_NG_E!N15+NRG_PF_E!N15+NRG_CO_E!N15+NRG_BKBPB_E!N15+NRG_GW_E!N15+NRG_BF_E!N15+NRG_PR_E!N15+NRG_NI_E!N15+NRG_CL_E!N15+NRG_LNG_E!N15+NRG_BIOG_E!N15+NRG_GTL_E!N15+NRG_CPP_E!N15+NRG_NSP_E!N15</f>
        <v>186.82363309680002</v>
      </c>
      <c r="O15" s="8">
        <f>NRG_CM_E!O15+NRG_OIL_NG_E!O15+NRG_PF_E!O15+NRG_CO_E!O15+NRG_BKBPB_E!O15+NRG_GW_E!O15+NRG_BF_E!O15+NRG_PR_E!O15+NRG_NI_E!O15+NRG_CL_E!O15+NRG_LNG_E!O15+NRG_BIOG_E!O15+NRG_GTL_E!O15+NRG_CPP_E!O15+NRG_NSP_E!O15</f>
        <v>170.50156292160003</v>
      </c>
      <c r="P15" s="8">
        <f>NRG_CM_E!P15+NRG_OIL_NG_E!P15+NRG_PF_E!P15+NRG_CO_E!P15+NRG_BKBPB_E!P15+NRG_GW_E!P15+NRG_BF_E!P15+NRG_PR_E!P15+NRG_NI_E!P15+NRG_CL_E!P15+NRG_LNG_E!P15+NRG_BIOG_E!P15+NRG_GTL_E!P15+NRG_CPP_E!P15+NRG_NSP_E!P15</f>
        <v>219.1612806576</v>
      </c>
      <c r="Q15" s="8">
        <f>NRG_CM_E!Q15+NRG_OIL_NG_E!Q15+NRG_PF_E!Q15+NRG_CO_E!Q15+NRG_BKBPB_E!Q15+NRG_GW_E!Q15+NRG_BF_E!Q15+NRG_PR_E!Q15+NRG_NI_E!Q15+NRG_CL_E!Q15+NRG_LNG_E!Q15+NRG_BIOG_E!Q15+NRG_GTL_E!Q15+NRG_CPP_E!Q15+NRG_NSP_E!Q15</f>
        <v>220.01155135199997</v>
      </c>
      <c r="R15" s="8">
        <f>NRG_CM_E!R15+NRG_OIL_NG_E!R15+NRG_PF_E!R15+NRG_CO_E!R15+NRG_BKBPB_E!R15+NRG_GW_E!R15+NRG_BF_E!R15+NRG_PR_E!R15+NRG_NI_E!R15+NRG_CL_E!R15+NRG_LNG_E!R15+NRG_BIOG_E!R15+NRG_GTL_E!R15+NRG_CPP_E!R15+NRG_NSP_E!R15</f>
        <v>38.868542971199986</v>
      </c>
      <c r="S15" s="8">
        <f>NRG_CM_E!S15+NRG_OIL_NG_E!S15+NRG_PF_E!S15+NRG_CO_E!S15+NRG_BKBPB_E!S15+NRG_GW_E!S15+NRG_BF_E!S15+NRG_PR_E!S15+NRG_NI_E!S15+NRG_CL_E!S15+NRG_LNG_E!S15+NRG_BIOG_E!S15+NRG_GTL_E!S15+NRG_CPP_E!S15+NRG_NSP_E!S15</f>
        <v>4.6829035007999993</v>
      </c>
      <c r="T15" s="8">
        <f>NRG_CM_E!T15+NRG_OIL_NG_E!T15+NRG_PF_E!T15+NRG_CO_E!T15+NRG_BKBPB_E!T15+NRG_GW_E!T15+NRG_BF_E!T15+NRG_PR_E!T15+NRG_NI_E!T15+NRG_CL_E!T15+NRG_LNG_E!T15+NRG_BIOG_E!T15+NRG_GTL_E!T15+NRG_CPP_E!T15+NRG_NSP_E!T15</f>
        <v>164.41347379440003</v>
      </c>
      <c r="U15" s="8">
        <f>NRG_CM_E!U15+NRG_OIL_NG_E!U15+NRG_PF_E!U15+NRG_CO_E!U15+NRG_BKBPB_E!U15+NRG_GW_E!U15+NRG_BF_E!U15+NRG_PR_E!U15+NRG_NI_E!U15+NRG_CL_E!U15+NRG_LNG_E!U15+NRG_BIOG_E!U15+NRG_GTL_E!U15+NRG_CPP_E!U15+NRG_NSP_E!U15</f>
        <v>219.10214409119999</v>
      </c>
      <c r="V15" s="8">
        <f>NRG_CM_E!V15+NRG_OIL_NG_E!V15+NRG_PF_E!V15+NRG_CO_E!V15+NRG_BKBPB_E!V15+NRG_GW_E!V15+NRG_BF_E!V15+NRG_PR_E!V15+NRG_NI_E!V15+NRG_CL_E!V15+NRG_LNG_E!V15+NRG_BIOG_E!V15+NRG_GTL_E!V15+NRG_CPP_E!V15+NRG_NSP_E!V15</f>
        <v>185.24864791200002</v>
      </c>
      <c r="W15" s="8">
        <f>NRG_CM_E!W15+NRG_OIL_NG_E!W15+NRG_PF_E!W15+NRG_CO_E!W15+NRG_BKBPB_E!W15+NRG_GW_E!W15+NRG_BF_E!W15+NRG_PR_E!W15+NRG_NI_E!W15+NRG_CL_E!W15+NRG_LNG_E!W15+NRG_BIOG_E!W15+NRG_GTL_E!W15+NRG_CPP_E!W15+NRG_NSP_E!W15</f>
        <v>164.65069262880002</v>
      </c>
      <c r="X15" s="8">
        <f>NRG_CM_E!X15+NRG_OIL_NG_E!X15+NRG_PF_E!X15+NRG_CO_E!X15+NRG_BKBPB_E!X15+NRG_GW_E!X15+NRG_BF_E!X15+NRG_PR_E!X15+NRG_NI_E!X15+NRG_CL_E!X15+NRG_LNG_E!X15+NRG_BIOG_E!X15+NRG_GTL_E!X15+NRG_CPP_E!X15+NRG_NSP_E!X15</f>
        <v>114.18911074560002</v>
      </c>
      <c r="Y15" s="8">
        <f>NRG_CM_E!Y15+NRG_OIL_NG_E!Y15+NRG_PF_E!Y15+NRG_CO_E!Y15+NRG_BKBPB_E!Y15+NRG_GW_E!Y15+NRG_BF_E!Y15+NRG_PR_E!Y15+NRG_NI_E!Y15+NRG_CL_E!Y15+NRG_LNG_E!Y15+NRG_BIOG_E!Y15+NRG_GTL_E!Y15+NRG_CPP_E!Y15+NRG_NSP_E!Y15</f>
        <v>128.23421721120002</v>
      </c>
      <c r="Z15" s="8">
        <f>NRG_CM_E!Z15+NRG_OIL_NG_E!Z15+NRG_PF_E!Z15+NRG_CO_E!Z15+NRG_BKBPB_E!Z15+NRG_GW_E!Z15+NRG_BF_E!Z15+NRG_PR_E!Z15+NRG_NI_E!Z15+NRG_CL_E!Z15+NRG_LNG_E!Z15+NRG_BIOG_E!Z15+NRG_GTL_E!Z15+NRG_CPP_E!Z15+NRG_NSP_E!Z15</f>
        <v>134.36788976160003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42.42550021702273</v>
      </c>
      <c r="D16" s="8">
        <f>NRG_CM_E!D16+NRG_OIL_NG_E!D16+NRG_PF_E!D16+NRG_CO_E!D16+NRG_BKBPB_E!D16+NRG_GW_E!D16+NRG_BF_E!D16+NRG_PR_E!D16+NRG_NI_E!D16+NRG_CL_E!D16+NRG_LNG_E!D16+NRG_BIOG_E!D16+NRG_GTL_E!D16+NRG_CPP_E!D16+NRG_NSP_E!D16</f>
        <v>42.219066205041116</v>
      </c>
      <c r="E16" s="8">
        <f>NRG_CM_E!E16+NRG_OIL_NG_E!E16+NRG_PF_E!E16+NRG_CO_E!E16+NRG_BKBPB_E!E16+NRG_GW_E!E16+NRG_BF_E!E16+NRG_PR_E!E16+NRG_NI_E!E16+NRG_CL_E!E16+NRG_LNG_E!E16+NRG_BIOG_E!E16+NRG_GTL_E!E16+NRG_CPP_E!E16+NRG_NSP_E!E16</f>
        <v>72.722077887260141</v>
      </c>
      <c r="F16" s="8">
        <f>NRG_CM_E!F16+NRG_OIL_NG_E!F16+NRG_PF_E!F16+NRG_CO_E!F16+NRG_BKBPB_E!F16+NRG_GW_E!F16+NRG_BF_E!F16+NRG_PR_E!F16+NRG_NI_E!F16+NRG_CL_E!F16+NRG_LNG_E!F16+NRG_BIOG_E!F16+NRG_GTL_E!F16+NRG_CPP_E!F16+NRG_NSP_E!F16</f>
        <v>72.155749527599994</v>
      </c>
      <c r="G16" s="8">
        <f>NRG_CM_E!G16+NRG_OIL_NG_E!G16+NRG_PF_E!G16+NRG_CO_E!G16+NRG_BKBPB_E!G16+NRG_GW_E!G16+NRG_BF_E!G16+NRG_PR_E!G16+NRG_NI_E!G16+NRG_CL_E!G16+NRG_LNG_E!G16+NRG_BIOG_E!G16+NRG_GTL_E!G16+NRG_CPP_E!G16+NRG_NSP_E!G16</f>
        <v>65.678535701999991</v>
      </c>
      <c r="H16" s="8">
        <f>NRG_CM_E!H16+NRG_OIL_NG_E!H16+NRG_PF_E!H16+NRG_CO_E!H16+NRG_BKBPB_E!H16+NRG_GW_E!H16+NRG_BF_E!H16+NRG_PR_E!H16+NRG_NI_E!H16+NRG_CL_E!H16+NRG_LNG_E!H16+NRG_BIOG_E!H16+NRG_GTL_E!H16+NRG_CPP_E!H16+NRG_NSP_E!H16</f>
        <v>65.057353430399999</v>
      </c>
      <c r="I16" s="8">
        <f>NRG_CM_E!I16+NRG_OIL_NG_E!I16+NRG_PF_E!I16+NRG_CO_E!I16+NRG_BKBPB_E!I16+NRG_GW_E!I16+NRG_BF_E!I16+NRG_PR_E!I16+NRG_NI_E!I16+NRG_CL_E!I16+NRG_LNG_E!I16+NRG_BIOG_E!I16+NRG_GTL_E!I16+NRG_CPP_E!I16+NRG_NSP_E!I16</f>
        <v>81.514483774800013</v>
      </c>
      <c r="J16" s="8">
        <f>NRG_CM_E!J16+NRG_OIL_NG_E!J16+NRG_PF_E!J16+NRG_CO_E!J16+NRG_BKBPB_E!J16+NRG_GW_E!J16+NRG_BF_E!J16+NRG_PR_E!J16+NRG_NI_E!J16+NRG_CL_E!J16+NRG_LNG_E!J16+NRG_BIOG_E!J16+NRG_GTL_E!J16+NRG_CPP_E!J16+NRG_NSP_E!J16</f>
        <v>77.007938968800005</v>
      </c>
      <c r="K16" s="8">
        <f>NRG_CM_E!K16+NRG_OIL_NG_E!K16+NRG_PF_E!K16+NRG_CO_E!K16+NRG_BKBPB_E!K16+NRG_GW_E!K16+NRG_BF_E!K16+NRG_PR_E!K16+NRG_NI_E!K16+NRG_CL_E!K16+NRG_LNG_E!K16+NRG_BIOG_E!K16+NRG_GTL_E!K16+NRG_CPP_E!K16+NRG_NSP_E!K16</f>
        <v>72.170094811200002</v>
      </c>
      <c r="L16" s="8">
        <f>NRG_CM_E!L16+NRG_OIL_NG_E!L16+NRG_PF_E!L16+NRG_CO_E!L16+NRG_BKBPB_E!L16+NRG_GW_E!L16+NRG_BF_E!L16+NRG_PR_E!L16+NRG_NI_E!L16+NRG_CL_E!L16+NRG_LNG_E!L16+NRG_BIOG_E!L16+NRG_GTL_E!L16+NRG_CPP_E!L16+NRG_NSP_E!L16</f>
        <v>64.306006430400004</v>
      </c>
      <c r="M16" s="8">
        <f>NRG_CM_E!M16+NRG_OIL_NG_E!M16+NRG_PF_E!M16+NRG_CO_E!M16+NRG_BKBPB_E!M16+NRG_GW_E!M16+NRG_BF_E!M16+NRG_PR_E!M16+NRG_NI_E!M16+NRG_CL_E!M16+NRG_LNG_E!M16+NRG_BIOG_E!M16+NRG_GTL_E!M16+NRG_CPP_E!M16+NRG_NSP_E!M16</f>
        <v>15.363061091999999</v>
      </c>
      <c r="N16" s="8">
        <f>NRG_CM_E!N16+NRG_OIL_NG_E!N16+NRG_PF_E!N16+NRG_CO_E!N16+NRG_BKBPB_E!N16+NRG_GW_E!N16+NRG_BF_E!N16+NRG_PR_E!N16+NRG_NI_E!N16+NRG_CL_E!N16+NRG_LNG_E!N16+NRG_BIOG_E!N16+NRG_GTL_E!N16+NRG_CPP_E!N16+NRG_NSP_E!N16</f>
        <v>52.941956419200004</v>
      </c>
      <c r="O16" s="8">
        <f>NRG_CM_E!O16+NRG_OIL_NG_E!O16+NRG_PF_E!O16+NRG_CO_E!O16+NRG_BKBPB_E!O16+NRG_GW_E!O16+NRG_BF_E!O16+NRG_PR_E!O16+NRG_NI_E!O16+NRG_CL_E!O16+NRG_LNG_E!O16+NRG_BIOG_E!O16+NRG_GTL_E!O16+NRG_CPP_E!O16+NRG_NSP_E!O16</f>
        <v>19.0262583216</v>
      </c>
      <c r="P16" s="8">
        <f>NRG_CM_E!P16+NRG_OIL_NG_E!P16+NRG_PF_E!P16+NRG_CO_E!P16+NRG_BKBPB_E!P16+NRG_GW_E!P16+NRG_BF_E!P16+NRG_PR_E!P16+NRG_NI_E!P16+NRG_CL_E!P16+NRG_LNG_E!P16+NRG_BIOG_E!P16+NRG_GTL_E!P16+NRG_CPP_E!P16+NRG_NSP_E!P16</f>
        <v>37.521819361200009</v>
      </c>
      <c r="Q16" s="8">
        <f>NRG_CM_E!Q16+NRG_OIL_NG_E!Q16+NRG_PF_E!Q16+NRG_CO_E!Q16+NRG_BKBPB_E!Q16+NRG_GW_E!Q16+NRG_BF_E!Q16+NRG_PR_E!Q16+NRG_NI_E!Q16+NRG_CL_E!Q16+NRG_LNG_E!Q16+NRG_BIOG_E!Q16+NRG_GTL_E!Q16+NRG_CPP_E!Q16+NRG_NSP_E!Q16</f>
        <v>25.131336897599997</v>
      </c>
      <c r="R16" s="8">
        <f>NRG_CM_E!R16+NRG_OIL_NG_E!R16+NRG_PF_E!R16+NRG_CO_E!R16+NRG_BKBPB_E!R16+NRG_GW_E!R16+NRG_BF_E!R16+NRG_PR_E!R16+NRG_NI_E!R16+NRG_CL_E!R16+NRG_LNG_E!R16+NRG_BIOG_E!R16+NRG_GTL_E!R16+NRG_CPP_E!R16+NRG_NSP_E!R16</f>
        <v>21.042619970400001</v>
      </c>
      <c r="S16" s="8">
        <f>NRG_CM_E!S16+NRG_OIL_NG_E!S16+NRG_PF_E!S16+NRG_CO_E!S16+NRG_BKBPB_E!S16+NRG_GW_E!S16+NRG_BF_E!S16+NRG_PR_E!S16+NRG_NI_E!S16+NRG_CL_E!S16+NRG_LNG_E!S16+NRG_BIOG_E!S16+NRG_GTL_E!S16+NRG_CPP_E!S16+NRG_NSP_E!S16</f>
        <v>22.699147103999998</v>
      </c>
      <c r="T16" s="8">
        <f>NRG_CM_E!T16+NRG_OIL_NG_E!T16+NRG_PF_E!T16+NRG_CO_E!T16+NRG_BKBPB_E!T16+NRG_GW_E!T16+NRG_BF_E!T16+NRG_PR_E!T16+NRG_NI_E!T16+NRG_CL_E!T16+NRG_LNG_E!T16+NRG_BIOG_E!T16+NRG_GTL_E!T16+NRG_CPP_E!T16+NRG_NSP_E!T16</f>
        <v>32.648900947200005</v>
      </c>
      <c r="U16" s="8">
        <f>NRG_CM_E!U16+NRG_OIL_NG_E!U16+NRG_PF_E!U16+NRG_CO_E!U16+NRG_BKBPB_E!U16+NRG_GW_E!U16+NRG_BF_E!U16+NRG_PR_E!U16+NRG_NI_E!U16+NRG_CL_E!U16+NRG_LNG_E!U16+NRG_BIOG_E!U16+NRG_GTL_E!U16+NRG_CPP_E!U16+NRG_NSP_E!U16</f>
        <v>30.071008241999994</v>
      </c>
      <c r="V16" s="8">
        <f>NRG_CM_E!V16+NRG_OIL_NG_E!V16+NRG_PF_E!V16+NRG_CO_E!V16+NRG_BKBPB_E!V16+NRG_GW_E!V16+NRG_BF_E!V16+NRG_PR_E!V16+NRG_NI_E!V16+NRG_CL_E!V16+NRG_LNG_E!V16+NRG_BIOG_E!V16+NRG_GTL_E!V16+NRG_CPP_E!V16+NRG_NSP_E!V16</f>
        <v>22.0401163296</v>
      </c>
      <c r="W16" s="8">
        <f>NRG_CM_E!W16+NRG_OIL_NG_E!W16+NRG_PF_E!W16+NRG_CO_E!W16+NRG_BKBPB_E!W16+NRG_GW_E!W16+NRG_BF_E!W16+NRG_PR_E!W16+NRG_NI_E!W16+NRG_CL_E!W16+NRG_LNG_E!W16+NRG_BIOG_E!W16+NRG_GTL_E!W16+NRG_CPP_E!W16+NRG_NSP_E!W16</f>
        <v>34.735874817599999</v>
      </c>
      <c r="X16" s="8">
        <f>NRG_CM_E!X16+NRG_OIL_NG_E!X16+NRG_PF_E!X16+NRG_CO_E!X16+NRG_BKBPB_E!X16+NRG_GW_E!X16+NRG_BF_E!X16+NRG_PR_E!X16+NRG_NI_E!X16+NRG_CL_E!X16+NRG_LNG_E!X16+NRG_BIOG_E!X16+NRG_GTL_E!X16+NRG_CPP_E!X16+NRG_NSP_E!X16</f>
        <v>32.159629260000003</v>
      </c>
      <c r="Y16" s="8">
        <f>NRG_CM_E!Y16+NRG_OIL_NG_E!Y16+NRG_PF_E!Y16+NRG_CO_E!Y16+NRG_BKBPB_E!Y16+NRG_GW_E!Y16+NRG_BF_E!Y16+NRG_PR_E!Y16+NRG_NI_E!Y16+NRG_CL_E!Y16+NRG_LNG_E!Y16+NRG_BIOG_E!Y16+NRG_GTL_E!Y16+NRG_CPP_E!Y16+NRG_NSP_E!Y16</f>
        <v>12.401890300800002</v>
      </c>
      <c r="Z16" s="8">
        <f>NRG_CM_E!Z16+NRG_OIL_NG_E!Z16+NRG_PF_E!Z16+NRG_CO_E!Z16+NRG_BKBPB_E!Z16+NRG_GW_E!Z16+NRG_BF_E!Z16+NRG_PR_E!Z16+NRG_NI_E!Z16+NRG_CL_E!Z16+NRG_LNG_E!Z16+NRG_BIOG_E!Z16+NRG_GTL_E!Z16+NRG_CPP_E!Z16+NRG_NSP_E!Z16</f>
        <v>12.047355223199999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36561.327131520004</v>
      </c>
      <c r="D17" s="27">
        <f t="shared" si="10"/>
        <v>33384.561860160007</v>
      </c>
      <c r="E17" s="27">
        <f t="shared" si="10"/>
        <v>36104.9608152</v>
      </c>
      <c r="F17" s="27">
        <f t="shared" si="10"/>
        <v>36493.639532640002</v>
      </c>
      <c r="G17" s="27">
        <f t="shared" si="10"/>
        <v>37648.222464960003</v>
      </c>
      <c r="H17" s="27">
        <f t="shared" si="10"/>
        <v>36456.195689280001</v>
      </c>
      <c r="I17" s="27">
        <f t="shared" si="10"/>
        <v>36606.217479839994</v>
      </c>
      <c r="J17" s="27">
        <f t="shared" si="10"/>
        <v>36549.88011504001</v>
      </c>
      <c r="K17" s="27">
        <f t="shared" si="10"/>
        <v>34270.590257280004</v>
      </c>
      <c r="L17" s="27">
        <f t="shared" si="10"/>
        <v>25823.420591040005</v>
      </c>
      <c r="M17" s="27">
        <f t="shared" si="10"/>
        <v>32575.17553344</v>
      </c>
      <c r="N17" s="27">
        <f t="shared" si="10"/>
        <v>33165.450797760001</v>
      </c>
      <c r="O17" s="27">
        <f t="shared" si="10"/>
        <v>32566.228035839998</v>
      </c>
      <c r="P17" s="27">
        <f t="shared" si="10"/>
        <v>33019.033272480003</v>
      </c>
      <c r="Q17" s="27">
        <f t="shared" si="10"/>
        <v>31596.33320352</v>
      </c>
      <c r="R17" s="27">
        <f t="shared" si="10"/>
        <v>32481.778459680001</v>
      </c>
      <c r="S17" s="27">
        <f t="shared" si="10"/>
        <v>31287.398505119996</v>
      </c>
      <c r="T17" s="27">
        <f t="shared" si="10"/>
        <v>36412.741242720003</v>
      </c>
      <c r="U17" s="27">
        <f t="shared" si="10"/>
        <v>42433.501315679998</v>
      </c>
      <c r="V17" s="27">
        <f t="shared" si="10"/>
        <v>40125.041504639994</v>
      </c>
      <c r="W17" s="27">
        <f t="shared" si="10"/>
        <v>33370.412673600003</v>
      </c>
      <c r="X17" s="27">
        <f t="shared" si="10"/>
        <v>37878.541021439996</v>
      </c>
      <c r="Y17" s="27">
        <f t="shared" ref="Y17:Z17" si="11">SUM(Y18:Y21)</f>
        <v>35353.5590304</v>
      </c>
      <c r="Z17" s="27">
        <f t="shared" si="11"/>
        <v>33131.130952320003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3.91608</v>
      </c>
      <c r="D18" s="8">
        <f>NRG_CM_E!D18+NRG_OIL_NG_E!D18+NRG_PF_E!D18+NRG_CO_E!D18+NRG_BKBPB_E!D18+NRG_GW_E!D18+NRG_BF_E!D18+NRG_PR_E!D18+NRG_NI_E!D18+NRG_CL_E!D18+NRG_LNG_E!D18+NRG_BIOG_E!D18+NRG_GTL_E!D18+NRG_CPP_E!D18+NRG_NSP_E!D18</f>
        <v>4.9550399999999986</v>
      </c>
      <c r="E18" s="8">
        <f>NRG_CM_E!E18+NRG_OIL_NG_E!E18+NRG_PF_E!E18+NRG_CO_E!E18+NRG_BKBPB_E!E18+NRG_GW_E!E18+NRG_BF_E!E18+NRG_PR_E!E18+NRG_NI_E!E18+NRG_CL_E!E18+NRG_LNG_E!E18+NRG_BIOG_E!E18+NRG_GTL_E!E18+NRG_CPP_E!E18+NRG_NSP_E!E18</f>
        <v>9.7901999999999987</v>
      </c>
      <c r="F18" s="8">
        <f>NRG_CM_E!F18+NRG_OIL_NG_E!F18+NRG_PF_E!F18+NRG_CO_E!F18+NRG_BKBPB_E!F18+NRG_GW_E!F18+NRG_BF_E!F18+NRG_PR_E!F18+NRG_NI_E!F18+NRG_CL_E!F18+NRG_LNG_E!F18+NRG_BIOG_E!F18+NRG_GTL_E!F18+NRG_CPP_E!F18+NRG_NSP_E!F18</f>
        <v>7.9520400000000002</v>
      </c>
      <c r="G18" s="8">
        <f>NRG_CM_E!G18+NRG_OIL_NG_E!G18+NRG_PF_E!G18+NRG_CO_E!G18+NRG_BKBPB_E!G18+NRG_GW_E!G18+NRG_BF_E!G18+NRG_PR_E!G18+NRG_NI_E!G18+NRG_CL_E!G18+NRG_LNG_E!G18+NRG_BIOG_E!G18+NRG_GTL_E!G18+NRG_CPP_E!G18+NRG_NSP_E!G18</f>
        <v>10.869119999999999</v>
      </c>
      <c r="H18" s="8">
        <f>NRG_CM_E!H18+NRG_OIL_NG_E!H18+NRG_PF_E!H18+NRG_CO_E!H18+NRG_BKBPB_E!H18+NRG_GW_E!H18+NRG_BF_E!H18+NRG_PR_E!H18+NRG_NI_E!H18+NRG_CL_E!H18+NRG_LNG_E!H18+NRG_BIOG_E!H18+NRG_GTL_E!H18+NRG_CPP_E!H18+NRG_NSP_E!H18</f>
        <v>10.269719999999998</v>
      </c>
      <c r="I18" s="8">
        <f>NRG_CM_E!I18+NRG_OIL_NG_E!I18+NRG_PF_E!I18+NRG_CO_E!I18+NRG_BKBPB_E!I18+NRG_GW_E!I18+NRG_BF_E!I18+NRG_PR_E!I18+NRG_NI_E!I18+NRG_CL_E!I18+NRG_LNG_E!I18+NRG_BIOG_E!I18+NRG_GTL_E!I18+NRG_CPP_E!I18+NRG_NSP_E!I18</f>
        <v>8.2317599999999995</v>
      </c>
      <c r="J18" s="8">
        <f>NRG_CM_E!J18+NRG_OIL_NG_E!J18+NRG_PF_E!J18+NRG_CO_E!J18+NRG_BKBPB_E!J18+NRG_GW_E!J18+NRG_BF_E!J18+NRG_PR_E!J18+NRG_NI_E!J18+NRG_CL_E!J18+NRG_LNG_E!J18+NRG_BIOG_E!J18+NRG_GTL_E!J18+NRG_CPP_E!J18+NRG_NSP_E!J18</f>
        <v>7.7522400000000022</v>
      </c>
      <c r="K18" s="8">
        <f>NRG_CM_E!K18+NRG_OIL_NG_E!K18+NRG_PF_E!K18+NRG_CO_E!K18+NRG_BKBPB_E!K18+NRG_GW_E!K18+NRG_BF_E!K18+NRG_PR_E!K18+NRG_NI_E!K18+NRG_CL_E!K18+NRG_LNG_E!K18+NRG_BIOG_E!K18+NRG_GTL_E!K18+NRG_CPP_E!K18+NRG_NSP_E!K18</f>
        <v>19.860119999999998</v>
      </c>
      <c r="L18" s="8">
        <f>NRG_CM_E!L18+NRG_OIL_NG_E!L18+NRG_PF_E!L18+NRG_CO_E!L18+NRG_BKBPB_E!L18+NRG_GW_E!L18+NRG_BF_E!L18+NRG_PR_E!L18+NRG_NI_E!L18+NRG_CL_E!L18+NRG_LNG_E!L18+NRG_BIOG_E!L18+NRG_GTL_E!L18+NRG_CPP_E!L18+NRG_NSP_E!L18</f>
        <v>10.229759999999999</v>
      </c>
      <c r="M18" s="8">
        <f>NRG_CM_E!M18+NRG_OIL_NG_E!M18+NRG_PF_E!M18+NRG_CO_E!M18+NRG_BKBPB_E!M18+NRG_GW_E!M18+NRG_BF_E!M18+NRG_PR_E!M18+NRG_NI_E!M18+NRG_CL_E!M18+NRG_LNG_E!M18+NRG_BIOG_E!M18+NRG_GTL_E!M18+NRG_CPP_E!M18+NRG_NSP_E!M18</f>
        <v>13.10688</v>
      </c>
      <c r="N18" s="8">
        <f>NRG_CM_E!N18+NRG_OIL_NG_E!N18+NRG_PF_E!N18+NRG_CO_E!N18+NRG_BKBPB_E!N18+NRG_GW_E!N18+NRG_BF_E!N18+NRG_PR_E!N18+NRG_NI_E!N18+NRG_CL_E!N18+NRG_LNG_E!N18+NRG_BIOG_E!N18+NRG_GTL_E!N18+NRG_CPP_E!N18+NRG_NSP_E!N18</f>
        <v>5.9940000000000007</v>
      </c>
      <c r="O18" s="8">
        <f>NRG_CM_E!O18+NRG_OIL_NG_E!O18+NRG_PF_E!O18+NRG_CO_E!O18+NRG_BKBPB_E!O18+NRG_GW_E!O18+NRG_BF_E!O18+NRG_PR_E!O18+NRG_NI_E!O18+NRG_CL_E!O18+NRG_LNG_E!O18+NRG_BIOG_E!O18+NRG_GTL_E!O18+NRG_CPP_E!O18+NRG_NSP_E!O18</f>
        <v>4.8351599999999992</v>
      </c>
      <c r="P18" s="8">
        <f>NRG_CM_E!P18+NRG_OIL_NG_E!P18+NRG_PF_E!P18+NRG_CO_E!P18+NRG_BKBPB_E!P18+NRG_GW_E!P18+NRG_BF_E!P18+NRG_PR_E!P18+NRG_NI_E!P18+NRG_CL_E!P18+NRG_LNG_E!P18+NRG_BIOG_E!P18+NRG_GTL_E!P18+NRG_CPP_E!P18+NRG_NSP_E!P18</f>
        <v>15.744239999999998</v>
      </c>
      <c r="Q18" s="8">
        <f>NRG_CM_E!Q18+NRG_OIL_NG_E!Q18+NRG_PF_E!Q18+NRG_CO_E!Q18+NRG_BKBPB_E!Q18+NRG_GW_E!Q18+NRG_BF_E!Q18+NRG_PR_E!Q18+NRG_NI_E!Q18+NRG_CL_E!Q18+NRG_LNG_E!Q18+NRG_BIOG_E!Q18+NRG_GTL_E!Q18+NRG_CPP_E!Q18+NRG_NSP_E!Q18</f>
        <v>3.5164799999999996</v>
      </c>
      <c r="R18" s="8">
        <f>NRG_CM_E!R18+NRG_OIL_NG_E!R18+NRG_PF_E!R18+NRG_CO_E!R18+NRG_BKBPB_E!R18+NRG_GW_E!R18+NRG_BF_E!R18+NRG_PR_E!R18+NRG_NI_E!R18+NRG_CL_E!R18+NRG_LNG_E!R18+NRG_BIOG_E!R18+NRG_GTL_E!R18+NRG_CPP_E!R18+NRG_NSP_E!R18</f>
        <v>17.542439999999999</v>
      </c>
      <c r="S18" s="8">
        <f>NRG_CM_E!S18+NRG_OIL_NG_E!S18+NRG_PF_E!S18+NRG_CO_E!S18+NRG_BKBPB_E!S18+NRG_GW_E!S18+NRG_BF_E!S18+NRG_PR_E!S18+NRG_NI_E!S18+NRG_CL_E!S18+NRG_LNG_E!S18+NRG_BIOG_E!S18+NRG_GTL_E!S18+NRG_CPP_E!S18+NRG_NSP_E!S18</f>
        <v>10.988999999999999</v>
      </c>
      <c r="T18" s="8">
        <f>NRG_CM_E!T18+NRG_OIL_NG_E!T18+NRG_PF_E!T18+NRG_CO_E!T18+NRG_BKBPB_E!T18+NRG_GW_E!T18+NRG_BF_E!T18+NRG_PR_E!T18+NRG_NI_E!T18+NRG_CL_E!T18+NRG_LNG_E!T18+NRG_BIOG_E!T18+NRG_GTL_E!T18+NRG_CPP_E!T18+NRG_NSP_E!T18</f>
        <v>10.76969952</v>
      </c>
      <c r="U18" s="8">
        <f>NRG_CM_E!U18+NRG_OIL_NG_E!U18+NRG_PF_E!U18+NRG_CO_E!U18+NRG_BKBPB_E!U18+NRG_GW_E!U18+NRG_BF_E!U18+NRG_PR_E!U18+NRG_NI_E!U18+NRG_CL_E!U18+NRG_LNG_E!U18+NRG_BIOG_E!U18+NRG_GTL_E!U18+NRG_CPP_E!U18+NRG_NSP_E!U18</f>
        <v>14.667557759999998</v>
      </c>
      <c r="V18" s="8">
        <f>NRG_CM_E!V18+NRG_OIL_NG_E!V18+NRG_PF_E!V18+NRG_CO_E!V18+NRG_BKBPB_E!V18+NRG_GW_E!V18+NRG_BF_E!V18+NRG_PR_E!V18+NRG_NI_E!V18+NRG_CL_E!V18+NRG_LNG_E!V18+NRG_BIOG_E!V18+NRG_GTL_E!V18+NRG_CPP_E!V18+NRG_NSP_E!V18</f>
        <v>10.065924000000001</v>
      </c>
      <c r="W18" s="8">
        <f>NRG_CM_E!W18+NRG_OIL_NG_E!W18+NRG_PF_E!W18+NRG_CO_E!W18+NRG_BKBPB_E!W18+NRG_GW_E!W18+NRG_BF_E!W18+NRG_PR_E!W18+NRG_NI_E!W18+NRG_CL_E!W18+NRG_LNG_E!W18+NRG_BIOG_E!W18+NRG_GTL_E!W18+NRG_CPP_E!W18+NRG_NSP_E!W18</f>
        <v>6.2049887999999989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6074.0571427200002</v>
      </c>
      <c r="D19" s="8">
        <f>NRG_CM_E!D19+NRG_OIL_NG_E!D19+NRG_PF_E!D19+NRG_CO_E!D19+NRG_BKBPB_E!D19+NRG_GW_E!D19+NRG_BF_E!D19+NRG_PR_E!D19+NRG_NI_E!D19+NRG_CL_E!D19+NRG_LNG_E!D19+NRG_BIOG_E!D19+NRG_GTL_E!D19+NRG_CPP_E!D19+NRG_NSP_E!D19</f>
        <v>5624.8397697600003</v>
      </c>
      <c r="E19" s="8">
        <f>NRG_CM_E!E19+NRG_OIL_NG_E!E19+NRG_PF_E!E19+NRG_CO_E!E19+NRG_BKBPB_E!E19+NRG_GW_E!E19+NRG_BF_E!E19+NRG_PR_E!E19+NRG_NI_E!E19+NRG_CL_E!E19+NRG_LNG_E!E19+NRG_BIOG_E!E19+NRG_GTL_E!E19+NRG_CPP_E!E19+NRG_NSP_E!E19</f>
        <v>5833.3903703999995</v>
      </c>
      <c r="F19" s="8">
        <f>NRG_CM_E!F19+NRG_OIL_NG_E!F19+NRG_PF_E!F19+NRG_CO_E!F19+NRG_BKBPB_E!F19+NRG_GW_E!F19+NRG_BF_E!F19+NRG_PR_E!F19+NRG_NI_E!F19+NRG_CL_E!F19+NRG_LNG_E!F19+NRG_BIOG_E!F19+NRG_GTL_E!F19+NRG_CPP_E!F19+NRG_NSP_E!F19</f>
        <v>5793.6431174399995</v>
      </c>
      <c r="G19" s="8">
        <f>NRG_CM_E!G19+NRG_OIL_NG_E!G19+NRG_PF_E!G19+NRG_CO_E!G19+NRG_BKBPB_E!G19+NRG_GW_E!G19+NRG_BF_E!G19+NRG_PR_E!G19+NRG_NI_E!G19+NRG_CL_E!G19+NRG_LNG_E!G19+NRG_BIOG_E!G19+NRG_GTL_E!G19+NRG_CPP_E!G19+NRG_NSP_E!G19</f>
        <v>6125.6584497599997</v>
      </c>
      <c r="H19" s="8">
        <f>NRG_CM_E!H19+NRG_OIL_NG_E!H19+NRG_PF_E!H19+NRG_CO_E!H19+NRG_BKBPB_E!H19+NRG_GW_E!H19+NRG_BF_E!H19+NRG_PR_E!H19+NRG_NI_E!H19+NRG_CL_E!H19+NRG_LNG_E!H19+NRG_BIOG_E!H19+NRG_GTL_E!H19+NRG_CPP_E!H19+NRG_NSP_E!H19</f>
        <v>5992.244477279999</v>
      </c>
      <c r="I19" s="8">
        <f>NRG_CM_E!I19+NRG_OIL_NG_E!I19+NRG_PF_E!I19+NRG_CO_E!I19+NRG_BKBPB_E!I19+NRG_GW_E!I19+NRG_BF_E!I19+NRG_PR_E!I19+NRG_NI_E!I19+NRG_CL_E!I19+NRG_LNG_E!I19+NRG_BIOG_E!I19+NRG_GTL_E!I19+NRG_CPP_E!I19+NRG_NSP_E!I19</f>
        <v>6105.2559926399981</v>
      </c>
      <c r="J19" s="8">
        <f>NRG_CM_E!J19+NRG_OIL_NG_E!J19+NRG_PF_E!J19+NRG_CO_E!J19+NRG_BKBPB_E!J19+NRG_GW_E!J19+NRG_BF_E!J19+NRG_PR_E!J19+NRG_NI_E!J19+NRG_CL_E!J19+NRG_LNG_E!J19+NRG_BIOG_E!J19+NRG_GTL_E!J19+NRG_CPP_E!J19+NRG_NSP_E!J19</f>
        <v>6303.4304198399996</v>
      </c>
      <c r="K19" s="8">
        <f>NRG_CM_E!K19+NRG_OIL_NG_E!K19+NRG_PF_E!K19+NRG_CO_E!K19+NRG_BKBPB_E!K19+NRG_GW_E!K19+NRG_BF_E!K19+NRG_PR_E!K19+NRG_NI_E!K19+NRG_CL_E!K19+NRG_LNG_E!K19+NRG_BIOG_E!K19+NRG_GTL_E!K19+NRG_CPP_E!K19+NRG_NSP_E!K19</f>
        <v>6178.7601748800007</v>
      </c>
      <c r="L19" s="8">
        <f>NRG_CM_E!L19+NRG_OIL_NG_E!L19+NRG_PF_E!L19+NRG_CO_E!L19+NRG_BKBPB_E!L19+NRG_GW_E!L19+NRG_BF_E!L19+NRG_PR_E!L19+NRG_NI_E!L19+NRG_CL_E!L19+NRG_LNG_E!L19+NRG_BIOG_E!L19+NRG_GTL_E!L19+NRG_CPP_E!L19+NRG_NSP_E!L19</f>
        <v>4545.9512582400002</v>
      </c>
      <c r="M19" s="8">
        <f>NRG_CM_E!M19+NRG_OIL_NG_E!M19+NRG_PF_E!M19+NRG_CO_E!M19+NRG_BKBPB_E!M19+NRG_GW_E!M19+NRG_BF_E!M19+NRG_PR_E!M19+NRG_NI_E!M19+NRG_CL_E!M19+NRG_LNG_E!M19+NRG_BIOG_E!M19+NRG_GTL_E!M19+NRG_CPP_E!M19+NRG_NSP_E!M19</f>
        <v>5390.1174470399992</v>
      </c>
      <c r="N19" s="8">
        <f>NRG_CM_E!N19+NRG_OIL_NG_E!N19+NRG_PF_E!N19+NRG_CO_E!N19+NRG_BKBPB_E!N19+NRG_GW_E!N19+NRG_BF_E!N19+NRG_PR_E!N19+NRG_NI_E!N19+NRG_CL_E!N19+NRG_LNG_E!N19+NRG_BIOG_E!N19+NRG_GTL_E!N19+NRG_CPP_E!N19+NRG_NSP_E!N19</f>
        <v>5237.8967001600004</v>
      </c>
      <c r="O19" s="8">
        <f>NRG_CM_E!O19+NRG_OIL_NG_E!O19+NRG_PF_E!O19+NRG_CO_E!O19+NRG_BKBPB_E!O19+NRG_GW_E!O19+NRG_BF_E!O19+NRG_PR_E!O19+NRG_NI_E!O19+NRG_CL_E!O19+NRG_LNG_E!O19+NRG_BIOG_E!O19+NRG_GTL_E!O19+NRG_CPP_E!O19+NRG_NSP_E!O19</f>
        <v>4939.3366790399996</v>
      </c>
      <c r="P19" s="8">
        <f>NRG_CM_E!P19+NRG_OIL_NG_E!P19+NRG_PF_E!P19+NRG_CO_E!P19+NRG_BKBPB_E!P19+NRG_GW_E!P19+NRG_BF_E!P19+NRG_PR_E!P19+NRG_NI_E!P19+NRG_CL_E!P19+NRG_LNG_E!P19+NRG_BIOG_E!P19+NRG_GTL_E!P19+NRG_CPP_E!P19+NRG_NSP_E!P19</f>
        <v>4835.9723068799995</v>
      </c>
      <c r="Q19" s="8">
        <f>NRG_CM_E!Q19+NRG_OIL_NG_E!Q19+NRG_PF_E!Q19+NRG_CO_E!Q19+NRG_BKBPB_E!Q19+NRG_GW_E!Q19+NRG_BF_E!Q19+NRG_PR_E!Q19+NRG_NI_E!Q19+NRG_CL_E!Q19+NRG_LNG_E!Q19+NRG_BIOG_E!Q19+NRG_GTL_E!Q19+NRG_CPP_E!Q19+NRG_NSP_E!Q19</f>
        <v>4916.4750835199993</v>
      </c>
      <c r="R19" s="8">
        <f>NRG_CM_E!R19+NRG_OIL_NG_E!R19+NRG_PF_E!R19+NRG_CO_E!R19+NRG_BKBPB_E!R19+NRG_GW_E!R19+NRG_BF_E!R19+NRG_PR_E!R19+NRG_NI_E!R19+NRG_CL_E!R19+NRG_LNG_E!R19+NRG_BIOG_E!R19+NRG_GTL_E!R19+NRG_CPP_E!R19+NRG_NSP_E!R19</f>
        <v>4883.5279036800002</v>
      </c>
      <c r="S19" s="8">
        <f>NRG_CM_E!S19+NRG_OIL_NG_E!S19+NRG_PF_E!S19+NRG_CO_E!S19+NRG_BKBPB_E!S19+NRG_GW_E!S19+NRG_BF_E!S19+NRG_PR_E!S19+NRG_NI_E!S19+NRG_CL_E!S19+NRG_LNG_E!S19+NRG_BIOG_E!S19+NRG_GTL_E!S19+NRG_CPP_E!S19+NRG_NSP_E!S19</f>
        <v>4704.2778931199991</v>
      </c>
      <c r="T19" s="8">
        <f>NRG_CM_E!T19+NRG_OIL_NG_E!T19+NRG_PF_E!T19+NRG_CO_E!T19+NRG_BKBPB_E!T19+NRG_GW_E!T19+NRG_BF_E!T19+NRG_PR_E!T19+NRG_NI_E!T19+NRG_CL_E!T19+NRG_LNG_E!T19+NRG_BIOG_E!T19+NRG_GTL_E!T19+NRG_CPP_E!T19+NRG_NSP_E!T19</f>
        <v>4898.6212751999992</v>
      </c>
      <c r="U19" s="8">
        <f>NRG_CM_E!U19+NRG_OIL_NG_E!U19+NRG_PF_E!U19+NRG_CO_E!U19+NRG_BKBPB_E!U19+NRG_GW_E!U19+NRG_BF_E!U19+NRG_PR_E!U19+NRG_NI_E!U19+NRG_CL_E!U19+NRG_LNG_E!U19+NRG_BIOG_E!U19+NRG_GTL_E!U19+NRG_CPP_E!U19+NRG_NSP_E!U19</f>
        <v>4087.5336547199995</v>
      </c>
      <c r="V19" s="8">
        <f>NRG_CM_E!V19+NRG_OIL_NG_E!V19+NRG_PF_E!V19+NRG_CO_E!V19+NRG_BKBPB_E!V19+NRG_GW_E!V19+NRG_BF_E!V19+NRG_PR_E!V19+NRG_NI_E!V19+NRG_CL_E!V19+NRG_LNG_E!V19+NRG_BIOG_E!V19+NRG_GTL_E!V19+NRG_CPP_E!V19+NRG_NSP_E!V19</f>
        <v>3948.2503574399989</v>
      </c>
      <c r="W19" s="8">
        <f>NRG_CM_E!W19+NRG_OIL_NG_E!W19+NRG_PF_E!W19+NRG_CO_E!W19+NRG_BKBPB_E!W19+NRG_GW_E!W19+NRG_BF_E!W19+NRG_PR_E!W19+NRG_NI_E!W19+NRG_CL_E!W19+NRG_LNG_E!W19+NRG_BIOG_E!W19+NRG_GTL_E!W19+NRG_CPP_E!W19+NRG_NSP_E!W19</f>
        <v>3495.8574432</v>
      </c>
      <c r="X19" s="8">
        <f>NRG_CM_E!X19+NRG_OIL_NG_E!X19+NRG_PF_E!X19+NRG_CO_E!X19+NRG_BKBPB_E!X19+NRG_GW_E!X19+NRG_BF_E!X19+NRG_PR_E!X19+NRG_NI_E!X19+NRG_CL_E!X19+NRG_LNG_E!X19+NRG_BIOG_E!X19+NRG_GTL_E!X19+NRG_CPP_E!X19+NRG_NSP_E!X19</f>
        <v>3997.1518070399998</v>
      </c>
      <c r="Y19" s="8">
        <f>NRG_CM_E!Y19+NRG_OIL_NG_E!Y19+NRG_PF_E!Y19+NRG_CO_E!Y19+NRG_BKBPB_E!Y19+NRG_GW_E!Y19+NRG_BF_E!Y19+NRG_PR_E!Y19+NRG_NI_E!Y19+NRG_CL_E!Y19+NRG_LNG_E!Y19+NRG_BIOG_E!Y19+NRG_GTL_E!Y19+NRG_CPP_E!Y19+NRG_NSP_E!Y19</f>
        <v>3833.7520104</v>
      </c>
      <c r="Z19" s="8">
        <f>NRG_CM_E!Z19+NRG_OIL_NG_E!Z19+NRG_PF_E!Z19+NRG_CO_E!Z19+NRG_BKBPB_E!Z19+NRG_GW_E!Z19+NRG_BF_E!Z19+NRG_PR_E!Z19+NRG_NI_E!Z19+NRG_CL_E!Z19+NRG_LNG_E!Z19+NRG_BIOG_E!Z19+NRG_GTL_E!Z19+NRG_CPP_E!Z19+NRG_NSP_E!Z19</f>
        <v>3967.3763323200001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29279.788200000003</v>
      </c>
      <c r="D20" s="8">
        <f>NRG_CM_E!D20+NRG_OIL_NG_E!D20+NRG_PF_E!D20+NRG_CO_E!D20+NRG_BKBPB_E!D20+NRG_GW_E!D20+NRG_BF_E!D20+NRG_PR_E!D20+NRG_NI_E!D20+NRG_CL_E!D20+NRG_LNG_E!D20+NRG_BIOG_E!D20+NRG_GTL_E!D20+NRG_CPP_E!D20+NRG_NSP_E!D20</f>
        <v>26725.921560000003</v>
      </c>
      <c r="E20" s="8">
        <f>NRG_CM_E!E20+NRG_OIL_NG_E!E20+NRG_PF_E!E20+NRG_CO_E!E20+NRG_BKBPB_E!E20+NRG_GW_E!E20+NRG_BF_E!E20+NRG_PR_E!E20+NRG_NI_E!E20+NRG_CL_E!E20+NRG_LNG_E!E20+NRG_BIOG_E!E20+NRG_GTL_E!E20+NRG_CPP_E!E20+NRG_NSP_E!E20</f>
        <v>29118.820535999999</v>
      </c>
      <c r="F20" s="8">
        <f>NRG_CM_E!F20+NRG_OIL_NG_E!F20+NRG_PF_E!F20+NRG_CO_E!F20+NRG_BKBPB_E!F20+NRG_GW_E!F20+NRG_BF_E!F20+NRG_PR_E!F20+NRG_NI_E!F20+NRG_CL_E!F20+NRG_LNG_E!F20+NRG_BIOG_E!F20+NRG_GTL_E!F20+NRG_CPP_E!F20+NRG_NSP_E!F20</f>
        <v>30655.280448000001</v>
      </c>
      <c r="G20" s="8">
        <f>NRG_CM_E!G20+NRG_OIL_NG_E!G20+NRG_PF_E!G20+NRG_CO_E!G20+NRG_BKBPB_E!G20+NRG_GW_E!G20+NRG_BF_E!G20+NRG_PR_E!G20+NRG_NI_E!G20+NRG_CL_E!G20+NRG_LNG_E!G20+NRG_BIOG_E!G20+NRG_GTL_E!G20+NRG_CPP_E!G20+NRG_NSP_E!G20</f>
        <v>31473.292968000002</v>
      </c>
      <c r="H20" s="8">
        <f>NRG_CM_E!H20+NRG_OIL_NG_E!H20+NRG_PF_E!H20+NRG_CO_E!H20+NRG_BKBPB_E!H20+NRG_GW_E!H20+NRG_BF_E!H20+NRG_PR_E!H20+NRG_NI_E!H20+NRG_CL_E!H20+NRG_LNG_E!H20+NRG_BIOG_E!H20+NRG_GTL_E!H20+NRG_CPP_E!H20+NRG_NSP_E!H20</f>
        <v>30151.624464</v>
      </c>
      <c r="I20" s="8">
        <f>NRG_CM_E!I20+NRG_OIL_NG_E!I20+NRG_PF_E!I20+NRG_CO_E!I20+NRG_BKBPB_E!I20+NRG_GW_E!I20+NRG_BF_E!I20+NRG_PR_E!I20+NRG_NI_E!I20+NRG_CL_E!I20+NRG_LNG_E!I20+NRG_BIOG_E!I20+NRG_GTL_E!I20+NRG_CPP_E!I20+NRG_NSP_E!I20</f>
        <v>30146.652432000003</v>
      </c>
      <c r="J20" s="8">
        <f>NRG_CM_E!J20+NRG_OIL_NG_E!J20+NRG_PF_E!J20+NRG_CO_E!J20+NRG_BKBPB_E!J20+NRG_GW_E!J20+NRG_BF_E!J20+NRG_PR_E!J20+NRG_NI_E!J20+NRG_CL_E!J20+NRG_LNG_E!J20+NRG_BIOG_E!J20+NRG_GTL_E!J20+NRG_CPP_E!J20+NRG_NSP_E!J20</f>
        <v>29970.641376000007</v>
      </c>
      <c r="K20" s="8">
        <f>NRG_CM_E!K20+NRG_OIL_NG_E!K20+NRG_PF_E!K20+NRG_CO_E!K20+NRG_BKBPB_E!K20+NRG_GW_E!K20+NRG_BF_E!K20+NRG_PR_E!K20+NRG_NI_E!K20+NRG_CL_E!K20+NRG_LNG_E!K20+NRG_BIOG_E!K20+NRG_GTL_E!K20+NRG_CPP_E!K20+NRG_NSP_E!K20</f>
        <v>27805.436568000001</v>
      </c>
      <c r="L20" s="8">
        <f>NRG_CM_E!L20+NRG_OIL_NG_E!L20+NRG_PF_E!L20+NRG_CO_E!L20+NRG_BKBPB_E!L20+NRG_GW_E!L20+NRG_BF_E!L20+NRG_PR_E!L20+NRG_NI_E!L20+NRG_CL_E!L20+NRG_LNG_E!L20+NRG_BIOG_E!L20+NRG_GTL_E!L20+NRG_CPP_E!L20+NRG_NSP_E!L20</f>
        <v>21082.044672000004</v>
      </c>
      <c r="M20" s="8">
        <f>NRG_CM_E!M20+NRG_OIL_NG_E!M20+NRG_PF_E!M20+NRG_CO_E!M20+NRG_BKBPB_E!M20+NRG_GW_E!M20+NRG_BF_E!M20+NRG_PR_E!M20+NRG_NI_E!M20+NRG_CL_E!M20+NRG_LNG_E!M20+NRG_BIOG_E!M20+NRG_GTL_E!M20+NRG_CPP_E!M20+NRG_NSP_E!M20</f>
        <v>26771.183712000002</v>
      </c>
      <c r="N20" s="8">
        <f>NRG_CM_E!N20+NRG_OIL_NG_E!N20+NRG_PF_E!N20+NRG_CO_E!N20+NRG_BKBPB_E!N20+NRG_GW_E!N20+NRG_BF_E!N20+NRG_PR_E!N20+NRG_NI_E!N20+NRG_CL_E!N20+NRG_LNG_E!N20+NRG_BIOG_E!N20+NRG_GTL_E!N20+NRG_CPP_E!N20+NRG_NSP_E!N20</f>
        <v>26227.030751999999</v>
      </c>
      <c r="O20" s="8">
        <f>NRG_CM_E!O20+NRG_OIL_NG_E!O20+NRG_PF_E!O20+NRG_CO_E!O20+NRG_BKBPB_E!O20+NRG_GW_E!O20+NRG_BF_E!O20+NRG_PR_E!O20+NRG_NI_E!O20+NRG_CL_E!O20+NRG_LNG_E!O20+NRG_BIOG_E!O20+NRG_GTL_E!O20+NRG_CPP_E!O20+NRG_NSP_E!O20</f>
        <v>26267.388264000001</v>
      </c>
      <c r="P20" s="8">
        <f>NRG_CM_E!P20+NRG_OIL_NG_E!P20+NRG_PF_E!P20+NRG_CO_E!P20+NRG_BKBPB_E!P20+NRG_GW_E!P20+NRG_BF_E!P20+NRG_PR_E!P20+NRG_NI_E!P20+NRG_CL_E!P20+NRG_LNG_E!P20+NRG_BIOG_E!P20+NRG_GTL_E!P20+NRG_CPP_E!P20+NRG_NSP_E!P20</f>
        <v>26645.540688000001</v>
      </c>
      <c r="Q20" s="8">
        <f>NRG_CM_E!Q20+NRG_OIL_NG_E!Q20+NRG_PF_E!Q20+NRG_CO_E!Q20+NRG_BKBPB_E!Q20+NRG_GW_E!Q20+NRG_BF_E!Q20+NRG_PR_E!Q20+NRG_NI_E!Q20+NRG_CL_E!Q20+NRG_LNG_E!Q20+NRG_BIOG_E!Q20+NRG_GTL_E!Q20+NRG_CPP_E!Q20+NRG_NSP_E!Q20</f>
        <v>25279.225919999997</v>
      </c>
      <c r="R20" s="8">
        <f>NRG_CM_E!R20+NRG_OIL_NG_E!R20+NRG_PF_E!R20+NRG_CO_E!R20+NRG_BKBPB_E!R20+NRG_GW_E!R20+NRG_BF_E!R20+NRG_PR_E!R20+NRG_NI_E!R20+NRG_CL_E!R20+NRG_LNG_E!R20+NRG_BIOG_E!R20+NRG_GTL_E!R20+NRG_CPP_E!R20+NRG_NSP_E!R20</f>
        <v>25993.869408000002</v>
      </c>
      <c r="S20" s="8">
        <f>NRG_CM_E!S20+NRG_OIL_NG_E!S20+NRG_PF_E!S20+NRG_CO_E!S20+NRG_BKBPB_E!S20+NRG_GW_E!S20+NRG_BF_E!S20+NRG_PR_E!S20+NRG_NI_E!S20+NRG_CL_E!S20+NRG_LNG_E!S20+NRG_BIOG_E!S20+NRG_GTL_E!S20+NRG_CPP_E!S20+NRG_NSP_E!S20</f>
        <v>25108.837415999998</v>
      </c>
      <c r="T20" s="8">
        <f>NRG_CM_E!T20+NRG_OIL_NG_E!T20+NRG_PF_E!T20+NRG_CO_E!T20+NRG_BKBPB_E!T20+NRG_GW_E!T20+NRG_BF_E!T20+NRG_PR_E!T20+NRG_NI_E!T20+NRG_CL_E!T20+NRG_LNG_E!T20+NRG_BIOG_E!T20+NRG_GTL_E!T20+NRG_CPP_E!T20+NRG_NSP_E!T20</f>
        <v>29420.649647999999</v>
      </c>
      <c r="U20" s="8">
        <f>NRG_CM_E!U20+NRG_OIL_NG_E!U20+NRG_PF_E!U20+NRG_CO_E!U20+NRG_BKBPB_E!U20+NRG_GW_E!U20+NRG_BF_E!U20+NRG_PR_E!U20+NRG_NI_E!U20+NRG_CL_E!U20+NRG_LNG_E!U20+NRG_BIOG_E!U20+NRG_GTL_E!U20+NRG_CPP_E!U20+NRG_NSP_E!U20</f>
        <v>37495.873583999994</v>
      </c>
      <c r="V20" s="8">
        <f>NRG_CM_E!V20+NRG_OIL_NG_E!V20+NRG_PF_E!V20+NRG_CO_E!V20+NRG_BKBPB_E!V20+NRG_GW_E!V20+NRG_BF_E!V20+NRG_PR_E!V20+NRG_NI_E!V20+NRG_CL_E!V20+NRG_LNG_E!V20+NRG_BIOG_E!V20+NRG_GTL_E!V20+NRG_CPP_E!V20+NRG_NSP_E!V20</f>
        <v>35257.477319999998</v>
      </c>
      <c r="W20" s="8">
        <f>NRG_CM_E!W20+NRG_OIL_NG_E!W20+NRG_PF_E!W20+NRG_CO_E!W20+NRG_BKBPB_E!W20+NRG_GW_E!W20+NRG_BF_E!W20+NRG_PR_E!W20+NRG_NI_E!W20+NRG_CL_E!W20+NRG_LNG_E!W20+NRG_BIOG_E!W20+NRG_GTL_E!W20+NRG_CPP_E!W20+NRG_NSP_E!W20</f>
        <v>29105.063208000003</v>
      </c>
      <c r="X20" s="8">
        <f>NRG_CM_E!X20+NRG_OIL_NG_E!X20+NRG_PF_E!X20+NRG_CO_E!X20+NRG_BKBPB_E!X20+NRG_GW_E!X20+NRG_BF_E!X20+NRG_PR_E!X20+NRG_NI_E!X20+NRG_CL_E!X20+NRG_LNG_E!X20+NRG_BIOG_E!X20+NRG_GTL_E!X20+NRG_CPP_E!X20+NRG_NSP_E!X20</f>
        <v>33141.188807999999</v>
      </c>
      <c r="Y20" s="8">
        <f>NRG_CM_E!Y20+NRG_OIL_NG_E!Y20+NRG_PF_E!Y20+NRG_CO_E!Y20+NRG_BKBPB_E!Y20+NRG_GW_E!Y20+NRG_BF_E!Y20+NRG_PR_E!Y20+NRG_NI_E!Y20+NRG_CL_E!Y20+NRG_LNG_E!Y20+NRG_BIOG_E!Y20+NRG_GTL_E!Y20+NRG_CPP_E!Y20+NRG_NSP_E!Y20</f>
        <v>30704.793911999997</v>
      </c>
      <c r="Z20" s="8">
        <f>NRG_CM_E!Z20+NRG_OIL_NG_E!Z20+NRG_PF_E!Z20+NRG_CO_E!Z20+NRG_BKBPB_E!Z20+NRG_GW_E!Z20+NRG_BF_E!Z20+NRG_PR_E!Z20+NRG_NI_E!Z20+NRG_CL_E!Z20+NRG_LNG_E!Z20+NRG_BIOG_E!Z20+NRG_GTL_E!Z20+NRG_CPP_E!Z20+NRG_NSP_E!Z20</f>
        <v>28545.065640000001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1203.5657087999998</v>
      </c>
      <c r="D21" s="8">
        <f>NRG_CM_E!D21+NRG_OIL_NG_E!D21+NRG_PF_E!D21+NRG_CO_E!D21+NRG_BKBPB_E!D21+NRG_GW_E!D21+NRG_BF_E!D21+NRG_PR_E!D21+NRG_NI_E!D21+NRG_CL_E!D21+NRG_LNG_E!D21+NRG_BIOG_E!D21+NRG_GTL_E!D21+NRG_CPP_E!D21+NRG_NSP_E!D21</f>
        <v>1028.8454903999998</v>
      </c>
      <c r="E21" s="8">
        <f>NRG_CM_E!E21+NRG_OIL_NG_E!E21+NRG_PF_E!E21+NRG_CO_E!E21+NRG_BKBPB_E!E21+NRG_GW_E!E21+NRG_BF_E!E21+NRG_PR_E!E21+NRG_NI_E!E21+NRG_CL_E!E21+NRG_LNG_E!E21+NRG_BIOG_E!E21+NRG_GTL_E!E21+NRG_CPP_E!E21+NRG_NSP_E!E21</f>
        <v>1142.9597087999996</v>
      </c>
      <c r="F21" s="8">
        <f>NRG_CM_E!F21+NRG_OIL_NG_E!F21+NRG_PF_E!F21+NRG_CO_E!F21+NRG_BKBPB_E!F21+NRG_GW_E!F21+NRG_BF_E!F21+NRG_PR_E!F21+NRG_NI_E!F21+NRG_CL_E!F21+NRG_LNG_E!F21+NRG_BIOG_E!F21+NRG_GTL_E!F21+NRG_CPP_E!F21+NRG_NSP_E!F21</f>
        <v>36.763927199999998</v>
      </c>
      <c r="G21" s="8">
        <f>NRG_CM_E!G21+NRG_OIL_NG_E!G21+NRG_PF_E!G21+NRG_CO_E!G21+NRG_BKBPB_E!G21+NRG_GW_E!G21+NRG_BF_E!G21+NRG_PR_E!G21+NRG_NI_E!G21+NRG_CL_E!G21+NRG_LNG_E!G21+NRG_BIOG_E!G21+NRG_GTL_E!G21+NRG_CPP_E!G21+NRG_NSP_E!G21</f>
        <v>38.401927199999989</v>
      </c>
      <c r="H21" s="8">
        <f>NRG_CM_E!H21+NRG_OIL_NG_E!H21+NRG_PF_E!H21+NRG_CO_E!H21+NRG_BKBPB_E!H21+NRG_GW_E!H21+NRG_BF_E!H21+NRG_PR_E!H21+NRG_NI_E!H21+NRG_CL_E!H21+NRG_LNG_E!H21+NRG_BIOG_E!H21+NRG_GTL_E!H21+NRG_CPP_E!H21+NRG_NSP_E!H21</f>
        <v>302.05702799999995</v>
      </c>
      <c r="I21" s="8">
        <f>NRG_CM_E!I21+NRG_OIL_NG_E!I21+NRG_PF_E!I21+NRG_CO_E!I21+NRG_BKBPB_E!I21+NRG_GW_E!I21+NRG_BF_E!I21+NRG_PR_E!I21+NRG_NI_E!I21+NRG_CL_E!I21+NRG_LNG_E!I21+NRG_BIOG_E!I21+NRG_GTL_E!I21+NRG_CPP_E!I21+NRG_NSP_E!I21</f>
        <v>346.07729520000004</v>
      </c>
      <c r="J21" s="8">
        <f>NRG_CM_E!J21+NRG_OIL_NG_E!J21+NRG_PF_E!J21+NRG_CO_E!J21+NRG_BKBPB_E!J21+NRG_GW_E!J21+NRG_BF_E!J21+NRG_PR_E!J21+NRG_NI_E!J21+NRG_CL_E!J21+NRG_LNG_E!J21+NRG_BIOG_E!J21+NRG_GTL_E!J21+NRG_CPP_E!J21+NRG_NSP_E!J21</f>
        <v>268.05607919999994</v>
      </c>
      <c r="K21" s="8">
        <f>NRG_CM_E!K21+NRG_OIL_NG_E!K21+NRG_PF_E!K21+NRG_CO_E!K21+NRG_BKBPB_E!K21+NRG_GW_E!K21+NRG_BF_E!K21+NRG_PR_E!K21+NRG_NI_E!K21+NRG_CL_E!K21+NRG_LNG_E!K21+NRG_BIOG_E!K21+NRG_GTL_E!K21+NRG_CPP_E!K21+NRG_NSP_E!K21</f>
        <v>266.53339440000002</v>
      </c>
      <c r="L21" s="8">
        <f>NRG_CM_E!L21+NRG_OIL_NG_E!L21+NRG_PF_E!L21+NRG_CO_E!L21+NRG_BKBPB_E!L21+NRG_GW_E!L21+NRG_BF_E!L21+NRG_PR_E!L21+NRG_NI_E!L21+NRG_CL_E!L21+NRG_LNG_E!L21+NRG_BIOG_E!L21+NRG_GTL_E!L21+NRG_CPP_E!L21+NRG_NSP_E!L21</f>
        <v>185.19490079999997</v>
      </c>
      <c r="M21" s="8">
        <f>NRG_CM_E!M21+NRG_OIL_NG_E!M21+NRG_PF_E!M21+NRG_CO_E!M21+NRG_BKBPB_E!M21+NRG_GW_E!M21+NRG_BF_E!M21+NRG_PR_E!M21+NRG_NI_E!M21+NRG_CL_E!M21+NRG_LNG_E!M21+NRG_BIOG_E!M21+NRG_GTL_E!M21+NRG_CPP_E!M21+NRG_NSP_E!M21</f>
        <v>400.76749440000003</v>
      </c>
      <c r="N21" s="8">
        <f>NRG_CM_E!N21+NRG_OIL_NG_E!N21+NRG_PF_E!N21+NRG_CO_E!N21+NRG_BKBPB_E!N21+NRG_GW_E!N21+NRG_BF_E!N21+NRG_PR_E!N21+NRG_NI_E!N21+NRG_CL_E!N21+NRG_LNG_E!N21+NRG_BIOG_E!N21+NRG_GTL_E!N21+NRG_CPP_E!N21+NRG_NSP_E!N21</f>
        <v>1694.5293455999999</v>
      </c>
      <c r="O21" s="8">
        <f>NRG_CM_E!O21+NRG_OIL_NG_E!O21+NRG_PF_E!O21+NRG_CO_E!O21+NRG_BKBPB_E!O21+NRG_GW_E!O21+NRG_BF_E!O21+NRG_PR_E!O21+NRG_NI_E!O21+NRG_CL_E!O21+NRG_LNG_E!O21+NRG_BIOG_E!O21+NRG_GTL_E!O21+NRG_CPP_E!O21+NRG_NSP_E!O21</f>
        <v>1354.6679328</v>
      </c>
      <c r="P21" s="8">
        <f>NRG_CM_E!P21+NRG_OIL_NG_E!P21+NRG_PF_E!P21+NRG_CO_E!P21+NRG_BKBPB_E!P21+NRG_GW_E!P21+NRG_BF_E!P21+NRG_PR_E!P21+NRG_NI_E!P21+NRG_CL_E!P21+NRG_LNG_E!P21+NRG_BIOG_E!P21+NRG_GTL_E!P21+NRG_CPP_E!P21+NRG_NSP_E!P21</f>
        <v>1521.7760375999999</v>
      </c>
      <c r="Q21" s="8">
        <f>NRG_CM_E!Q21+NRG_OIL_NG_E!Q21+NRG_PF_E!Q21+NRG_CO_E!Q21+NRG_BKBPB_E!Q21+NRG_GW_E!Q21+NRG_BF_E!Q21+NRG_PR_E!Q21+NRG_NI_E!Q21+NRG_CL_E!Q21+NRG_LNG_E!Q21+NRG_BIOG_E!Q21+NRG_GTL_E!Q21+NRG_CPP_E!Q21+NRG_NSP_E!Q21</f>
        <v>1397.1157199999998</v>
      </c>
      <c r="R21" s="8">
        <f>NRG_CM_E!R21+NRG_OIL_NG_E!R21+NRG_PF_E!R21+NRG_CO_E!R21+NRG_BKBPB_E!R21+NRG_GW_E!R21+NRG_BF_E!R21+NRG_PR_E!R21+NRG_NI_E!R21+NRG_CL_E!R21+NRG_LNG_E!R21+NRG_BIOG_E!R21+NRG_GTL_E!R21+NRG_CPP_E!R21+NRG_NSP_E!R21</f>
        <v>1586.8387079999998</v>
      </c>
      <c r="S21" s="8">
        <f>NRG_CM_E!S21+NRG_OIL_NG_E!S21+NRG_PF_E!S21+NRG_CO_E!S21+NRG_BKBPB_E!S21+NRG_GW_E!S21+NRG_BF_E!S21+NRG_PR_E!S21+NRG_NI_E!S21+NRG_CL_E!S21+NRG_LNG_E!S21+NRG_BIOG_E!S21+NRG_GTL_E!S21+NRG_CPP_E!S21+NRG_NSP_E!S21</f>
        <v>1463.2941960000003</v>
      </c>
      <c r="T21" s="8">
        <f>NRG_CM_E!T21+NRG_OIL_NG_E!T21+NRG_PF_E!T21+NRG_CO_E!T21+NRG_BKBPB_E!T21+NRG_GW_E!T21+NRG_BF_E!T21+NRG_PR_E!T21+NRG_NI_E!T21+NRG_CL_E!T21+NRG_LNG_E!T21+NRG_BIOG_E!T21+NRG_GTL_E!T21+NRG_CPP_E!T21+NRG_NSP_E!T21</f>
        <v>2082.7006200000001</v>
      </c>
      <c r="U21" s="8">
        <f>NRG_CM_E!U21+NRG_OIL_NG_E!U21+NRG_PF_E!U21+NRG_CO_E!U21+NRG_BKBPB_E!U21+NRG_GW_E!U21+NRG_BF_E!U21+NRG_PR_E!U21+NRG_NI_E!U21+NRG_CL_E!U21+NRG_LNG_E!U21+NRG_BIOG_E!U21+NRG_GTL_E!U21+NRG_CPP_E!U21+NRG_NSP_E!U21</f>
        <v>835.42651919999992</v>
      </c>
      <c r="V21" s="8">
        <f>NRG_CM_E!V21+NRG_OIL_NG_E!V21+NRG_PF_E!V21+NRG_CO_E!V21+NRG_BKBPB_E!V21+NRG_GW_E!V21+NRG_BF_E!V21+NRG_PR_E!V21+NRG_NI_E!V21+NRG_CL_E!V21+NRG_LNG_E!V21+NRG_BIOG_E!V21+NRG_GTL_E!V21+NRG_CPP_E!V21+NRG_NSP_E!V21</f>
        <v>909.24790320000011</v>
      </c>
      <c r="W21" s="8">
        <f>NRG_CM_E!W21+NRG_OIL_NG_E!W21+NRG_PF_E!W21+NRG_CO_E!W21+NRG_BKBPB_E!W21+NRG_GW_E!W21+NRG_BF_E!W21+NRG_PR_E!W21+NRG_NI_E!W21+NRG_CL_E!W21+NRG_LNG_E!W21+NRG_BIOG_E!W21+NRG_GTL_E!W21+NRG_CPP_E!W21+NRG_NSP_E!W21</f>
        <v>763.28703359999986</v>
      </c>
      <c r="X21" s="8">
        <f>NRG_CM_E!X21+NRG_OIL_NG_E!X21+NRG_PF_E!X21+NRG_CO_E!X21+NRG_BKBPB_E!X21+NRG_GW_E!X21+NRG_BF_E!X21+NRG_PR_E!X21+NRG_NI_E!X21+NRG_CL_E!X21+NRG_LNG_E!X21+NRG_BIOG_E!X21+NRG_GTL_E!X21+NRG_CPP_E!X21+NRG_NSP_E!X21</f>
        <v>740.20040639999991</v>
      </c>
      <c r="Y21" s="8">
        <f>NRG_CM_E!Y21+NRG_OIL_NG_E!Y21+NRG_PF_E!Y21+NRG_CO_E!Y21+NRG_BKBPB_E!Y21+NRG_GW_E!Y21+NRG_BF_E!Y21+NRG_PR_E!Y21+NRG_NI_E!Y21+NRG_CL_E!Y21+NRG_LNG_E!Y21+NRG_BIOG_E!Y21+NRG_GTL_E!Y21+NRG_CPP_E!Y21+NRG_NSP_E!Y21</f>
        <v>815.01310799999987</v>
      </c>
      <c r="Z21" s="8">
        <f>NRG_CM_E!Z21+NRG_OIL_NG_E!Z21+NRG_PF_E!Z21+NRG_CO_E!Z21+NRG_BKBPB_E!Z21+NRG_GW_E!Z21+NRG_BF_E!Z21+NRG_PR_E!Z21+NRG_NI_E!Z21+NRG_CL_E!Z21+NRG_LNG_E!Z21+NRG_BIOG_E!Z21+NRG_GTL_E!Z21+NRG_CPP_E!Z21+NRG_NSP_E!Z21</f>
        <v>618.6889799999999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40.456279424339755</v>
      </c>
      <c r="D22" s="27">
        <f t="shared" si="12"/>
        <v>84.401576177611034</v>
      </c>
      <c r="E22" s="27">
        <f t="shared" si="12"/>
        <v>151.02577123340012</v>
      </c>
      <c r="F22" s="27">
        <f t="shared" si="12"/>
        <v>192.63937491480183</v>
      </c>
      <c r="G22" s="27">
        <f t="shared" si="12"/>
        <v>216.26608103952347</v>
      </c>
      <c r="H22" s="27">
        <f t="shared" si="12"/>
        <v>162.75517472377541</v>
      </c>
      <c r="I22" s="27">
        <f t="shared" si="12"/>
        <v>144.48634530178944</v>
      </c>
      <c r="J22" s="27">
        <f t="shared" si="12"/>
        <v>172.68486905925909</v>
      </c>
      <c r="K22" s="27">
        <f t="shared" si="12"/>
        <v>158.40516866686562</v>
      </c>
      <c r="L22" s="27">
        <f t="shared" si="12"/>
        <v>166.07856428102997</v>
      </c>
      <c r="M22" s="27">
        <f t="shared" si="12"/>
        <v>116.04768429650488</v>
      </c>
      <c r="N22" s="27">
        <f t="shared" si="12"/>
        <v>134.17666205834996</v>
      </c>
      <c r="O22" s="27">
        <f t="shared" si="12"/>
        <v>116.89543329292133</v>
      </c>
      <c r="P22" s="27">
        <f t="shared" si="12"/>
        <v>132.84875047138291</v>
      </c>
      <c r="Q22" s="27">
        <f t="shared" si="12"/>
        <v>91.350214695793227</v>
      </c>
      <c r="R22" s="27">
        <f t="shared" si="12"/>
        <v>58.82263785032012</v>
      </c>
      <c r="S22" s="27">
        <f t="shared" si="12"/>
        <v>90.189960950887567</v>
      </c>
      <c r="T22" s="27">
        <f t="shared" si="12"/>
        <v>96.165670402053209</v>
      </c>
      <c r="U22" s="27">
        <f t="shared" si="12"/>
        <v>71.221715601588954</v>
      </c>
      <c r="V22" s="27">
        <f t="shared" si="12"/>
        <v>68.241439640484231</v>
      </c>
      <c r="W22" s="27">
        <f t="shared" si="12"/>
        <v>63.519172707775112</v>
      </c>
      <c r="X22" s="27">
        <f t="shared" si="12"/>
        <v>78.389916115658764</v>
      </c>
      <c r="Y22" s="27">
        <f t="shared" ref="Y22:Z22" si="13">SUM(Y23:Y24)</f>
        <v>64.251877095201706</v>
      </c>
      <c r="Z22" s="27">
        <f t="shared" si="13"/>
        <v>31.841327281441714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40.456279424339755</v>
      </c>
      <c r="D23" s="8">
        <f>NRG_CM_E!D23+NRG_OIL_NG_E!D23+NRG_PF_E!D23+NRG_CO_E!D23+NRG_BKBPB_E!D23+NRG_GW_E!D23+NRG_BF_E!D23+NRG_PR_E!D23+NRG_NI_E!D23+NRG_CL_E!D23+NRG_LNG_E!D23+NRG_BIOG_E!D23+NRG_GTL_E!D23+NRG_CPP_E!D23+NRG_NSP_E!D23</f>
        <v>84.401576177611034</v>
      </c>
      <c r="E23" s="8">
        <f>NRG_CM_E!E23+NRG_OIL_NG_E!E23+NRG_PF_E!E23+NRG_CO_E!E23+NRG_BKBPB_E!E23+NRG_GW_E!E23+NRG_BF_E!E23+NRG_PR_E!E23+NRG_NI_E!E23+NRG_CL_E!E23+NRG_LNG_E!E23+NRG_BIOG_E!E23+NRG_GTL_E!E23+NRG_CPP_E!E23+NRG_NSP_E!E23</f>
        <v>151.02577123340012</v>
      </c>
      <c r="F23" s="8">
        <f>NRG_CM_E!F23+NRG_OIL_NG_E!F23+NRG_PF_E!F23+NRG_CO_E!F23+NRG_BKBPB_E!F23+NRG_GW_E!F23+NRG_BF_E!F23+NRG_PR_E!F23+NRG_NI_E!F23+NRG_CL_E!F23+NRG_LNG_E!F23+NRG_BIOG_E!F23+NRG_GTL_E!F23+NRG_CPP_E!F23+NRG_NSP_E!F23</f>
        <v>187.88147907026658</v>
      </c>
      <c r="G23" s="8">
        <f>NRG_CM_E!G23+NRG_OIL_NG_E!G23+NRG_PF_E!G23+NRG_CO_E!G23+NRG_BKBPB_E!G23+NRG_GW_E!G23+NRG_BF_E!G23+NRG_PR_E!G23+NRG_NI_E!G23+NRG_CL_E!G23+NRG_LNG_E!G23+NRG_BIOG_E!G23+NRG_GTL_E!G23+NRG_CPP_E!G23+NRG_NSP_E!G23</f>
        <v>216.26608103952347</v>
      </c>
      <c r="H23" s="8">
        <f>NRG_CM_E!H23+NRG_OIL_NG_E!H23+NRG_PF_E!H23+NRG_CO_E!H23+NRG_BKBPB_E!H23+NRG_GW_E!H23+NRG_BF_E!H23+NRG_PR_E!H23+NRG_NI_E!H23+NRG_CL_E!H23+NRG_LNG_E!H23+NRG_BIOG_E!H23+NRG_GTL_E!H23+NRG_CPP_E!H23+NRG_NSP_E!H23</f>
        <v>161.07097811859194</v>
      </c>
      <c r="I23" s="8">
        <f>NRG_CM_E!I23+NRG_OIL_NG_E!I23+NRG_PF_E!I23+NRG_CO_E!I23+NRG_BKBPB_E!I23+NRG_GW_E!I23+NRG_BF_E!I23+NRG_PR_E!I23+NRG_NI_E!I23+NRG_CL_E!I23+NRG_LNG_E!I23+NRG_BIOG_E!I23+NRG_GTL_E!I23+NRG_CPP_E!I23+NRG_NSP_E!I23</f>
        <v>141.11082714929518</v>
      </c>
      <c r="J23" s="8">
        <f>NRG_CM_E!J23+NRG_OIL_NG_E!J23+NRG_PF_E!J23+NRG_CO_E!J23+NRG_BKBPB_E!J23+NRG_GW_E!J23+NRG_BF_E!J23+NRG_PR_E!J23+NRG_NI_E!J23+NRG_CL_E!J23+NRG_LNG_E!J23+NRG_BIOG_E!J23+NRG_GTL_E!J23+NRG_CPP_E!J23+NRG_NSP_E!J23</f>
        <v>170.99610461925909</v>
      </c>
      <c r="K23" s="8">
        <f>NRG_CM_E!K23+NRG_OIL_NG_E!K23+NRG_PF_E!K23+NRG_CO_E!K23+NRG_BKBPB_E!K23+NRG_GW_E!K23+NRG_BF_E!K23+NRG_PR_E!K23+NRG_NI_E!K23+NRG_CL_E!K23+NRG_LNG_E!K23+NRG_BIOG_E!K23+NRG_GTL_E!K23+NRG_CPP_E!K23+NRG_NSP_E!K23</f>
        <v>158.40516866686562</v>
      </c>
      <c r="L23" s="8">
        <f>NRG_CM_E!L23+NRG_OIL_NG_E!L23+NRG_PF_E!L23+NRG_CO_E!L23+NRG_BKBPB_E!L23+NRG_GW_E!L23+NRG_BF_E!L23+NRG_PR_E!L23+NRG_NI_E!L23+NRG_CL_E!L23+NRG_LNG_E!L23+NRG_BIOG_E!L23+NRG_GTL_E!L23+NRG_CPP_E!L23+NRG_NSP_E!L23</f>
        <v>164.39174568052297</v>
      </c>
      <c r="M23" s="8">
        <f>NRG_CM_E!M23+NRG_OIL_NG_E!M23+NRG_PF_E!M23+NRG_CO_E!M23+NRG_BKBPB_E!M23+NRG_GW_E!M23+NRG_BF_E!M23+NRG_PR_E!M23+NRG_NI_E!M23+NRG_CL_E!M23+NRG_LNG_E!M23+NRG_BIOG_E!M23+NRG_GTL_E!M23+NRG_CPP_E!M23+NRG_NSP_E!M23</f>
        <v>114.35902285345338</v>
      </c>
      <c r="N23" s="8">
        <f>NRG_CM_E!N23+NRG_OIL_NG_E!N23+NRG_PF_E!N23+NRG_CO_E!N23+NRG_BKBPB_E!N23+NRG_GW_E!N23+NRG_BF_E!N23+NRG_PR_E!N23+NRG_NI_E!N23+NRG_CL_E!N23+NRG_LNG_E!N23+NRG_BIOG_E!N23+NRG_GTL_E!N23+NRG_CPP_E!N23+NRG_NSP_E!N23</f>
        <v>134.17666205834996</v>
      </c>
      <c r="O23" s="8">
        <f>NRG_CM_E!O23+NRG_OIL_NG_E!O23+NRG_PF_E!O23+NRG_CO_E!O23+NRG_BKBPB_E!O23+NRG_GW_E!O23+NRG_BF_E!O23+NRG_PR_E!O23+NRG_NI_E!O23+NRG_CL_E!O23+NRG_LNG_E!O23+NRG_BIOG_E!O23+NRG_GTL_E!O23+NRG_CPP_E!O23+NRG_NSP_E!O23</f>
        <v>116.89543329292133</v>
      </c>
      <c r="P23" s="8">
        <f>NRG_CM_E!P23+NRG_OIL_NG_E!P23+NRG_PF_E!P23+NRG_CO_E!P23+NRG_BKBPB_E!P23+NRG_GW_E!P23+NRG_BF_E!P23+NRG_PR_E!P23+NRG_NI_E!P23+NRG_CL_E!P23+NRG_LNG_E!P23+NRG_BIOG_E!P23+NRG_GTL_E!P23+NRG_CPP_E!P23+NRG_NSP_E!P23</f>
        <v>132.84875047138291</v>
      </c>
      <c r="Q23" s="8">
        <f>NRG_CM_E!Q23+NRG_OIL_NG_E!Q23+NRG_PF_E!Q23+NRG_CO_E!Q23+NRG_BKBPB_E!Q23+NRG_GW_E!Q23+NRG_BF_E!Q23+NRG_PR_E!Q23+NRG_NI_E!Q23+NRG_CL_E!Q23+NRG_LNG_E!Q23+NRG_BIOG_E!Q23+NRG_GTL_E!Q23+NRG_CPP_E!Q23+NRG_NSP_E!Q23</f>
        <v>91.350214695793227</v>
      </c>
      <c r="R23" s="8">
        <f>NRG_CM_E!R23+NRG_OIL_NG_E!R23+NRG_PF_E!R23+NRG_CO_E!R23+NRG_BKBPB_E!R23+NRG_GW_E!R23+NRG_BF_E!R23+NRG_PR_E!R23+NRG_NI_E!R23+NRG_CL_E!R23+NRG_LNG_E!R23+NRG_BIOG_E!R23+NRG_GTL_E!R23+NRG_CPP_E!R23+NRG_NSP_E!R23</f>
        <v>58.82263785032012</v>
      </c>
      <c r="S23" s="8">
        <f>NRG_CM_E!S23+NRG_OIL_NG_E!S23+NRG_PF_E!S23+NRG_CO_E!S23+NRG_BKBPB_E!S23+NRG_GW_E!S23+NRG_BF_E!S23+NRG_PR_E!S23+NRG_NI_E!S23+NRG_CL_E!S23+NRG_LNG_E!S23+NRG_BIOG_E!S23+NRG_GTL_E!S23+NRG_CPP_E!S23+NRG_NSP_E!S23</f>
        <v>78.999665209603663</v>
      </c>
      <c r="T23" s="8">
        <f>NRG_CM_E!T23+NRG_OIL_NG_E!T23+NRG_PF_E!T23+NRG_CO_E!T23+NRG_BKBPB_E!T23+NRG_GW_E!T23+NRG_BF_E!T23+NRG_PR_E!T23+NRG_NI_E!T23+NRG_CL_E!T23+NRG_LNG_E!T23+NRG_BIOG_E!T23+NRG_GTL_E!T23+NRG_CPP_E!T23+NRG_NSP_E!T23</f>
        <v>96.165670402053209</v>
      </c>
      <c r="U23" s="8">
        <f>NRG_CM_E!U23+NRG_OIL_NG_E!U23+NRG_PF_E!U23+NRG_CO_E!U23+NRG_BKBPB_E!U23+NRG_GW_E!U23+NRG_BF_E!U23+NRG_PR_E!U23+NRG_NI_E!U23+NRG_CL_E!U23+NRG_LNG_E!U23+NRG_BIOG_E!U23+NRG_GTL_E!U23+NRG_CPP_E!U23+NRG_NSP_E!U23</f>
        <v>71.221715601588954</v>
      </c>
      <c r="V23" s="8">
        <f>NRG_CM_E!V23+NRG_OIL_NG_E!V23+NRG_PF_E!V23+NRG_CO_E!V23+NRG_BKBPB_E!V23+NRG_GW_E!V23+NRG_BF_E!V23+NRG_PR_E!V23+NRG_NI_E!V23+NRG_CL_E!V23+NRG_LNG_E!V23+NRG_BIOG_E!V23+NRG_GTL_E!V23+NRG_CPP_E!V23+NRG_NSP_E!V23</f>
        <v>67.963853504484234</v>
      </c>
      <c r="W23" s="8">
        <f>NRG_CM_E!W23+NRG_OIL_NG_E!W23+NRG_PF_E!W23+NRG_CO_E!W23+NRG_BKBPB_E!W23+NRG_GW_E!W23+NRG_BF_E!W23+NRG_PR_E!W23+NRG_NI_E!W23+NRG_CL_E!W23+NRG_LNG_E!W23+NRG_BIOG_E!W23+NRG_GTL_E!W23+NRG_CPP_E!W23+NRG_NSP_E!W23</f>
        <v>63.519172707775112</v>
      </c>
      <c r="X23" s="8">
        <f>NRG_CM_E!X23+NRG_OIL_NG_E!X23+NRG_PF_E!X23+NRG_CO_E!X23+NRG_BKBPB_E!X23+NRG_GW_E!X23+NRG_BF_E!X23+NRG_PR_E!X23+NRG_NI_E!X23+NRG_CL_E!X23+NRG_LNG_E!X23+NRG_BIOG_E!X23+NRG_GTL_E!X23+NRG_CPP_E!X23+NRG_NSP_E!X23</f>
        <v>78.112329979658767</v>
      </c>
      <c r="Y23" s="8">
        <f>NRG_CM_E!Y23+NRG_OIL_NG_E!Y23+NRG_PF_E!Y23+NRG_CO_E!Y23+NRG_BKBPB_E!Y23+NRG_GW_E!Y23+NRG_BF_E!Y23+NRG_PR_E!Y23+NRG_NI_E!Y23+NRG_CL_E!Y23+NRG_LNG_E!Y23+NRG_BIOG_E!Y23+NRG_GTL_E!Y23+NRG_CPP_E!Y23+NRG_NSP_E!Y23</f>
        <v>64.113271839201701</v>
      </c>
      <c r="Z23" s="8">
        <f>NRG_CM_E!Z23+NRG_OIL_NG_E!Z23+NRG_PF_E!Z23+NRG_CO_E!Z23+NRG_BKBPB_E!Z23+NRG_GW_E!Z23+NRG_BF_E!Z23+NRG_PR_E!Z23+NRG_NI_E!Z23+NRG_CL_E!Z23+NRG_LNG_E!Z23+NRG_BIOG_E!Z23+NRG_GTL_E!Z23+NRG_CPP_E!Z23+NRG_NSP_E!Z23</f>
        <v>31.585049395457155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4.7578958445352484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1.684196605183474</v>
      </c>
      <c r="I24" s="8">
        <f>NRG_CM_E!I24+NRG_OIL_NG_E!I24+NRG_PF_E!I24+NRG_CO_E!I24+NRG_BKBPB_E!I24+NRG_GW_E!I24+NRG_BF_E!I24+NRG_PR_E!I24+NRG_NI_E!I24+NRG_CL_E!I24+NRG_LNG_E!I24+NRG_BIOG_E!I24+NRG_GTL_E!I24+NRG_CPP_E!I24+NRG_NSP_E!I24</f>
        <v>3.3755181524942715</v>
      </c>
      <c r="J24" s="8">
        <f>NRG_CM_E!J24+NRG_OIL_NG_E!J24+NRG_PF_E!J24+NRG_CO_E!J24+NRG_BKBPB_E!J24+NRG_GW_E!J24+NRG_BF_E!J24+NRG_PR_E!J24+NRG_NI_E!J24+NRG_CL_E!J24+NRG_LNG_E!J24+NRG_BIOG_E!J24+NRG_GTL_E!J24+NRG_CPP_E!J24+NRG_NSP_E!J24</f>
        <v>1.6887644399999999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1.6868186005069925</v>
      </c>
      <c r="M24" s="8">
        <f>NRG_CM_E!M24+NRG_OIL_NG_E!M24+NRG_PF_E!M24+NRG_CO_E!M24+NRG_BKBPB_E!M24+NRG_GW_E!M24+NRG_BF_E!M24+NRG_PR_E!M24+NRG_NI_E!M24+NRG_CL_E!M24+NRG_LNG_E!M24+NRG_BIOG_E!M24+NRG_GTL_E!M24+NRG_CPP_E!M24+NRG_NSP_E!M24</f>
        <v>1.6886614430514968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11.190295741283904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0.27758613599999993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0.27758613599999993</v>
      </c>
      <c r="Y24" s="8">
        <f>NRG_CM_E!Y24+NRG_OIL_NG_E!Y24+NRG_PF_E!Y24+NRG_CO_E!Y24+NRG_BKBPB_E!Y24+NRG_GW_E!Y24+NRG_BF_E!Y24+NRG_PR_E!Y24+NRG_NI_E!Y24+NRG_CL_E!Y24+NRG_LNG_E!Y24+NRG_BIOG_E!Y24+NRG_GTL_E!Y24+NRG_CPP_E!Y24+NRG_NSP_E!Y24</f>
        <v>0.13860525599999998</v>
      </c>
      <c r="Z24" s="8">
        <f>NRG_CM_E!Z24+NRG_OIL_NG_E!Z24+NRG_PF_E!Z24+NRG_CO_E!Z24+NRG_BKBPB_E!Z24+NRG_GW_E!Z24+NRG_BF_E!Z24+NRG_PR_E!Z24+NRG_NI_E!Z24+NRG_CL_E!Z24+NRG_LNG_E!Z24+NRG_BIOG_E!Z24+NRG_GTL_E!Z24+NRG_CPP_E!Z24+NRG_NSP_E!Z24</f>
        <v>0.25627788598455992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96187.814863199994</v>
      </c>
      <c r="D26" s="27">
        <f t="shared" si="14"/>
        <v>96580.050546599989</v>
      </c>
      <c r="E26" s="27">
        <f t="shared" si="14"/>
        <v>95790.270326760001</v>
      </c>
      <c r="F26" s="27">
        <f t="shared" si="14"/>
        <v>93385.000533599974</v>
      </c>
      <c r="G26" s="27">
        <f t="shared" si="14"/>
        <v>96153.271406640008</v>
      </c>
      <c r="H26" s="27">
        <f t="shared" si="14"/>
        <v>95843.039952959982</v>
      </c>
      <c r="I26" s="27">
        <f t="shared" si="14"/>
        <v>94458.457350360011</v>
      </c>
      <c r="J26" s="27">
        <f t="shared" si="14"/>
        <v>94851.747960840003</v>
      </c>
      <c r="K26" s="27">
        <f t="shared" si="14"/>
        <v>92873.932418520009</v>
      </c>
      <c r="L26" s="27">
        <f t="shared" si="14"/>
        <v>86785.450101000009</v>
      </c>
      <c r="M26" s="27">
        <f t="shared" si="14"/>
        <v>84745.133601840003</v>
      </c>
      <c r="N26" s="27">
        <f t="shared" si="14"/>
        <v>79595.518620959992</v>
      </c>
      <c r="O26" s="27">
        <f t="shared" si="14"/>
        <v>76132.658013479988</v>
      </c>
      <c r="P26" s="27">
        <f t="shared" si="14"/>
        <v>70819.889866559999</v>
      </c>
      <c r="Q26" s="27">
        <f t="shared" si="14"/>
        <v>68889.47304384</v>
      </c>
      <c r="R26" s="27">
        <f t="shared" si="14"/>
        <v>73300.77398160001</v>
      </c>
      <c r="S26" s="27">
        <f t="shared" si="14"/>
        <v>73171.139476319993</v>
      </c>
      <c r="T26" s="27">
        <f t="shared" si="14"/>
        <v>70393.620054960003</v>
      </c>
      <c r="U26" s="27">
        <f t="shared" si="14"/>
        <v>67439.948847839987</v>
      </c>
      <c r="V26" s="27">
        <f t="shared" si="14"/>
        <v>66382.113573720009</v>
      </c>
      <c r="W26" s="27">
        <f t="shared" si="14"/>
        <v>60674.46269076001</v>
      </c>
      <c r="X26" s="27">
        <f t="shared" si="14"/>
        <v>66280.193673840011</v>
      </c>
      <c r="Y26" s="27">
        <f t="shared" ref="Y26:Z26" si="15">SUM(Y27,Y33)</f>
        <v>74840.425675200007</v>
      </c>
      <c r="Z26" s="27">
        <f t="shared" si="15"/>
        <v>71559.095408999972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388.74696047999998</v>
      </c>
      <c r="D27" s="19">
        <f t="shared" si="16"/>
        <v>216.95474735999997</v>
      </c>
      <c r="E27" s="19">
        <f t="shared" si="16"/>
        <v>207.06747444000001</v>
      </c>
      <c r="F27" s="19">
        <f t="shared" si="16"/>
        <v>226.66857228000001</v>
      </c>
      <c r="G27" s="19">
        <f t="shared" si="16"/>
        <v>449.80804223999991</v>
      </c>
      <c r="H27" s="19">
        <f t="shared" si="16"/>
        <v>126.98618076</v>
      </c>
      <c r="I27" s="19">
        <f t="shared" si="16"/>
        <v>42.56516340000001</v>
      </c>
      <c r="J27" s="19">
        <f t="shared" si="16"/>
        <v>3.0369949200000002</v>
      </c>
      <c r="K27" s="19">
        <f t="shared" si="16"/>
        <v>3.0367310399999998</v>
      </c>
      <c r="L27" s="19">
        <f t="shared" si="16"/>
        <v>9.1104570000000002</v>
      </c>
      <c r="M27" s="19">
        <f t="shared" si="16"/>
        <v>3.0367310399999998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1.43788212</v>
      </c>
      <c r="U27" s="19">
        <f t="shared" si="16"/>
        <v>6.7067740799999997</v>
      </c>
      <c r="V27" s="19">
        <f t="shared" si="16"/>
        <v>6.1433902800000002</v>
      </c>
      <c r="W27" s="19">
        <f t="shared" si="16"/>
        <v>5.6900444399999994</v>
      </c>
      <c r="X27" s="19">
        <f t="shared" si="16"/>
        <v>4.7508955199999994</v>
      </c>
      <c r="Y27" s="19">
        <f t="shared" ref="Y27:Z27" si="17">SUM(Y28:Y32)</f>
        <v>25.484738759999999</v>
      </c>
      <c r="Z27" s="19">
        <f t="shared" si="17"/>
        <v>36.437342040000011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388.74696047999998</v>
      </c>
      <c r="D28" s="8">
        <f>NRG_CM_E!D28+NRG_OIL_NG_E!D28+NRG_PF_E!D28+NRG_CO_E!D28+NRG_BKBPB_E!D28+NRG_GW_E!D28+NRG_BF_E!D28+NRG_PR_E!D28+NRG_NI_E!D28+NRG_CL_E!D28+NRG_LNG_E!D28+NRG_BIOG_E!D28+NRG_GTL_E!D28+NRG_CPP_E!D28+NRG_NSP_E!D28</f>
        <v>216.95474735999997</v>
      </c>
      <c r="E28" s="8">
        <f>NRG_CM_E!E28+NRG_OIL_NG_E!E28+NRG_PF_E!E28+NRG_CO_E!E28+NRG_BKBPB_E!E28+NRG_GW_E!E28+NRG_BF_E!E28+NRG_PR_E!E28+NRG_NI_E!E28+NRG_CL_E!E28+NRG_LNG_E!E28+NRG_BIOG_E!E28+NRG_GTL_E!E28+NRG_CPP_E!E28+NRG_NSP_E!E28</f>
        <v>75.725907480000004</v>
      </c>
      <c r="F28" s="8">
        <f>NRG_CM_E!F28+NRG_OIL_NG_E!F28+NRG_PF_E!F28+NRG_CO_E!F28+NRG_BKBPB_E!F28+NRG_GW_E!F28+NRG_BF_E!F28+NRG_PR_E!F28+NRG_NI_E!F28+NRG_CL_E!F28+NRG_LNG_E!F28+NRG_BIOG_E!F28+NRG_GTL_E!F28+NRG_CPP_E!F28+NRG_NSP_E!F28</f>
        <v>124.16847011999999</v>
      </c>
      <c r="G28" s="8">
        <f>NRG_CM_E!G28+NRG_OIL_NG_E!G28+NRG_PF_E!G28+NRG_CO_E!G28+NRG_BKBPB_E!G28+NRG_GW_E!G28+NRG_BF_E!G28+NRG_PR_E!G28+NRG_NI_E!G28+NRG_CL_E!G28+NRG_LNG_E!G28+NRG_BIOG_E!G28+NRG_GTL_E!G28+NRG_CPP_E!G28+NRG_NSP_E!G28</f>
        <v>418.59389951999992</v>
      </c>
      <c r="H28" s="8">
        <f>NRG_CM_E!H28+NRG_OIL_NG_E!H28+NRG_PF_E!H28+NRG_CO_E!H28+NRG_BKBPB_E!H28+NRG_GW_E!H28+NRG_BF_E!H28+NRG_PR_E!H28+NRG_NI_E!H28+NRG_CL_E!H28+NRG_LNG_E!H28+NRG_BIOG_E!H28+NRG_GTL_E!H28+NRG_CPP_E!H28+NRG_NSP_E!H28</f>
        <v>126.98618076</v>
      </c>
      <c r="I28" s="8">
        <f>NRG_CM_E!I28+NRG_OIL_NG_E!I28+NRG_PF_E!I28+NRG_CO_E!I28+NRG_BKBPB_E!I28+NRG_GW_E!I28+NRG_BF_E!I28+NRG_PR_E!I28+NRG_NI_E!I28+NRG_CL_E!I28+NRG_LNG_E!I28+NRG_BIOG_E!I28+NRG_GTL_E!I28+NRG_CPP_E!I28+NRG_NSP_E!I28</f>
        <v>42.56516340000001</v>
      </c>
      <c r="J28" s="8">
        <f>NRG_CM_E!J28+NRG_OIL_NG_E!J28+NRG_PF_E!J28+NRG_CO_E!J28+NRG_BKBPB_E!J28+NRG_GW_E!J28+NRG_BF_E!J28+NRG_PR_E!J28+NRG_NI_E!J28+NRG_CL_E!J28+NRG_LNG_E!J28+NRG_BIOG_E!J28+NRG_GTL_E!J28+NRG_CPP_E!J28+NRG_NSP_E!J28</f>
        <v>3.0369949200000002</v>
      </c>
      <c r="K28" s="8">
        <f>NRG_CM_E!K28+NRG_OIL_NG_E!K28+NRG_PF_E!K28+NRG_CO_E!K28+NRG_BKBPB_E!K28+NRG_GW_E!K28+NRG_BF_E!K28+NRG_PR_E!K28+NRG_NI_E!K28+NRG_CL_E!K28+NRG_LNG_E!K28+NRG_BIOG_E!K28+NRG_GTL_E!K28+NRG_CPP_E!K28+NRG_NSP_E!K28</f>
        <v>3.0367310399999998</v>
      </c>
      <c r="L28" s="8">
        <f>NRG_CM_E!L28+NRG_OIL_NG_E!L28+NRG_PF_E!L28+NRG_CO_E!L28+NRG_BKBPB_E!L28+NRG_GW_E!L28+NRG_BF_E!L28+NRG_PR_E!L28+NRG_NI_E!L28+NRG_CL_E!L28+NRG_LNG_E!L28+NRG_BIOG_E!L28+NRG_GTL_E!L28+NRG_CPP_E!L28+NRG_NSP_E!L28</f>
        <v>9.1104570000000002</v>
      </c>
      <c r="M28" s="8">
        <f>NRG_CM_E!M28+NRG_OIL_NG_E!M28+NRG_PF_E!M28+NRG_CO_E!M28+NRG_BKBPB_E!M28+NRG_GW_E!M28+NRG_BF_E!M28+NRG_PR_E!M28+NRG_NI_E!M28+NRG_CL_E!M28+NRG_LNG_E!M28+NRG_BIOG_E!M28+NRG_GTL_E!M28+NRG_CPP_E!M28+NRG_NSP_E!M28</f>
        <v>3.0367310399999998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1.43788212</v>
      </c>
      <c r="U28" s="8">
        <f>NRG_CM_E!U28+NRG_OIL_NG_E!U28+NRG_PF_E!U28+NRG_CO_E!U28+NRG_BKBPB_E!U28+NRG_GW_E!U28+NRG_BF_E!U28+NRG_PR_E!U28+NRG_NI_E!U28+NRG_CL_E!U28+NRG_LNG_E!U28+NRG_BIOG_E!U28+NRG_GTL_E!U28+NRG_CPP_E!U28+NRG_NSP_E!U28</f>
        <v>6.7067740799999997</v>
      </c>
      <c r="V28" s="8">
        <f>NRG_CM_E!V28+NRG_OIL_NG_E!V28+NRG_PF_E!V28+NRG_CO_E!V28+NRG_BKBPB_E!V28+NRG_GW_E!V28+NRG_BF_E!V28+NRG_PR_E!V28+NRG_NI_E!V28+NRG_CL_E!V28+NRG_LNG_E!V28+NRG_BIOG_E!V28+NRG_GTL_E!V28+NRG_CPP_E!V28+NRG_NSP_E!V28</f>
        <v>6.1433902800000002</v>
      </c>
      <c r="W28" s="8">
        <f>NRG_CM_E!W28+NRG_OIL_NG_E!W28+NRG_PF_E!W28+NRG_CO_E!W28+NRG_BKBPB_E!W28+NRG_GW_E!W28+NRG_BF_E!W28+NRG_PR_E!W28+NRG_NI_E!W28+NRG_CL_E!W28+NRG_LNG_E!W28+NRG_BIOG_E!W28+NRG_GTL_E!W28+NRG_CPP_E!W28+NRG_NSP_E!W28</f>
        <v>5.6900444399999994</v>
      </c>
      <c r="X28" s="8">
        <f>NRG_CM_E!X28+NRG_OIL_NG_E!X28+NRG_PF_E!X28+NRG_CO_E!X28+NRG_BKBPB_E!X28+NRG_GW_E!X28+NRG_BF_E!X28+NRG_PR_E!X28+NRG_NI_E!X28+NRG_CL_E!X28+NRG_LNG_E!X28+NRG_BIOG_E!X28+NRG_GTL_E!X28+NRG_CPP_E!X28+NRG_NSP_E!X28</f>
        <v>4.7508955199999994</v>
      </c>
      <c r="Y28" s="8">
        <f>NRG_CM_E!Y28+NRG_OIL_NG_E!Y28+NRG_PF_E!Y28+NRG_CO_E!Y28+NRG_BKBPB_E!Y28+NRG_GW_E!Y28+NRG_BF_E!Y28+NRG_PR_E!Y28+NRG_NI_E!Y28+NRG_CL_E!Y28+NRG_LNG_E!Y28+NRG_BIOG_E!Y28+NRG_GTL_E!Y28+NRG_CPP_E!Y28+NRG_NSP_E!Y28</f>
        <v>25.484738759999999</v>
      </c>
      <c r="Z28" s="8">
        <f>NRG_CM_E!Z28+NRG_OIL_NG_E!Z28+NRG_PF_E!Z28+NRG_CO_E!Z28+NRG_BKBPB_E!Z28+NRG_GW_E!Z28+NRG_BF_E!Z28+NRG_PR_E!Z28+NRG_NI_E!Z28+NRG_CL_E!Z28+NRG_LNG_E!Z28+NRG_BIOG_E!Z28+NRG_GTL_E!Z28+NRG_CPP_E!Z28+NRG_NSP_E!Z28</f>
        <v>36.437342040000011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131.34156696000002</v>
      </c>
      <c r="F29" s="8">
        <f>NRG_CM_E!F29+NRG_OIL_NG_E!F29+NRG_PF_E!F29+NRG_CO_E!F29+NRG_BKBPB_E!F29+NRG_GW_E!F29+NRG_BF_E!F29+NRG_PR_E!F29+NRG_NI_E!F29+NRG_CL_E!F29+NRG_LNG_E!F29+NRG_BIOG_E!F29+NRG_GTL_E!F29+NRG_CPP_E!F29+NRG_NSP_E!F29</f>
        <v>102.50010216000001</v>
      </c>
      <c r="G29" s="8">
        <f>NRG_CM_E!G29+NRG_OIL_NG_E!G29+NRG_PF_E!G29+NRG_CO_E!G29+NRG_BKBPB_E!G29+NRG_GW_E!G29+NRG_BF_E!G29+NRG_PR_E!G29+NRG_NI_E!G29+NRG_CL_E!G29+NRG_LNG_E!G29+NRG_BIOG_E!G29+NRG_GTL_E!G29+NRG_CPP_E!G29+NRG_NSP_E!G29</f>
        <v>31.214142719999995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95799.067902719995</v>
      </c>
      <c r="D33" s="19">
        <f t="shared" si="18"/>
        <v>96363.095799239993</v>
      </c>
      <c r="E33" s="19">
        <f t="shared" si="18"/>
        <v>95583.202852319999</v>
      </c>
      <c r="F33" s="19">
        <f t="shared" si="18"/>
        <v>93158.331961319971</v>
      </c>
      <c r="G33" s="19">
        <f t="shared" si="18"/>
        <v>95703.463364400013</v>
      </c>
      <c r="H33" s="19">
        <f t="shared" si="18"/>
        <v>95716.053772199986</v>
      </c>
      <c r="I33" s="19">
        <f t="shared" si="18"/>
        <v>94415.892186960016</v>
      </c>
      <c r="J33" s="19">
        <f t="shared" si="18"/>
        <v>94848.710965920007</v>
      </c>
      <c r="K33" s="19">
        <f t="shared" si="18"/>
        <v>92870.895687480006</v>
      </c>
      <c r="L33" s="19">
        <f t="shared" si="18"/>
        <v>86776.339644000007</v>
      </c>
      <c r="M33" s="19">
        <f t="shared" si="18"/>
        <v>84742.0968708</v>
      </c>
      <c r="N33" s="19">
        <f t="shared" si="18"/>
        <v>79595.518620959992</v>
      </c>
      <c r="O33" s="19">
        <f t="shared" si="18"/>
        <v>76132.658013479988</v>
      </c>
      <c r="P33" s="19">
        <f t="shared" si="18"/>
        <v>70819.889866559999</v>
      </c>
      <c r="Q33" s="19">
        <f t="shared" si="18"/>
        <v>68889.47304384</v>
      </c>
      <c r="R33" s="19">
        <f t="shared" si="18"/>
        <v>73300.77398160001</v>
      </c>
      <c r="S33" s="19">
        <f t="shared" si="18"/>
        <v>73171.139476319993</v>
      </c>
      <c r="T33" s="19">
        <f t="shared" si="18"/>
        <v>70392.18217284001</v>
      </c>
      <c r="U33" s="19">
        <f t="shared" si="18"/>
        <v>67433.24207375999</v>
      </c>
      <c r="V33" s="19">
        <f t="shared" si="18"/>
        <v>66375.970183440004</v>
      </c>
      <c r="W33" s="19">
        <f t="shared" si="18"/>
        <v>60668.772646320009</v>
      </c>
      <c r="X33" s="19">
        <f t="shared" si="18"/>
        <v>66275.442778320008</v>
      </c>
      <c r="Y33" s="19">
        <f t="shared" ref="Y33:Z33" si="19">SUM(Y34:Y50)</f>
        <v>74814.940936440005</v>
      </c>
      <c r="Z33" s="19">
        <f t="shared" si="19"/>
        <v>71522.658066959979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40158.674449919999</v>
      </c>
      <c r="D34" s="8">
        <f>NRG_CM_E!D34+NRG_OIL_NG_E!D34+NRG_PF_E!D34+NRG_CO_E!D34+NRG_BKBPB_E!D34+NRG_GW_E!D34+NRG_BF_E!D34+NRG_PR_E!D34+NRG_NI_E!D34+NRG_CL_E!D34+NRG_LNG_E!D34+NRG_BIOG_E!D34+NRG_GTL_E!D34+NRG_CPP_E!D34+NRG_NSP_E!D34</f>
        <v>40881.881018879998</v>
      </c>
      <c r="E34" s="8">
        <f>NRG_CM_E!E34+NRG_OIL_NG_E!E34+NRG_PF_E!E34+NRG_CO_E!E34+NRG_BKBPB_E!E34+NRG_GW_E!E34+NRG_BF_E!E34+NRG_PR_E!E34+NRG_NI_E!E34+NRG_CL_E!E34+NRG_LNG_E!E34+NRG_BIOG_E!E34+NRG_GTL_E!E34+NRG_CPP_E!E34+NRG_NSP_E!E34</f>
        <v>41397.991557119996</v>
      </c>
      <c r="F34" s="8">
        <f>NRG_CM_E!F34+NRG_OIL_NG_E!F34+NRG_PF_E!F34+NRG_CO_E!F34+NRG_BKBPB_E!F34+NRG_GW_E!F34+NRG_BF_E!F34+NRG_PR_E!F34+NRG_NI_E!F34+NRG_CL_E!F34+NRG_LNG_E!F34+NRG_BIOG_E!F34+NRG_GTL_E!F34+NRG_CPP_E!F34+NRG_NSP_E!F34</f>
        <v>44078.912916479989</v>
      </c>
      <c r="G34" s="8">
        <f>NRG_CM_E!G34+NRG_OIL_NG_E!G34+NRG_PF_E!G34+NRG_CO_E!G34+NRG_BKBPB_E!G34+NRG_GW_E!G34+NRG_BF_E!G34+NRG_PR_E!G34+NRG_NI_E!G34+NRG_CL_E!G34+NRG_LNG_E!G34+NRG_BIOG_E!G34+NRG_GTL_E!G34+NRG_CPP_E!G34+NRG_NSP_E!G34</f>
        <v>46054.488038400006</v>
      </c>
      <c r="H34" s="8">
        <f>NRG_CM_E!H34+NRG_OIL_NG_E!H34+NRG_PF_E!H34+NRG_CO_E!H34+NRG_BKBPB_E!H34+NRG_GW_E!H34+NRG_BF_E!H34+NRG_PR_E!H34+NRG_NI_E!H34+NRG_CL_E!H34+NRG_LNG_E!H34+NRG_BIOG_E!H34+NRG_GTL_E!H34+NRG_CPP_E!H34+NRG_NSP_E!H34</f>
        <v>46977.561239039984</v>
      </c>
      <c r="I34" s="8">
        <f>NRG_CM_E!I34+NRG_OIL_NG_E!I34+NRG_PF_E!I34+NRG_CO_E!I34+NRG_BKBPB_E!I34+NRG_GW_E!I34+NRG_BF_E!I34+NRG_PR_E!I34+NRG_NI_E!I34+NRG_CL_E!I34+NRG_LNG_E!I34+NRG_BIOG_E!I34+NRG_GTL_E!I34+NRG_CPP_E!I34+NRG_NSP_E!I34</f>
        <v>47163.906961920002</v>
      </c>
      <c r="J34" s="8">
        <f>NRG_CM_E!J34+NRG_OIL_NG_E!J34+NRG_PF_E!J34+NRG_CO_E!J34+NRG_BKBPB_E!J34+NRG_GW_E!J34+NRG_BF_E!J34+NRG_PR_E!J34+NRG_NI_E!J34+NRG_CL_E!J34+NRG_LNG_E!J34+NRG_BIOG_E!J34+NRG_GTL_E!J34+NRG_CPP_E!J34+NRG_NSP_E!J34</f>
        <v>47690.475701760006</v>
      </c>
      <c r="K34" s="8">
        <f>NRG_CM_E!K34+NRG_OIL_NG_E!K34+NRG_PF_E!K34+NRG_CO_E!K34+NRG_BKBPB_E!K34+NRG_GW_E!K34+NRG_BF_E!K34+NRG_PR_E!K34+NRG_NI_E!K34+NRG_CL_E!K34+NRG_LNG_E!K34+NRG_BIOG_E!K34+NRG_GTL_E!K34+NRG_CPP_E!K34+NRG_NSP_E!K34</f>
        <v>46927.322887680006</v>
      </c>
      <c r="L34" s="8">
        <f>NRG_CM_E!L34+NRG_OIL_NG_E!L34+NRG_PF_E!L34+NRG_CO_E!L34+NRG_BKBPB_E!L34+NRG_GW_E!L34+NRG_BF_E!L34+NRG_PR_E!L34+NRG_NI_E!L34+NRG_CL_E!L34+NRG_LNG_E!L34+NRG_BIOG_E!L34+NRG_GTL_E!L34+NRG_CPP_E!L34+NRG_NSP_E!L34</f>
        <v>45317.164400639995</v>
      </c>
      <c r="M34" s="8">
        <f>NRG_CM_E!M34+NRG_OIL_NG_E!M34+NRG_PF_E!M34+NRG_CO_E!M34+NRG_BKBPB_E!M34+NRG_GW_E!M34+NRG_BF_E!M34+NRG_PR_E!M34+NRG_NI_E!M34+NRG_CL_E!M34+NRG_LNG_E!M34+NRG_BIOG_E!M34+NRG_GTL_E!M34+NRG_CPP_E!M34+NRG_NSP_E!M34</f>
        <v>45513.89699328001</v>
      </c>
      <c r="N34" s="8">
        <f>NRG_CM_E!N34+NRG_OIL_NG_E!N34+NRG_PF_E!N34+NRG_CO_E!N34+NRG_BKBPB_E!N34+NRG_GW_E!N34+NRG_BF_E!N34+NRG_PR_E!N34+NRG_NI_E!N34+NRG_CL_E!N34+NRG_LNG_E!N34+NRG_BIOG_E!N34+NRG_GTL_E!N34+NRG_CPP_E!N34+NRG_NSP_E!N34</f>
        <v>46167.799080960001</v>
      </c>
      <c r="O34" s="8">
        <f>NRG_CM_E!O34+NRG_OIL_NG_E!O34+NRG_PF_E!O34+NRG_CO_E!O34+NRG_BKBPB_E!O34+NRG_GW_E!O34+NRG_BF_E!O34+NRG_PR_E!O34+NRG_NI_E!O34+NRG_CL_E!O34+NRG_LNG_E!O34+NRG_BIOG_E!O34+NRG_GTL_E!O34+NRG_CPP_E!O34+NRG_NSP_E!O34</f>
        <v>45028.97982719999</v>
      </c>
      <c r="P34" s="8">
        <f>NRG_CM_E!P34+NRG_OIL_NG_E!P34+NRG_PF_E!P34+NRG_CO_E!P34+NRG_BKBPB_E!P34+NRG_GW_E!P34+NRG_BF_E!P34+NRG_PR_E!P34+NRG_NI_E!P34+NRG_CL_E!P34+NRG_LNG_E!P34+NRG_BIOG_E!P34+NRG_GTL_E!P34+NRG_CPP_E!P34+NRG_NSP_E!P34</f>
        <v>43065.811468799999</v>
      </c>
      <c r="Q34" s="8">
        <f>NRG_CM_E!Q34+NRG_OIL_NG_E!Q34+NRG_PF_E!Q34+NRG_CO_E!Q34+NRG_BKBPB_E!Q34+NRG_GW_E!Q34+NRG_BF_E!Q34+NRG_PR_E!Q34+NRG_NI_E!Q34+NRG_CL_E!Q34+NRG_LNG_E!Q34+NRG_BIOG_E!Q34+NRG_GTL_E!Q34+NRG_CPP_E!Q34+NRG_NSP_E!Q34</f>
        <v>44046.708664320002</v>
      </c>
      <c r="R34" s="8">
        <f>NRG_CM_E!R34+NRG_OIL_NG_E!R34+NRG_PF_E!R34+NRG_CO_E!R34+NRG_BKBPB_E!R34+NRG_GW_E!R34+NRG_BF_E!R34+NRG_PR_E!R34+NRG_NI_E!R34+NRG_CL_E!R34+NRG_LNG_E!R34+NRG_BIOG_E!R34+NRG_GTL_E!R34+NRG_CPP_E!R34+NRG_NSP_E!R34</f>
        <v>47125.828200960001</v>
      </c>
      <c r="S34" s="8">
        <f>NRG_CM_E!S34+NRG_OIL_NG_E!S34+NRG_PF_E!S34+NRG_CO_E!S34+NRG_BKBPB_E!S34+NRG_GW_E!S34+NRG_BF_E!S34+NRG_PR_E!S34+NRG_NI_E!S34+NRG_CL_E!S34+NRG_LNG_E!S34+NRG_BIOG_E!S34+NRG_GTL_E!S34+NRG_CPP_E!S34+NRG_NSP_E!S34</f>
        <v>48245.543792640005</v>
      </c>
      <c r="T34" s="8">
        <f>NRG_CM_E!T34+NRG_OIL_NG_E!T34+NRG_PF_E!T34+NRG_CO_E!T34+NRG_BKBPB_E!T34+NRG_GW_E!T34+NRG_BF_E!T34+NRG_PR_E!T34+NRG_NI_E!T34+NRG_CL_E!T34+NRG_LNG_E!T34+NRG_BIOG_E!T34+NRG_GTL_E!T34+NRG_CPP_E!T34+NRG_NSP_E!T34</f>
        <v>46137.330224640013</v>
      </c>
      <c r="U34" s="8">
        <f>NRG_CM_E!U34+NRG_OIL_NG_E!U34+NRG_PF_E!U34+NRG_CO_E!U34+NRG_BKBPB_E!U34+NRG_GW_E!U34+NRG_BF_E!U34+NRG_PR_E!U34+NRG_NI_E!U34+NRG_CL_E!U34+NRG_LNG_E!U34+NRG_BIOG_E!U34+NRG_GTL_E!U34+NRG_CPP_E!U34+NRG_NSP_E!U34</f>
        <v>45066.427591680003</v>
      </c>
      <c r="V34" s="8">
        <f>NRG_CM_E!V34+NRG_OIL_NG_E!V34+NRG_PF_E!V34+NRG_CO_E!V34+NRG_BKBPB_E!V34+NRG_GW_E!V34+NRG_BF_E!V34+NRG_PR_E!V34+NRG_NI_E!V34+NRG_CL_E!V34+NRG_LNG_E!V34+NRG_BIOG_E!V34+NRG_GTL_E!V34+NRG_CPP_E!V34+NRG_NSP_E!V34</f>
        <v>44341.650685440007</v>
      </c>
      <c r="W34" s="8">
        <f>NRG_CM_E!W34+NRG_OIL_NG_E!W34+NRG_PF_E!W34+NRG_CO_E!W34+NRG_BKBPB_E!W34+NRG_GW_E!W34+NRG_BF_E!W34+NRG_PR_E!W34+NRG_NI_E!W34+NRG_CL_E!W34+NRG_LNG_E!W34+NRG_BIOG_E!W34+NRG_GTL_E!W34+NRG_CPP_E!W34+NRG_NSP_E!W34</f>
        <v>40165.368652800018</v>
      </c>
      <c r="X34" s="8">
        <f>NRG_CM_E!X34+NRG_OIL_NG_E!X34+NRG_PF_E!X34+NRG_CO_E!X34+NRG_BKBPB_E!X34+NRG_GW_E!X34+NRG_BF_E!X34+NRG_PR_E!X34+NRG_NI_E!X34+NRG_CL_E!X34+NRG_LNG_E!X34+NRG_BIOG_E!X34+NRG_GTL_E!X34+NRG_CPP_E!X34+NRG_NSP_E!X34</f>
        <v>43537.109437440005</v>
      </c>
      <c r="Y34" s="8">
        <f>NRG_CM_E!Y34+NRG_OIL_NG_E!Y34+NRG_PF_E!Y34+NRG_CO_E!Y34+NRG_BKBPB_E!Y34+NRG_GW_E!Y34+NRG_BF_E!Y34+NRG_PR_E!Y34+NRG_NI_E!Y34+NRG_CL_E!Y34+NRG_LNG_E!Y34+NRG_BIOG_E!Y34+NRG_GTL_E!Y34+NRG_CPP_E!Y34+NRG_NSP_E!Y34</f>
        <v>46554.845437440003</v>
      </c>
      <c r="Z34" s="8">
        <f>NRG_CM_E!Z34+NRG_OIL_NG_E!Z34+NRG_PF_E!Z34+NRG_CO_E!Z34+NRG_BKBPB_E!Z34+NRG_GW_E!Z34+NRG_BF_E!Z34+NRG_PR_E!Z34+NRG_NI_E!Z34+NRG_CL_E!Z34+NRG_LNG_E!Z34+NRG_BIOG_E!Z34+NRG_GTL_E!Z34+NRG_CPP_E!Z34+NRG_NSP_E!Z34</f>
        <v>46436.790412799994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43.797600000000003</v>
      </c>
      <c r="M35" s="8">
        <f>NRG_CM_E!M35+NRG_OIL_NG_E!M35+NRG_PF_E!M35+NRG_CO_E!M35+NRG_BKBPB_E!M35+NRG_GW_E!M35+NRG_BF_E!M35+NRG_PR_E!M35+NRG_NI_E!M35+NRG_CL_E!M35+NRG_LNG_E!M35+NRG_BIOG_E!M35+NRG_GTL_E!M35+NRG_CPP_E!M35+NRG_NSP_E!M35</f>
        <v>46.717513920000016</v>
      </c>
      <c r="N35" s="8">
        <f>NRG_CM_E!N35+NRG_OIL_NG_E!N35+NRG_PF_E!N35+NRG_CO_E!N35+NRG_BKBPB_E!N35+NRG_GW_E!N35+NRG_BF_E!N35+NRG_PR_E!N35+NRG_NI_E!N35+NRG_CL_E!N35+NRG_LNG_E!N35+NRG_BIOG_E!N35+NRG_GTL_E!N35+NRG_CPP_E!N35+NRG_NSP_E!N35</f>
        <v>46.717513920000016</v>
      </c>
      <c r="O35" s="8">
        <f>NRG_CM_E!O35+NRG_OIL_NG_E!O35+NRG_PF_E!O35+NRG_CO_E!O35+NRG_BKBPB_E!O35+NRG_GW_E!O35+NRG_BF_E!O35+NRG_PR_E!O35+NRG_NI_E!O35+NRG_CL_E!O35+NRG_LNG_E!O35+NRG_BIOG_E!O35+NRG_GTL_E!O35+NRG_CPP_E!O35+NRG_NSP_E!O35</f>
        <v>46.717513920000016</v>
      </c>
      <c r="P35" s="8">
        <f>NRG_CM_E!P35+NRG_OIL_NG_E!P35+NRG_PF_E!P35+NRG_CO_E!P35+NRG_BKBPB_E!P35+NRG_GW_E!P35+NRG_BF_E!P35+NRG_PR_E!P35+NRG_NI_E!P35+NRG_CL_E!P35+NRG_LNG_E!P35+NRG_BIOG_E!P35+NRG_GTL_E!P35+NRG_CPP_E!P35+NRG_NSP_E!P35</f>
        <v>49.637206080000013</v>
      </c>
      <c r="Q35" s="8">
        <f>NRG_CM_E!Q35+NRG_OIL_NG_E!Q35+NRG_PF_E!Q35+NRG_CO_E!Q35+NRG_BKBPB_E!Q35+NRG_GW_E!Q35+NRG_BF_E!Q35+NRG_PR_E!Q35+NRG_NI_E!Q35+NRG_CL_E!Q35+NRG_LNG_E!Q35+NRG_BIOG_E!Q35+NRG_GTL_E!Q35+NRG_CPP_E!Q35+NRG_NSP_E!Q35</f>
        <v>67.156246080000003</v>
      </c>
      <c r="R35" s="8">
        <f>NRG_CM_E!R35+NRG_OIL_NG_E!R35+NRG_PF_E!R35+NRG_CO_E!R35+NRG_BKBPB_E!R35+NRG_GW_E!R35+NRG_BF_E!R35+NRG_PR_E!R35+NRG_NI_E!R35+NRG_CL_E!R35+NRG_LNG_E!R35+NRG_BIOG_E!R35+NRG_GTL_E!R35+NRG_CPP_E!R35+NRG_NSP_E!R35</f>
        <v>102.19432608000002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1185.1143915600001</v>
      </c>
      <c r="D36" s="8">
        <f>NRG_CM_E!D36+NRG_OIL_NG_E!D36+NRG_PF_E!D36+NRG_CO_E!D36+NRG_BKBPB_E!D36+NRG_GW_E!D36+NRG_BF_E!D36+NRG_PR_E!D36+NRG_NI_E!D36+NRG_CL_E!D36+NRG_LNG_E!D36+NRG_BIOG_E!D36+NRG_GTL_E!D36+NRG_CPP_E!D36+NRG_NSP_E!D36</f>
        <v>1160.4134674800002</v>
      </c>
      <c r="E36" s="8">
        <f>NRG_CM_E!E36+NRG_OIL_NG_E!E36+NRG_PF_E!E36+NRG_CO_E!E36+NRG_BKBPB_E!E36+NRG_GW_E!E36+NRG_BF_E!E36+NRG_PR_E!E36+NRG_NI_E!E36+NRG_CL_E!E36+NRG_LNG_E!E36+NRG_BIOG_E!E36+NRG_GTL_E!E36+NRG_CPP_E!E36+NRG_NSP_E!E36</f>
        <v>1453.5854820000002</v>
      </c>
      <c r="F36" s="8">
        <f>NRG_CM_E!F36+NRG_OIL_NG_E!F36+NRG_PF_E!F36+NRG_CO_E!F36+NRG_BKBPB_E!F36+NRG_GW_E!F36+NRG_BF_E!F36+NRG_PR_E!F36+NRG_NI_E!F36+NRG_CL_E!F36+NRG_LNG_E!F36+NRG_BIOG_E!F36+NRG_GTL_E!F36+NRG_CPP_E!F36+NRG_NSP_E!F36</f>
        <v>1166.6499181200002</v>
      </c>
      <c r="G36" s="8">
        <f>NRG_CM_E!G36+NRG_OIL_NG_E!G36+NRG_PF_E!G36+NRG_CO_E!G36+NRG_BKBPB_E!G36+NRG_GW_E!G36+NRG_BF_E!G36+NRG_PR_E!G36+NRG_NI_E!G36+NRG_CL_E!G36+NRG_LNG_E!G36+NRG_BIOG_E!G36+NRG_GTL_E!G36+NRG_CPP_E!G36+NRG_NSP_E!G36</f>
        <v>1202.1647940000003</v>
      </c>
      <c r="H36" s="8">
        <f>NRG_CM_E!H36+NRG_OIL_NG_E!H36+NRG_PF_E!H36+NRG_CO_E!H36+NRG_BKBPB_E!H36+NRG_GW_E!H36+NRG_BF_E!H36+NRG_PR_E!H36+NRG_NI_E!H36+NRG_CL_E!H36+NRG_LNG_E!H36+NRG_BIOG_E!H36+NRG_GTL_E!H36+NRG_CPP_E!H36+NRG_NSP_E!H36</f>
        <v>1600.0571142000001</v>
      </c>
      <c r="I36" s="8">
        <f>NRG_CM_E!I36+NRG_OIL_NG_E!I36+NRG_PF_E!I36+NRG_CO_E!I36+NRG_BKBPB_E!I36+NRG_GW_E!I36+NRG_BF_E!I36+NRG_PR_E!I36+NRG_NI_E!I36+NRG_CL_E!I36+NRG_LNG_E!I36+NRG_BIOG_E!I36+NRG_GTL_E!I36+NRG_CPP_E!I36+NRG_NSP_E!I36</f>
        <v>1802.4155582400003</v>
      </c>
      <c r="J36" s="8">
        <f>NRG_CM_E!J36+NRG_OIL_NG_E!J36+NRG_PF_E!J36+NRG_CO_E!J36+NRG_BKBPB_E!J36+NRG_GW_E!J36+NRG_BF_E!J36+NRG_PR_E!J36+NRG_NI_E!J36+NRG_CL_E!J36+NRG_LNG_E!J36+NRG_BIOG_E!J36+NRG_GTL_E!J36+NRG_CPP_E!J36+NRG_NSP_E!J36</f>
        <v>1924.6991936400004</v>
      </c>
      <c r="K36" s="8">
        <f>NRG_CM_E!K36+NRG_OIL_NG_E!K36+NRG_PF_E!K36+NRG_CO_E!K36+NRG_BKBPB_E!K36+NRG_GW_E!K36+NRG_BF_E!K36+NRG_PR_E!K36+NRG_NI_E!K36+NRG_CL_E!K36+NRG_LNG_E!K36+NRG_BIOG_E!K36+NRG_GTL_E!K36+NRG_CPP_E!K36+NRG_NSP_E!K36</f>
        <v>1834.1475386400004</v>
      </c>
      <c r="L36" s="8">
        <f>NRG_CM_E!L36+NRG_OIL_NG_E!L36+NRG_PF_E!L36+NRG_CO_E!L36+NRG_BKBPB_E!L36+NRG_GW_E!L36+NRG_BF_E!L36+NRG_PR_E!L36+NRG_NI_E!L36+NRG_CL_E!L36+NRG_LNG_E!L36+NRG_BIOG_E!L36+NRG_GTL_E!L36+NRG_CPP_E!L36+NRG_NSP_E!L36</f>
        <v>1587.6925682399999</v>
      </c>
      <c r="M36" s="8">
        <f>NRG_CM_E!M36+NRG_OIL_NG_E!M36+NRG_PF_E!M36+NRG_CO_E!M36+NRG_BKBPB_E!M36+NRG_GW_E!M36+NRG_BF_E!M36+NRG_PR_E!M36+NRG_NI_E!M36+NRG_CL_E!M36+NRG_LNG_E!M36+NRG_BIOG_E!M36+NRG_GTL_E!M36+NRG_CPP_E!M36+NRG_NSP_E!M36</f>
        <v>1111.3507692000001</v>
      </c>
      <c r="N36" s="8">
        <f>NRG_CM_E!N36+NRG_OIL_NG_E!N36+NRG_PF_E!N36+NRG_CO_E!N36+NRG_BKBPB_E!N36+NRG_GW_E!N36+NRG_BF_E!N36+NRG_PR_E!N36+NRG_NI_E!N36+NRG_CL_E!N36+NRG_LNG_E!N36+NRG_BIOG_E!N36+NRG_GTL_E!N36+NRG_CPP_E!N36+NRG_NSP_E!N36</f>
        <v>939.46606632000021</v>
      </c>
      <c r="O36" s="8">
        <f>NRG_CM_E!O36+NRG_OIL_NG_E!O36+NRG_PF_E!O36+NRG_CO_E!O36+NRG_BKBPB_E!O36+NRG_GW_E!O36+NRG_BF_E!O36+NRG_PR_E!O36+NRG_NI_E!O36+NRG_CL_E!O36+NRG_LNG_E!O36+NRG_BIOG_E!O36+NRG_GTL_E!O36+NRG_CPP_E!O36+NRG_NSP_E!O36</f>
        <v>845.49860639999997</v>
      </c>
      <c r="P36" s="8">
        <f>NRG_CM_E!P36+NRG_OIL_NG_E!P36+NRG_PF_E!P36+NRG_CO_E!P36+NRG_BKBPB_E!P36+NRG_GW_E!P36+NRG_BF_E!P36+NRG_PR_E!P36+NRG_NI_E!P36+NRG_CL_E!P36+NRG_LNG_E!P36+NRG_BIOG_E!P36+NRG_GTL_E!P36+NRG_CPP_E!P36+NRG_NSP_E!P36</f>
        <v>807.64012079999998</v>
      </c>
      <c r="Q36" s="8">
        <f>NRG_CM_E!Q36+NRG_OIL_NG_E!Q36+NRG_PF_E!Q36+NRG_CO_E!Q36+NRG_BKBPB_E!Q36+NRG_GW_E!Q36+NRG_BF_E!Q36+NRG_PR_E!Q36+NRG_NI_E!Q36+NRG_CL_E!Q36+NRG_LNG_E!Q36+NRG_BIOG_E!Q36+NRG_GTL_E!Q36+NRG_CPP_E!Q36+NRG_NSP_E!Q36</f>
        <v>575.70680772000003</v>
      </c>
      <c r="R36" s="8">
        <f>NRG_CM_E!R36+NRG_OIL_NG_E!R36+NRG_PF_E!R36+NRG_CO_E!R36+NRG_BKBPB_E!R36+NRG_GW_E!R36+NRG_BF_E!R36+NRG_PR_E!R36+NRG_NI_E!R36+NRG_CL_E!R36+NRG_LNG_E!R36+NRG_BIOG_E!R36+NRG_GTL_E!R36+NRG_CPP_E!R36+NRG_NSP_E!R36</f>
        <v>1030.0104522000001</v>
      </c>
      <c r="S36" s="8">
        <f>NRG_CM_E!S36+NRG_OIL_NG_E!S36+NRG_PF_E!S36+NRG_CO_E!S36+NRG_BKBPB_E!S36+NRG_GW_E!S36+NRG_BF_E!S36+NRG_PR_E!S36+NRG_NI_E!S36+NRG_CL_E!S36+NRG_LNG_E!S36+NRG_BIOG_E!S36+NRG_GTL_E!S36+NRG_CPP_E!S36+NRG_NSP_E!S36</f>
        <v>826.04894004000016</v>
      </c>
      <c r="T36" s="8">
        <f>NRG_CM_E!T36+NRG_OIL_NG_E!T36+NRG_PF_E!T36+NRG_CO_E!T36+NRG_BKBPB_E!T36+NRG_GW_E!T36+NRG_BF_E!T36+NRG_PR_E!T36+NRG_NI_E!T36+NRG_CL_E!T36+NRG_LNG_E!T36+NRG_BIOG_E!T36+NRG_GTL_E!T36+NRG_CPP_E!T36+NRG_NSP_E!T36</f>
        <v>938.06403480000006</v>
      </c>
      <c r="U36" s="8">
        <f>NRG_CM_E!U36+NRG_OIL_NG_E!U36+NRG_PF_E!U36+NRG_CO_E!U36+NRG_BKBPB_E!U36+NRG_GW_E!U36+NRG_BF_E!U36+NRG_PR_E!U36+NRG_NI_E!U36+NRG_CL_E!U36+NRG_LNG_E!U36+NRG_BIOG_E!U36+NRG_GTL_E!U36+NRG_CPP_E!U36+NRG_NSP_E!U36</f>
        <v>611.80344036000008</v>
      </c>
      <c r="V36" s="8">
        <f>NRG_CM_E!V36+NRG_OIL_NG_E!V36+NRG_PF_E!V36+NRG_CO_E!V36+NRG_BKBPB_E!V36+NRG_GW_E!V36+NRG_BF_E!V36+NRG_PR_E!V36+NRG_NI_E!V36+NRG_CL_E!V36+NRG_LNG_E!V36+NRG_BIOG_E!V36+NRG_GTL_E!V36+NRG_CPP_E!V36+NRG_NSP_E!V36</f>
        <v>1038.001941</v>
      </c>
      <c r="W36" s="8">
        <f>NRG_CM_E!W36+NRG_OIL_NG_E!W36+NRG_PF_E!W36+NRG_CO_E!W36+NRG_BKBPB_E!W36+NRG_GW_E!W36+NRG_BF_E!W36+NRG_PR_E!W36+NRG_NI_E!W36+NRG_CL_E!W36+NRG_LNG_E!W36+NRG_BIOG_E!W36+NRG_GTL_E!W36+NRG_CPP_E!W36+NRG_NSP_E!W36</f>
        <v>756.14817348000008</v>
      </c>
      <c r="X36" s="8">
        <f>NRG_CM_E!X36+NRG_OIL_NG_E!X36+NRG_PF_E!X36+NRG_CO_E!X36+NRG_BKBPB_E!X36+NRG_GW_E!X36+NRG_BF_E!X36+NRG_PR_E!X36+NRG_NI_E!X36+NRG_CL_E!X36+NRG_LNG_E!X36+NRG_BIOG_E!X36+NRG_GTL_E!X36+NRG_CPP_E!X36+NRG_NSP_E!X36</f>
        <v>1332.0480672000006</v>
      </c>
      <c r="Y36" s="8">
        <f>NRG_CM_E!Y36+NRG_OIL_NG_E!Y36+NRG_PF_E!Y36+NRG_CO_E!Y36+NRG_BKBPB_E!Y36+NRG_GW_E!Y36+NRG_BF_E!Y36+NRG_PR_E!Y36+NRG_NI_E!Y36+NRG_CL_E!Y36+NRG_LNG_E!Y36+NRG_BIOG_E!Y36+NRG_GTL_E!Y36+NRG_CPP_E!Y36+NRG_NSP_E!Y36</f>
        <v>3043.8622223999996</v>
      </c>
      <c r="Z36" s="8">
        <f>NRG_CM_E!Z36+NRG_OIL_NG_E!Z36+NRG_PF_E!Z36+NRG_CO_E!Z36+NRG_BKBPB_E!Z36+NRG_GW_E!Z36+NRG_BF_E!Z36+NRG_PR_E!Z36+NRG_NI_E!Z36+NRG_CL_E!Z36+NRG_LNG_E!Z36+NRG_BIOG_E!Z36+NRG_GTL_E!Z36+NRG_CPP_E!Z36+NRG_NSP_E!Z36</f>
        <v>2595.2546149200002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72.841424039999978</v>
      </c>
      <c r="D37" s="8">
        <f>NRG_CM_E!D37+NRG_OIL_NG_E!D37+NRG_PF_E!D37+NRG_CO_E!D37+NRG_BKBPB_E!D37+NRG_GW_E!D37+NRG_BF_E!D37+NRG_PR_E!D37+NRG_NI_E!D37+NRG_CL_E!D37+NRG_LNG_E!D37+NRG_BIOG_E!D37+NRG_GTL_E!D37+NRG_CPP_E!D37+NRG_NSP_E!D37</f>
        <v>54.906556319999979</v>
      </c>
      <c r="E37" s="8">
        <f>NRG_CM_E!E37+NRG_OIL_NG_E!E37+NRG_PF_E!E37+NRG_CO_E!E37+NRG_BKBPB_E!E37+NRG_GW_E!E37+NRG_BF_E!E37+NRG_PR_E!E37+NRG_NI_E!E37+NRG_CL_E!E37+NRG_LNG_E!E37+NRG_BIOG_E!E37+NRG_GTL_E!E37+NRG_CPP_E!E37+NRG_NSP_E!E37</f>
        <v>39.681290879999992</v>
      </c>
      <c r="F37" s="8">
        <f>NRG_CM_E!F37+NRG_OIL_NG_E!F37+NRG_PF_E!F37+NRG_CO_E!F37+NRG_BKBPB_E!F37+NRG_GW_E!F37+NRG_BF_E!F37+NRG_PR_E!F37+NRG_NI_E!F37+NRG_CL_E!F37+NRG_LNG_E!F37+NRG_BIOG_E!F37+NRG_GTL_E!F37+NRG_CPP_E!F37+NRG_NSP_E!F37</f>
        <v>36.673559999999995</v>
      </c>
      <c r="G37" s="8">
        <f>NRG_CM_E!G37+NRG_OIL_NG_E!G37+NRG_PF_E!G37+NRG_CO_E!G37+NRG_BKBPB_E!G37+NRG_GW_E!G37+NRG_BF_E!G37+NRG_PR_E!G37+NRG_NI_E!G37+NRG_CL_E!G37+NRG_LNG_E!G37+NRG_BIOG_E!G37+NRG_GTL_E!G37+NRG_CPP_E!G37+NRG_NSP_E!G37</f>
        <v>79.403745959999995</v>
      </c>
      <c r="H37" s="8">
        <f>NRG_CM_E!H37+NRG_OIL_NG_E!H37+NRG_PF_E!H37+NRG_CO_E!H37+NRG_BKBPB_E!H37+NRG_GW_E!H37+NRG_BF_E!H37+NRG_PR_E!H37+NRG_NI_E!H37+NRG_CL_E!H37+NRG_LNG_E!H37+NRG_BIOG_E!H37+NRG_GTL_E!H37+NRG_CPP_E!H37+NRG_NSP_E!H37</f>
        <v>79.146781559999994</v>
      </c>
      <c r="I37" s="8">
        <f>NRG_CM_E!I37+NRG_OIL_NG_E!I37+NRG_PF_E!I37+NRG_CO_E!I37+NRG_BKBPB_E!I37+NRG_GW_E!I37+NRG_BF_E!I37+NRG_PR_E!I37+NRG_NI_E!I37+NRG_CL_E!I37+NRG_LNG_E!I37+NRG_BIOG_E!I37+NRG_GTL_E!I37+NRG_CPP_E!I37+NRG_NSP_E!I37</f>
        <v>39.539835719999999</v>
      </c>
      <c r="J37" s="8">
        <f>NRG_CM_E!J37+NRG_OIL_NG_E!J37+NRG_PF_E!J37+NRG_CO_E!J37+NRG_BKBPB_E!J37+NRG_GW_E!J37+NRG_BF_E!J37+NRG_PR_E!J37+NRG_NI_E!J37+NRG_CL_E!J37+NRG_LNG_E!J37+NRG_BIOG_E!J37+NRG_GTL_E!J37+NRG_CPP_E!J37+NRG_NSP_E!J37</f>
        <v>64.033033680000003</v>
      </c>
      <c r="K37" s="8">
        <f>NRG_CM_E!K37+NRG_OIL_NG_E!K37+NRG_PF_E!K37+NRG_CO_E!K37+NRG_BKBPB_E!K37+NRG_GW_E!K37+NRG_BF_E!K37+NRG_PR_E!K37+NRG_NI_E!K37+NRG_CL_E!K37+NRG_LNG_E!K37+NRG_BIOG_E!K37+NRG_GTL_E!K37+NRG_CPP_E!K37+NRG_NSP_E!K37</f>
        <v>27.418350959999998</v>
      </c>
      <c r="L37" s="8">
        <f>NRG_CM_E!L37+NRG_OIL_NG_E!L37+NRG_PF_E!L37+NRG_CO_E!L37+NRG_BKBPB_E!L37+NRG_GW_E!L37+NRG_BF_E!L37+NRG_PR_E!L37+NRG_NI_E!L37+NRG_CL_E!L37+NRG_LNG_E!L37+NRG_BIOG_E!L37+NRG_GTL_E!L37+NRG_CPP_E!L37+NRG_NSP_E!L37</f>
        <v>33.368448959999995</v>
      </c>
      <c r="M37" s="8">
        <f>NRG_CM_E!M37+NRG_OIL_NG_E!M37+NRG_PF_E!M37+NRG_CO_E!M37+NRG_BKBPB_E!M37+NRG_GW_E!M37+NRG_BF_E!M37+NRG_PR_E!M37+NRG_NI_E!M37+NRG_CL_E!M37+NRG_LNG_E!M37+NRG_BIOG_E!M37+NRG_GTL_E!M37+NRG_CPP_E!M37+NRG_NSP_E!M37</f>
        <v>3.0152152800000014</v>
      </c>
      <c r="N37" s="8">
        <f>NRG_CM_E!N37+NRG_OIL_NG_E!N37+NRG_PF_E!N37+NRG_CO_E!N37+NRG_BKBPB_E!N37+NRG_GW_E!N37+NRG_BF_E!N37+NRG_PR_E!N37+NRG_NI_E!N37+NRG_CL_E!N37+NRG_LNG_E!N37+NRG_BIOG_E!N37+NRG_GTL_E!N37+NRG_CPP_E!N37+NRG_NSP_E!N37</f>
        <v>3.0152152800000014</v>
      </c>
      <c r="O37" s="8">
        <f>NRG_CM_E!O37+NRG_OIL_NG_E!O37+NRG_PF_E!O37+NRG_CO_E!O37+NRG_BKBPB_E!O37+NRG_GW_E!O37+NRG_BF_E!O37+NRG_PR_E!O37+NRG_NI_E!O37+NRG_CL_E!O37+NRG_LNG_E!O37+NRG_BIOG_E!O37+NRG_GTL_E!O37+NRG_CPP_E!O37+NRG_NSP_E!O37</f>
        <v>3.0152152800000014</v>
      </c>
      <c r="P37" s="8">
        <f>NRG_CM_E!P37+NRG_OIL_NG_E!P37+NRG_PF_E!P37+NRG_CO_E!P37+NRG_BKBPB_E!P37+NRG_GW_E!P37+NRG_BF_E!P37+NRG_PR_E!P37+NRG_NI_E!P37+NRG_CL_E!P37+NRG_LNG_E!P37+NRG_BIOG_E!P37+NRG_GTL_E!P37+NRG_CPP_E!P37+NRG_NSP_E!P37</f>
        <v>9.0456458400000006</v>
      </c>
      <c r="Q37" s="8">
        <f>NRG_CM_E!Q37+NRG_OIL_NG_E!Q37+NRG_PF_E!Q37+NRG_CO_E!Q37+NRG_BKBPB_E!Q37+NRG_GW_E!Q37+NRG_BF_E!Q37+NRG_PR_E!Q37+NRG_NI_E!Q37+NRG_CL_E!Q37+NRG_LNG_E!Q37+NRG_BIOG_E!Q37+NRG_GTL_E!Q37+NRG_CPP_E!Q37+NRG_NSP_E!Q37</f>
        <v>51.259158720000009</v>
      </c>
      <c r="R37" s="8">
        <f>NRG_CM_E!R37+NRG_OIL_NG_E!R37+NRG_PF_E!R37+NRG_CO_E!R37+NRG_BKBPB_E!R37+NRG_GW_E!R37+NRG_BF_E!R37+NRG_PR_E!R37+NRG_NI_E!R37+NRG_CL_E!R37+NRG_LNG_E!R37+NRG_BIOG_E!R37+NRG_GTL_E!R37+NRG_CPP_E!R37+NRG_NSP_E!R37</f>
        <v>36.182832839999989</v>
      </c>
      <c r="S37" s="8">
        <f>NRG_CM_E!S37+NRG_OIL_NG_E!S37+NRG_PF_E!S37+NRG_CO_E!S37+NRG_BKBPB_E!S37+NRG_GW_E!S37+NRG_BF_E!S37+NRG_PR_E!S37+NRG_NI_E!S37+NRG_CL_E!S37+NRG_LNG_E!S37+NRG_BIOG_E!S37+NRG_GTL_E!S37+NRG_CPP_E!S37+NRG_NSP_E!S37</f>
        <v>6.0304305599999983</v>
      </c>
      <c r="T37" s="8">
        <f>NRG_CM_E!T37+NRG_OIL_NG_E!T37+NRG_PF_E!T37+NRG_CO_E!T37+NRG_BKBPB_E!T37+NRG_GW_E!T37+NRG_BF_E!T37+NRG_PR_E!T37+NRG_NI_E!T37+NRG_CL_E!T37+NRG_LNG_E!T37+NRG_BIOG_E!T37+NRG_GTL_E!T37+NRG_CPP_E!T37+NRG_NSP_E!T37</f>
        <v>0.68681843999999992</v>
      </c>
      <c r="U37" s="8">
        <f>NRG_CM_E!U37+NRG_OIL_NG_E!U37+NRG_PF_E!U37+NRG_CO_E!U37+NRG_BKBPB_E!U37+NRG_GW_E!U37+NRG_BF_E!U37+NRG_PR_E!U37+NRG_NI_E!U37+NRG_CL_E!U37+NRG_LNG_E!U37+NRG_BIOG_E!U37+NRG_GTL_E!U37+NRG_CPP_E!U37+NRG_NSP_E!U37</f>
        <v>2.7911822399999999</v>
      </c>
      <c r="V37" s="8">
        <f>NRG_CM_E!V37+NRG_OIL_NG_E!V37+NRG_PF_E!V37+NRG_CO_E!V37+NRG_BKBPB_E!V37+NRG_GW_E!V37+NRG_BF_E!V37+NRG_PR_E!V37+NRG_NI_E!V37+NRG_CL_E!V37+NRG_LNG_E!V37+NRG_BIOG_E!V37+NRG_GTL_E!V37+NRG_CPP_E!V37+NRG_NSP_E!V37</f>
        <v>0.47850263999999992</v>
      </c>
      <c r="W37" s="8">
        <f>NRG_CM_E!W37+NRG_OIL_NG_E!W37+NRG_PF_E!W37+NRG_CO_E!W37+NRG_BKBPB_E!W37+NRG_GW_E!W37+NRG_BF_E!W37+NRG_PR_E!W37+NRG_NI_E!W37+NRG_CL_E!W37+NRG_LNG_E!W37+NRG_BIOG_E!W37+NRG_GTL_E!W37+NRG_CPP_E!W37+NRG_NSP_E!W37</f>
        <v>0.83226528000000011</v>
      </c>
      <c r="X37" s="8">
        <f>NRG_CM_E!X37+NRG_OIL_NG_E!X37+NRG_PF_E!X37+NRG_CO_E!X37+NRG_BKBPB_E!X37+NRG_GW_E!X37+NRG_BF_E!X37+NRG_PR_E!X37+NRG_NI_E!X37+NRG_CL_E!X37+NRG_LNG_E!X37+NRG_BIOG_E!X37+NRG_GTL_E!X37+NRG_CPP_E!X37+NRG_NSP_E!X37</f>
        <v>11.212878599999996</v>
      </c>
      <c r="Y37" s="8">
        <f>NRG_CM_E!Y37+NRG_OIL_NG_E!Y37+NRG_PF_E!Y37+NRG_CO_E!Y37+NRG_BKBPB_E!Y37+NRG_GW_E!Y37+NRG_BF_E!Y37+NRG_PR_E!Y37+NRG_NI_E!Y37+NRG_CL_E!Y37+NRG_LNG_E!Y37+NRG_BIOG_E!Y37+NRG_GTL_E!Y37+NRG_CPP_E!Y37+NRG_NSP_E!Y37</f>
        <v>14.71158612</v>
      </c>
      <c r="Z37" s="8">
        <f>NRG_CM_E!Z37+NRG_OIL_NG_E!Z37+NRG_PF_E!Z37+NRG_CO_E!Z37+NRG_BKBPB_E!Z37+NRG_GW_E!Z37+NRG_BF_E!Z37+NRG_PR_E!Z37+NRG_NI_E!Z37+NRG_CL_E!Z37+NRG_LNG_E!Z37+NRG_BIOG_E!Z37+NRG_GTL_E!Z37+NRG_CPP_E!Z37+NRG_NSP_E!Z37</f>
        <v>17.511250679999996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3.1707900000000002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0.54408168000000001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2.8506049200000003</v>
      </c>
      <c r="Y40" s="8">
        <f>NRG_CM_E!Y40+NRG_OIL_NG_E!Y40+NRG_PF_E!Y40+NRG_CO_E!Y40+NRG_BKBPB_E!Y40+NRG_GW_E!Y40+NRG_BF_E!Y40+NRG_PR_E!Y40+NRG_NI_E!Y40+NRG_CL_E!Y40+NRG_LNG_E!Y40+NRG_BIOG_E!Y40+NRG_GTL_E!Y40+NRG_CPP_E!Y40+NRG_NSP_E!Y40</f>
        <v>4.1823367200000021</v>
      </c>
      <c r="Z40" s="8">
        <f>NRG_CM_E!Z40+NRG_OIL_NG_E!Z40+NRG_PF_E!Z40+NRG_CO_E!Z40+NRG_BKBPB_E!Z40+NRG_GW_E!Z40+NRG_BF_E!Z40+NRG_PR_E!Z40+NRG_NI_E!Z40+NRG_CL_E!Z40+NRG_LNG_E!Z40+NRG_BIOG_E!Z40+NRG_GTL_E!Z40+NRG_CPP_E!Z40+NRG_NSP_E!Z40</f>
        <v>4.3407467999999989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170.04338496</v>
      </c>
      <c r="E41" s="8">
        <f>NRG_CM_E!E41+NRG_OIL_NG_E!E41+NRG_PF_E!E41+NRG_CO_E!E41+NRG_BKBPB_E!E41+NRG_GW_E!E41+NRG_BF_E!E41+NRG_PR_E!E41+NRG_NI_E!E41+NRG_CL_E!E41+NRG_LNG_E!E41+NRG_BIOG_E!E41+NRG_GTL_E!E41+NRG_CPP_E!E41+NRG_NSP_E!E41</f>
        <v>3.09158496</v>
      </c>
      <c r="F41" s="8">
        <f>NRG_CM_E!F41+NRG_OIL_NG_E!F41+NRG_PF_E!F41+NRG_CO_E!F41+NRG_BKBPB_E!F41+NRG_GW_E!F41+NRG_BF_E!F41+NRG_PR_E!F41+NRG_NI_E!F41+NRG_CL_E!F41+NRG_LNG_E!F41+NRG_BIOG_E!F41+NRG_GTL_E!F41+NRG_CPP_E!F41+NRG_NSP_E!F41</f>
        <v>6.18342876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3.0908084399999991</v>
      </c>
      <c r="J41" s="8">
        <f>NRG_CM_E!J41+NRG_OIL_NG_E!J41+NRG_PF_E!J41+NRG_CO_E!J41+NRG_BKBPB_E!J41+NRG_GW_E!J41+NRG_BF_E!J41+NRG_PR_E!J41+NRG_NI_E!J41+NRG_CL_E!J41+NRG_LNG_E!J41+NRG_BIOG_E!J41+NRG_GTL_E!J41+NRG_CPP_E!J41+NRG_NSP_E!J41</f>
        <v>3.0926203200000013</v>
      </c>
      <c r="K41" s="8">
        <f>NRG_CM_E!K41+NRG_OIL_NG_E!K41+NRG_PF_E!K41+NRG_CO_E!K41+NRG_BKBPB_E!K41+NRG_GW_E!K41+NRG_BF_E!K41+NRG_PR_E!K41+NRG_NI_E!K41+NRG_CL_E!K41+NRG_LNG_E!K41+NRG_BIOG_E!K41+NRG_GTL_E!K41+NRG_CPP_E!K41+NRG_NSP_E!K41</f>
        <v>3.0913261199999997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55.63325772000001</v>
      </c>
      <c r="N41" s="8">
        <f>NRG_CM_E!N41+NRG_OIL_NG_E!N41+NRG_PF_E!N41+NRG_CO_E!N41+NRG_BKBPB_E!N41+NRG_GW_E!N41+NRG_BF_E!N41+NRG_PR_E!N41+NRG_NI_E!N41+NRG_CL_E!N41+NRG_LNG_E!N41+NRG_BIOG_E!N41+NRG_GTL_E!N41+NRG_CPP_E!N41+NRG_NSP_E!N41</f>
        <v>80.333841240000012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6.179287320000002</v>
      </c>
      <c r="Q41" s="8">
        <f>NRG_CM_E!Q41+NRG_OIL_NG_E!Q41+NRG_PF_E!Q41+NRG_CO_E!Q41+NRG_BKBPB_E!Q41+NRG_GW_E!Q41+NRG_BF_E!Q41+NRG_PR_E!Q41+NRG_NI_E!Q41+NRG_CL_E!Q41+NRG_LNG_E!Q41+NRG_BIOG_E!Q41+NRG_GTL_E!Q41+NRG_CPP_E!Q41+NRG_NSP_E!Q41</f>
        <v>6.2983537199999997</v>
      </c>
      <c r="R41" s="8">
        <f>NRG_CM_E!R41+NRG_OIL_NG_E!R41+NRG_PF_E!R41+NRG_CO_E!R41+NRG_BKBPB_E!R41+NRG_GW_E!R41+NRG_BF_E!R41+NRG_PR_E!R41+NRG_NI_E!R41+NRG_CL_E!R41+NRG_LNG_E!R41+NRG_BIOG_E!R41+NRG_GTL_E!R41+NRG_CPP_E!R41+NRG_NSP_E!R41</f>
        <v>6.179287320000002</v>
      </c>
      <c r="S41" s="8">
        <f>NRG_CM_E!S41+NRG_OIL_NG_E!S41+NRG_PF_E!S41+NRG_CO_E!S41+NRG_BKBPB_E!S41+NRG_GW_E!S41+NRG_BF_E!S41+NRG_PR_E!S41+NRG_NI_E!S41+NRG_CL_E!S41+NRG_LNG_E!S41+NRG_BIOG_E!S41+NRG_GTL_E!S41+NRG_CPP_E!S41+NRG_NSP_E!S41</f>
        <v>27.807181200000002</v>
      </c>
      <c r="T41" s="8">
        <f>NRG_CM_E!T41+NRG_OIL_NG_E!T41+NRG_PF_E!T41+NRG_CO_E!T41+NRG_BKBPB_E!T41+NRG_GW_E!T41+NRG_BF_E!T41+NRG_PR_E!T41+NRG_NI_E!T41+NRG_CL_E!T41+NRG_LNG_E!T41+NRG_BIOG_E!T41+NRG_GTL_E!T41+NRG_CPP_E!T41+NRG_NSP_E!T41</f>
        <v>5.2544519999999997E-2</v>
      </c>
      <c r="U41" s="8">
        <f>NRG_CM_E!U41+NRG_OIL_NG_E!U41+NRG_PF_E!U41+NRG_CO_E!U41+NRG_BKBPB_E!U41+NRG_GW_E!U41+NRG_BF_E!U41+NRG_PR_E!U41+NRG_NI_E!U41+NRG_CL_E!U41+NRG_LNG_E!U41+NRG_BIOG_E!U41+NRG_GTL_E!U41+NRG_CPP_E!U41+NRG_NSP_E!U41</f>
        <v>2.1742560000000001E-2</v>
      </c>
      <c r="V41" s="8">
        <f>NRG_CM_E!V41+NRG_OIL_NG_E!V41+NRG_PF_E!V41+NRG_CO_E!V41+NRG_BKBPB_E!V41+NRG_GW_E!V41+NRG_BF_E!V41+NRG_PR_E!V41+NRG_NI_E!V41+NRG_CL_E!V41+NRG_LNG_E!V41+NRG_BIOG_E!V41+NRG_GTL_E!V41+NRG_CPP_E!V41+NRG_NSP_E!V41</f>
        <v>0.46435896000000004</v>
      </c>
      <c r="W41" s="8">
        <f>NRG_CM_E!W41+NRG_OIL_NG_E!W41+NRG_PF_E!W41+NRG_CO_E!W41+NRG_BKBPB_E!W41+NRG_GW_E!W41+NRG_BF_E!W41+NRG_PR_E!W41+NRG_NI_E!W41+NRG_CL_E!W41+NRG_LNG_E!W41+NRG_BIOG_E!W41+NRG_GTL_E!W41+NRG_CPP_E!W41+NRG_NSP_E!W41</f>
        <v>1.2424319999999999E-2</v>
      </c>
      <c r="X41" s="8">
        <f>NRG_CM_E!X41+NRG_OIL_NG_E!X41+NRG_PF_E!X41+NRG_CO_E!X41+NRG_BKBPB_E!X41+NRG_GW_E!X41+NRG_BF_E!X41+NRG_PR_E!X41+NRG_NI_E!X41+NRG_CL_E!X41+NRG_LNG_E!X41+NRG_BIOG_E!X41+NRG_GTL_E!X41+NRG_CPP_E!X41+NRG_NSP_E!X41</f>
        <v>1.2424320000000001E-2</v>
      </c>
      <c r="Y41" s="8">
        <f>NRG_CM_E!Y41+NRG_OIL_NG_E!Y41+NRG_PF_E!Y41+NRG_CO_E!Y41+NRG_BKBPB_E!Y41+NRG_GW_E!Y41+NRG_BF_E!Y41+NRG_PR_E!Y41+NRG_NI_E!Y41+NRG_CL_E!Y41+NRG_LNG_E!Y41+NRG_BIOG_E!Y41+NRG_GTL_E!Y41+NRG_CPP_E!Y41+NRG_NSP_E!Y41</f>
        <v>6.2121600000000004E-3</v>
      </c>
      <c r="Z41" s="8">
        <f>NRG_CM_E!Z41+NRG_OIL_NG_E!Z41+NRG_PF_E!Z41+NRG_CO_E!Z41+NRG_BKBPB_E!Z41+NRG_GW_E!Z41+NRG_BF_E!Z41+NRG_PR_E!Z41+NRG_NI_E!Z41+NRG_CL_E!Z41+NRG_LNG_E!Z41+NRG_BIOG_E!Z41+NRG_GTL_E!Z41+NRG_CPP_E!Z41+NRG_NSP_E!Z41</f>
        <v>3.0801959999999986E-2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722.29629419999992</v>
      </c>
      <c r="D42" s="8">
        <f>NRG_CM_E!D42+NRG_OIL_NG_E!D42+NRG_PF_E!D42+NRG_CO_E!D42+NRG_BKBPB_E!D42+NRG_GW_E!D42+NRG_BF_E!D42+NRG_PR_E!D42+NRG_NI_E!D42+NRG_CL_E!D42+NRG_LNG_E!D42+NRG_BIOG_E!D42+NRG_GTL_E!D42+NRG_CPP_E!D42+NRG_NSP_E!D42</f>
        <v>1291.31155728</v>
      </c>
      <c r="E42" s="8">
        <f>NRG_CM_E!E42+NRG_OIL_NG_E!E42+NRG_PF_E!E42+NRG_CO_E!E42+NRG_BKBPB_E!E42+NRG_GW_E!E42+NRG_BF_E!E42+NRG_PR_E!E42+NRG_NI_E!E42+NRG_CL_E!E42+NRG_LNG_E!E42+NRG_BIOG_E!E42+NRG_GTL_E!E42+NRG_CPP_E!E42+NRG_NSP_E!E42</f>
        <v>1463.3024720400001</v>
      </c>
      <c r="F42" s="8">
        <f>NRG_CM_E!F42+NRG_OIL_NG_E!F42+NRG_PF_E!F42+NRG_CO_E!F42+NRG_BKBPB_E!F42+NRG_GW_E!F42+NRG_BF_E!F42+NRG_PR_E!F42+NRG_NI_E!F42+NRG_CL_E!F42+NRG_LNG_E!F42+NRG_BIOG_E!F42+NRG_GTL_E!F42+NRG_CPP_E!F42+NRG_NSP_E!F42</f>
        <v>1034.9373600000001</v>
      </c>
      <c r="G42" s="8">
        <f>NRG_CM_E!G42+NRG_OIL_NG_E!G42+NRG_PF_E!G42+NRG_CO_E!G42+NRG_BKBPB_E!G42+NRG_GW_E!G42+NRG_BF_E!G42+NRG_PR_E!G42+NRG_NI_E!G42+NRG_CL_E!G42+NRG_LNG_E!G42+NRG_BIOG_E!G42+NRG_GTL_E!G42+NRG_CPP_E!G42+NRG_NSP_E!G42</f>
        <v>664.27409592000015</v>
      </c>
      <c r="H42" s="8">
        <f>NRG_CM_E!H42+NRG_OIL_NG_E!H42+NRG_PF_E!H42+NRG_CO_E!H42+NRG_BKBPB_E!H42+NRG_GW_E!H42+NRG_BF_E!H42+NRG_PR_E!H42+NRG_NI_E!H42+NRG_CL_E!H42+NRG_LNG_E!H42+NRG_BIOG_E!H42+NRG_GTL_E!H42+NRG_CPP_E!H42+NRG_NSP_E!H42</f>
        <v>174.16079999999999</v>
      </c>
      <c r="I42" s="8">
        <f>NRG_CM_E!I42+NRG_OIL_NG_E!I42+NRG_PF_E!I42+NRG_CO_E!I42+NRG_BKBPB_E!I42+NRG_GW_E!I42+NRG_BF_E!I42+NRG_PR_E!I42+NRG_NI_E!I42+NRG_CL_E!I42+NRG_LNG_E!I42+NRG_BIOG_E!I42+NRG_GTL_E!I42+NRG_CPP_E!I42+NRG_NSP_E!I42</f>
        <v>67.729287960000008</v>
      </c>
      <c r="J42" s="8">
        <f>NRG_CM_E!J42+NRG_OIL_NG_E!J42+NRG_PF_E!J42+NRG_CO_E!J42+NRG_BKBPB_E!J42+NRG_GW_E!J42+NRG_BF_E!J42+NRG_PR_E!J42+NRG_NI_E!J42+NRG_CL_E!J42+NRG_LNG_E!J42+NRG_BIOG_E!J42+NRG_GTL_E!J42+NRG_CPP_E!J42+NRG_NSP_E!J42</f>
        <v>87.080400000000012</v>
      </c>
      <c r="K42" s="8">
        <f>NRG_CM_E!K42+NRG_OIL_NG_E!K42+NRG_PF_E!K42+NRG_CO_E!K42+NRG_BKBPB_E!K42+NRG_GW_E!K42+NRG_BF_E!K42+NRG_PR_E!K42+NRG_NI_E!K42+NRG_CL_E!K42+NRG_LNG_E!K42+NRG_BIOG_E!K42+NRG_GTL_E!K42+NRG_CPP_E!K42+NRG_NSP_E!K42</f>
        <v>58.05360000000001</v>
      </c>
      <c r="L42" s="8">
        <f>NRG_CM_E!L42+NRG_OIL_NG_E!L42+NRG_PF_E!L42+NRG_CO_E!L42+NRG_BKBPB_E!L42+NRG_GW_E!L42+NRG_BF_E!L42+NRG_PR_E!L42+NRG_NI_E!L42+NRG_CL_E!L42+NRG_LNG_E!L42+NRG_BIOG_E!L42+NRG_GTL_E!L42+NRG_CPP_E!L42+NRG_NSP_E!L42</f>
        <v>48.37791204000002</v>
      </c>
      <c r="M42" s="8">
        <f>NRG_CM_E!M42+NRG_OIL_NG_E!M42+NRG_PF_E!M42+NRG_CO_E!M42+NRG_BKBPB_E!M42+NRG_GW_E!M42+NRG_BF_E!M42+NRG_PR_E!M42+NRG_NI_E!M42+NRG_CL_E!M42+NRG_LNG_E!M42+NRG_BIOG_E!M42+NRG_GTL_E!M42+NRG_CPP_E!M42+NRG_NSP_E!M42</f>
        <v>41.927629319999994</v>
      </c>
      <c r="N42" s="8">
        <f>NRG_CM_E!N42+NRG_OIL_NG_E!N42+NRG_PF_E!N42+NRG_CO_E!N42+NRG_BKBPB_E!N42+NRG_GW_E!N42+NRG_BF_E!N42+NRG_PR_E!N42+NRG_NI_E!N42+NRG_CL_E!N42+NRG_LNG_E!N42+NRG_BIOG_E!N42+NRG_GTL_E!N42+NRG_CPP_E!N42+NRG_NSP_E!N42</f>
        <v>38.702487959999999</v>
      </c>
      <c r="O42" s="8">
        <f>NRG_CM_E!O42+NRG_OIL_NG_E!O42+NRG_PF_E!O42+NRG_CO_E!O42+NRG_BKBPB_E!O42+NRG_GW_E!O42+NRG_BF_E!O42+NRG_PR_E!O42+NRG_NI_E!O42+NRG_CL_E!O42+NRG_LNG_E!O42+NRG_BIOG_E!O42+NRG_GTL_E!O42+NRG_CPP_E!O42+NRG_NSP_E!O42</f>
        <v>32.251941359999996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6.4502827199999979</v>
      </c>
      <c r="R42" s="8">
        <f>NRG_CM_E!R42+NRG_OIL_NG_E!R42+NRG_PF_E!R42+NRG_CO_E!R42+NRG_BKBPB_E!R42+NRG_GW_E!R42+NRG_BF_E!R42+NRG_PR_E!R42+NRG_NI_E!R42+NRG_CL_E!R42+NRG_LNG_E!R42+NRG_BIOG_E!R42+NRG_GTL_E!R42+NRG_CPP_E!R42+NRG_NSP_E!R42</f>
        <v>6.4502827199999979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3.4671193200000001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6.3331200000000002E-3</v>
      </c>
      <c r="Z42" s="8">
        <f>NRG_CM_E!Z42+NRG_OIL_NG_E!Z42+NRG_PF_E!Z42+NRG_CO_E!Z42+NRG_BKBPB_E!Z42+NRG_GW_E!Z42+NRG_BF_E!Z42+NRG_PR_E!Z42+NRG_NI_E!Z42+NRG_CL_E!Z42+NRG_LNG_E!Z42+NRG_BIOG_E!Z42+NRG_GTL_E!Z42+NRG_CPP_E!Z42+NRG_NSP_E!Z42</f>
        <v>15.64307028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1548.53993268</v>
      </c>
      <c r="D43" s="8">
        <f>NRG_CM_E!D43+NRG_OIL_NG_E!D43+NRG_PF_E!D43+NRG_CO_E!D43+NRG_BKBPB_E!D43+NRG_GW_E!D43+NRG_BF_E!D43+NRG_PR_E!D43+NRG_NI_E!D43+NRG_CL_E!D43+NRG_LNG_E!D43+NRG_BIOG_E!D43+NRG_GTL_E!D43+NRG_CPP_E!D43+NRG_NSP_E!D43</f>
        <v>1190.0825164799999</v>
      </c>
      <c r="E43" s="8">
        <f>NRG_CM_E!E43+NRG_OIL_NG_E!E43+NRG_PF_E!E43+NRG_CO_E!E43+NRG_BKBPB_E!E43+NRG_GW_E!E43+NRG_BF_E!E43+NRG_PR_E!E43+NRG_NI_E!E43+NRG_CL_E!E43+NRG_LNG_E!E43+NRG_BIOG_E!E43+NRG_GTL_E!E43+NRG_CPP_E!E43+NRG_NSP_E!E43</f>
        <v>1770.3447372000001</v>
      </c>
      <c r="F43" s="8">
        <f>NRG_CM_E!F43+NRG_OIL_NG_E!F43+NRG_PF_E!F43+NRG_CO_E!F43+NRG_BKBPB_E!F43+NRG_GW_E!F43+NRG_BF_E!F43+NRG_PR_E!F43+NRG_NI_E!F43+NRG_CL_E!F43+NRG_LNG_E!F43+NRG_BIOG_E!F43+NRG_GTL_E!F43+NRG_CPP_E!F43+NRG_NSP_E!F43</f>
        <v>1395.0048808800002</v>
      </c>
      <c r="G43" s="8">
        <f>NRG_CM_E!G43+NRG_OIL_NG_E!G43+NRG_PF_E!G43+NRG_CO_E!G43+NRG_BKBPB_E!G43+NRG_GW_E!G43+NRG_BF_E!G43+NRG_PR_E!G43+NRG_NI_E!G43+NRG_CL_E!G43+NRG_LNG_E!G43+NRG_BIOG_E!G43+NRG_GTL_E!G43+NRG_CPP_E!G43+NRG_NSP_E!G43</f>
        <v>1696.9715989199999</v>
      </c>
      <c r="H43" s="8">
        <f>NRG_CM_E!H43+NRG_OIL_NG_E!H43+NRG_PF_E!H43+NRG_CO_E!H43+NRG_BKBPB_E!H43+NRG_GW_E!H43+NRG_BF_E!H43+NRG_PR_E!H43+NRG_NI_E!H43+NRG_CL_E!H43+NRG_LNG_E!H43+NRG_BIOG_E!H43+NRG_GTL_E!H43+NRG_CPP_E!H43+NRG_NSP_E!H43</f>
        <v>1579.69429956</v>
      </c>
      <c r="I43" s="8">
        <f>NRG_CM_E!I43+NRG_OIL_NG_E!I43+NRG_PF_E!I43+NRG_CO_E!I43+NRG_BKBPB_E!I43+NRG_GW_E!I43+NRG_BF_E!I43+NRG_PR_E!I43+NRG_NI_E!I43+NRG_CL_E!I43+NRG_LNG_E!I43+NRG_BIOG_E!I43+NRG_GTL_E!I43+NRG_CPP_E!I43+NRG_NSP_E!I43</f>
        <v>888.48579455999993</v>
      </c>
      <c r="J43" s="8">
        <f>NRG_CM_E!J43+NRG_OIL_NG_E!J43+NRG_PF_E!J43+NRG_CO_E!J43+NRG_BKBPB_E!J43+NRG_GW_E!J43+NRG_BF_E!J43+NRG_PR_E!J43+NRG_NI_E!J43+NRG_CL_E!J43+NRG_LNG_E!J43+NRG_BIOG_E!J43+NRG_GTL_E!J43+NRG_CPP_E!J43+NRG_NSP_E!J43</f>
        <v>758.78868312000009</v>
      </c>
      <c r="K43" s="8">
        <f>NRG_CM_E!K43+NRG_OIL_NG_E!K43+NRG_PF_E!K43+NRG_CO_E!K43+NRG_BKBPB_E!K43+NRG_GW_E!K43+NRG_BF_E!K43+NRG_PR_E!K43+NRG_NI_E!K43+NRG_CL_E!K43+NRG_LNG_E!K43+NRG_BIOG_E!K43+NRG_GTL_E!K43+NRG_CPP_E!K43+NRG_NSP_E!K43</f>
        <v>657.90325224000003</v>
      </c>
      <c r="L43" s="8">
        <f>NRG_CM_E!L43+NRG_OIL_NG_E!L43+NRG_PF_E!L43+NRG_CO_E!L43+NRG_BKBPB_E!L43+NRG_GW_E!L43+NRG_BF_E!L43+NRG_PR_E!L43+NRG_NI_E!L43+NRG_CL_E!L43+NRG_LNG_E!L43+NRG_BIOG_E!L43+NRG_GTL_E!L43+NRG_CPP_E!L43+NRG_NSP_E!L43</f>
        <v>889.84653731999981</v>
      </c>
      <c r="M43" s="8">
        <f>NRG_CM_E!M43+NRG_OIL_NG_E!M43+NRG_PF_E!M43+NRG_CO_E!M43+NRG_BKBPB_E!M43+NRG_GW_E!M43+NRG_BF_E!M43+NRG_PR_E!M43+NRG_NI_E!M43+NRG_CL_E!M43+NRG_LNG_E!M43+NRG_BIOG_E!M43+NRG_GTL_E!M43+NRG_CPP_E!M43+NRG_NSP_E!M43</f>
        <v>784.77991020000013</v>
      </c>
      <c r="N43" s="8">
        <f>NRG_CM_E!N43+NRG_OIL_NG_E!N43+NRG_PF_E!N43+NRG_CO_E!N43+NRG_BKBPB_E!N43+NRG_GW_E!N43+NRG_BF_E!N43+NRG_PR_E!N43+NRG_NI_E!N43+NRG_CL_E!N43+NRG_LNG_E!N43+NRG_BIOG_E!N43+NRG_GTL_E!N43+NRG_CPP_E!N43+NRG_NSP_E!N43</f>
        <v>676.69489367999995</v>
      </c>
      <c r="O43" s="8">
        <f>NRG_CM_E!O43+NRG_OIL_NG_E!O43+NRG_PF_E!O43+NRG_CO_E!O43+NRG_BKBPB_E!O43+NRG_GW_E!O43+NRG_BF_E!O43+NRG_PR_E!O43+NRG_NI_E!O43+NRG_CL_E!O43+NRG_LNG_E!O43+NRG_BIOG_E!O43+NRG_GTL_E!O43+NRG_CPP_E!O43+NRG_NSP_E!O43</f>
        <v>552.75312924000013</v>
      </c>
      <c r="P43" s="8">
        <f>NRG_CM_E!P43+NRG_OIL_NG_E!P43+NRG_PF_E!P43+NRG_CO_E!P43+NRG_BKBPB_E!P43+NRG_GW_E!P43+NRG_BF_E!P43+NRG_PR_E!P43+NRG_NI_E!P43+NRG_CL_E!P43+NRG_LNG_E!P43+NRG_BIOG_E!P43+NRG_GTL_E!P43+NRG_CPP_E!P43+NRG_NSP_E!P43</f>
        <v>949.94196335999993</v>
      </c>
      <c r="Q43" s="8">
        <f>NRG_CM_E!Q43+NRG_OIL_NG_E!Q43+NRG_PF_E!Q43+NRG_CO_E!Q43+NRG_BKBPB_E!Q43+NRG_GW_E!Q43+NRG_BF_E!Q43+NRG_PR_E!Q43+NRG_NI_E!Q43+NRG_CL_E!Q43+NRG_LNG_E!Q43+NRG_BIOG_E!Q43+NRG_GTL_E!Q43+NRG_CPP_E!Q43+NRG_NSP_E!Q43</f>
        <v>521.68492584000012</v>
      </c>
      <c r="R43" s="8">
        <f>NRG_CM_E!R43+NRG_OIL_NG_E!R43+NRG_PF_E!R43+NRG_CO_E!R43+NRG_BKBPB_E!R43+NRG_GW_E!R43+NRG_BF_E!R43+NRG_PR_E!R43+NRG_NI_E!R43+NRG_CL_E!R43+NRG_LNG_E!R43+NRG_BIOG_E!R43+NRG_GTL_E!R43+NRG_CPP_E!R43+NRG_NSP_E!R43</f>
        <v>512.89651763999996</v>
      </c>
      <c r="S43" s="8">
        <f>NRG_CM_E!S43+NRG_OIL_NG_E!S43+NRG_PF_E!S43+NRG_CO_E!S43+NRG_BKBPB_E!S43+NRG_GW_E!S43+NRG_BF_E!S43+NRG_PR_E!S43+NRG_NI_E!S43+NRG_CL_E!S43+NRG_LNG_E!S43+NRG_BIOG_E!S43+NRG_GTL_E!S43+NRG_CPP_E!S43+NRG_NSP_E!S43</f>
        <v>422.50249080000003</v>
      </c>
      <c r="T43" s="8">
        <f>NRG_CM_E!T43+NRG_OIL_NG_E!T43+NRG_PF_E!T43+NRG_CO_E!T43+NRG_BKBPB_E!T43+NRG_GW_E!T43+NRG_BF_E!T43+NRG_PR_E!T43+NRG_NI_E!T43+NRG_CL_E!T43+NRG_LNG_E!T43+NRG_BIOG_E!T43+NRG_GTL_E!T43+NRG_CPP_E!T43+NRG_NSP_E!T43</f>
        <v>396.65211299999999</v>
      </c>
      <c r="U43" s="8">
        <f>NRG_CM_E!U43+NRG_OIL_NG_E!U43+NRG_PF_E!U43+NRG_CO_E!U43+NRG_BKBPB_E!U43+NRG_GW_E!U43+NRG_BF_E!U43+NRG_PR_E!U43+NRG_NI_E!U43+NRG_CL_E!U43+NRG_LNG_E!U43+NRG_BIOG_E!U43+NRG_GTL_E!U43+NRG_CPP_E!U43+NRG_NSP_E!U43</f>
        <v>402.11002260000004</v>
      </c>
      <c r="V43" s="8">
        <f>NRG_CM_E!V43+NRG_OIL_NG_E!V43+NRG_PF_E!V43+NRG_CO_E!V43+NRG_BKBPB_E!V43+NRG_GW_E!V43+NRG_BF_E!V43+NRG_PR_E!V43+NRG_NI_E!V43+NRG_CL_E!V43+NRG_LNG_E!V43+NRG_BIOG_E!V43+NRG_GTL_E!V43+NRG_CPP_E!V43+NRG_NSP_E!V43</f>
        <v>420.72453540000004</v>
      </c>
      <c r="W43" s="8">
        <f>NRG_CM_E!W43+NRG_OIL_NG_E!W43+NRG_PF_E!W43+NRG_CO_E!W43+NRG_BKBPB_E!W43+NRG_GW_E!W43+NRG_BF_E!W43+NRG_PR_E!W43+NRG_NI_E!W43+NRG_CL_E!W43+NRG_LNG_E!W43+NRG_BIOG_E!W43+NRG_GTL_E!W43+NRG_CPP_E!W43+NRG_NSP_E!W43</f>
        <v>393.52221792</v>
      </c>
      <c r="X43" s="8">
        <f>NRG_CM_E!X43+NRG_OIL_NG_E!X43+NRG_PF_E!X43+NRG_CO_E!X43+NRG_BKBPB_E!X43+NRG_GW_E!X43+NRG_BF_E!X43+NRG_PR_E!X43+NRG_NI_E!X43+NRG_CL_E!X43+NRG_LNG_E!X43+NRG_BIOG_E!X43+NRG_GTL_E!X43+NRG_CPP_E!X43+NRG_NSP_E!X43</f>
        <v>295.95661523999996</v>
      </c>
      <c r="Y43" s="8">
        <f>NRG_CM_E!Y43+NRG_OIL_NG_E!Y43+NRG_PF_E!Y43+NRG_CO_E!Y43+NRG_BKBPB_E!Y43+NRG_GW_E!Y43+NRG_BF_E!Y43+NRG_PR_E!Y43+NRG_NI_E!Y43+NRG_CL_E!Y43+NRG_LNG_E!Y43+NRG_BIOG_E!Y43+NRG_GTL_E!Y43+NRG_CPP_E!Y43+NRG_NSP_E!Y43</f>
        <v>456.02782056000001</v>
      </c>
      <c r="Z43" s="8">
        <f>NRG_CM_E!Z43+NRG_OIL_NG_E!Z43+NRG_PF_E!Z43+NRG_CO_E!Z43+NRG_BKBPB_E!Z43+NRG_GW_E!Z43+NRG_BF_E!Z43+NRG_PR_E!Z43+NRG_NI_E!Z43+NRG_CL_E!Z43+NRG_LNG_E!Z43+NRG_BIOG_E!Z43+NRG_GTL_E!Z43+NRG_CPP_E!Z43+NRG_NSP_E!Z43</f>
        <v>694.43229959999996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32885.008093439996</v>
      </c>
      <c r="D44" s="8">
        <f>NRG_CM_E!D44+NRG_OIL_NG_E!D44+NRG_PF_E!D44+NRG_CO_E!D44+NRG_BKBPB_E!D44+NRG_GW_E!D44+NRG_BF_E!D44+NRG_PR_E!D44+NRG_NI_E!D44+NRG_CL_E!D44+NRG_LNG_E!D44+NRG_BIOG_E!D44+NRG_GTL_E!D44+NRG_CPP_E!D44+NRG_NSP_E!D44</f>
        <v>31672.924372079997</v>
      </c>
      <c r="E44" s="8">
        <f>NRG_CM_E!E44+NRG_OIL_NG_E!E44+NRG_PF_E!E44+NRG_CO_E!E44+NRG_BKBPB_E!E44+NRG_GW_E!E44+NRG_BF_E!E44+NRG_PR_E!E44+NRG_NI_E!E44+NRG_CL_E!E44+NRG_LNG_E!E44+NRG_BIOG_E!E44+NRG_GTL_E!E44+NRG_CPP_E!E44+NRG_NSP_E!E44</f>
        <v>29810.220430319998</v>
      </c>
      <c r="F44" s="8">
        <f>NRG_CM_E!F44+NRG_OIL_NG_E!F44+NRG_PF_E!F44+NRG_CO_E!F44+NRG_BKBPB_E!F44+NRG_GW_E!F44+NRG_BF_E!F44+NRG_PR_E!F44+NRG_NI_E!F44+NRG_CL_E!F44+NRG_LNG_E!F44+NRG_BIOG_E!F44+NRG_GTL_E!F44+NRG_CPP_E!F44+NRG_NSP_E!F44</f>
        <v>24189.136855199995</v>
      </c>
      <c r="G44" s="8">
        <f>NRG_CM_E!G44+NRG_OIL_NG_E!G44+NRG_PF_E!G44+NRG_CO_E!G44+NRG_BKBPB_E!G44+NRG_GW_E!G44+NRG_BF_E!G44+NRG_PR_E!G44+NRG_NI_E!G44+NRG_CL_E!G44+NRG_LNG_E!G44+NRG_BIOG_E!G44+NRG_GTL_E!G44+NRG_CPP_E!G44+NRG_NSP_E!G44</f>
        <v>23349.653885520009</v>
      </c>
      <c r="H44" s="8">
        <f>NRG_CM_E!H44+NRG_OIL_NG_E!H44+NRG_PF_E!H44+NRG_CO_E!H44+NRG_BKBPB_E!H44+NRG_GW_E!H44+NRG_BF_E!H44+NRG_PR_E!H44+NRG_NI_E!H44+NRG_CL_E!H44+NRG_LNG_E!H44+NRG_BIOG_E!H44+NRG_GTL_E!H44+NRG_CPP_E!H44+NRG_NSP_E!H44</f>
        <v>23125.095959040005</v>
      </c>
      <c r="I44" s="8">
        <f>NRG_CM_E!I44+NRG_OIL_NG_E!I44+NRG_PF_E!I44+NRG_CO_E!I44+NRG_BKBPB_E!I44+NRG_GW_E!I44+NRG_BF_E!I44+NRG_PR_E!I44+NRG_NI_E!I44+NRG_CL_E!I44+NRG_LNG_E!I44+NRG_BIOG_E!I44+NRG_GTL_E!I44+NRG_CPP_E!I44+NRG_NSP_E!I44</f>
        <v>21295.826309520002</v>
      </c>
      <c r="J44" s="8">
        <f>NRG_CM_E!J44+NRG_OIL_NG_E!J44+NRG_PF_E!J44+NRG_CO_E!J44+NRG_BKBPB_E!J44+NRG_GW_E!J44+NRG_BF_E!J44+NRG_PR_E!J44+NRG_NI_E!J44+NRG_CL_E!J44+NRG_LNG_E!J44+NRG_BIOG_E!J44+NRG_GTL_E!J44+NRG_CPP_E!J44+NRG_NSP_E!J44</f>
        <v>21382.11944568</v>
      </c>
      <c r="K44" s="8">
        <f>NRG_CM_E!K44+NRG_OIL_NG_E!K44+NRG_PF_E!K44+NRG_CO_E!K44+NRG_BKBPB_E!K44+NRG_GW_E!K44+NRG_BF_E!K44+NRG_PR_E!K44+NRG_NI_E!K44+NRG_CL_E!K44+NRG_LNG_E!K44+NRG_BIOG_E!K44+NRG_GTL_E!K44+NRG_CPP_E!K44+NRG_NSP_E!K44</f>
        <v>20439.484505280001</v>
      </c>
      <c r="L44" s="8">
        <f>NRG_CM_E!L44+NRG_OIL_NG_E!L44+NRG_PF_E!L44+NRG_CO_E!L44+NRG_BKBPB_E!L44+NRG_GW_E!L44+NRG_BF_E!L44+NRG_PR_E!L44+NRG_NI_E!L44+NRG_CL_E!L44+NRG_LNG_E!L44+NRG_BIOG_E!L44+NRG_GTL_E!L44+NRG_CPP_E!L44+NRG_NSP_E!L44</f>
        <v>18831.841210799997</v>
      </c>
      <c r="M44" s="8">
        <f>NRG_CM_E!M44+NRG_OIL_NG_E!M44+NRG_PF_E!M44+NRG_CO_E!M44+NRG_BKBPB_E!M44+NRG_GW_E!M44+NRG_BF_E!M44+NRG_PR_E!M44+NRG_NI_E!M44+NRG_CL_E!M44+NRG_LNG_E!M44+NRG_BIOG_E!M44+NRG_GTL_E!M44+NRG_CPP_E!M44+NRG_NSP_E!M44</f>
        <v>17864.111394719999</v>
      </c>
      <c r="N44" s="8">
        <f>NRG_CM_E!N44+NRG_OIL_NG_E!N44+NRG_PF_E!N44+NRG_CO_E!N44+NRG_BKBPB_E!N44+NRG_GW_E!N44+NRG_BF_E!N44+NRG_PR_E!N44+NRG_NI_E!N44+NRG_CL_E!N44+NRG_LNG_E!N44+NRG_BIOG_E!N44+NRG_GTL_E!N44+NRG_CPP_E!N44+NRG_NSP_E!N44</f>
        <v>15175.728308880003</v>
      </c>
      <c r="O44" s="8">
        <f>NRG_CM_E!O44+NRG_OIL_NG_E!O44+NRG_PF_E!O44+NRG_CO_E!O44+NRG_BKBPB_E!O44+NRG_GW_E!O44+NRG_BF_E!O44+NRG_PR_E!O44+NRG_NI_E!O44+NRG_CL_E!O44+NRG_LNG_E!O44+NRG_BIOG_E!O44+NRG_GTL_E!O44+NRG_CPP_E!O44+NRG_NSP_E!O44</f>
        <v>13559.106954960002</v>
      </c>
      <c r="P44" s="8">
        <f>NRG_CM_E!P44+NRG_OIL_NG_E!P44+NRG_PF_E!P44+NRG_CO_E!P44+NRG_BKBPB_E!P44+NRG_GW_E!P44+NRG_BF_E!P44+NRG_PR_E!P44+NRG_NI_E!P44+NRG_CL_E!P44+NRG_LNG_E!P44+NRG_BIOG_E!P44+NRG_GTL_E!P44+NRG_CPP_E!P44+NRG_NSP_E!P44</f>
        <v>10019.9125116</v>
      </c>
      <c r="Q44" s="8">
        <f>NRG_CM_E!Q44+NRG_OIL_NG_E!Q44+NRG_PF_E!Q44+NRG_CO_E!Q44+NRG_BKBPB_E!Q44+NRG_GW_E!Q44+NRG_BF_E!Q44+NRG_PR_E!Q44+NRG_NI_E!Q44+NRG_CL_E!Q44+NRG_LNG_E!Q44+NRG_BIOG_E!Q44+NRG_GTL_E!Q44+NRG_CPP_E!Q44+NRG_NSP_E!Q44</f>
        <v>8438.171034240002</v>
      </c>
      <c r="R44" s="8">
        <f>NRG_CM_E!R44+NRG_OIL_NG_E!R44+NRG_PF_E!R44+NRG_CO_E!R44+NRG_BKBPB_E!R44+NRG_GW_E!R44+NRG_BF_E!R44+NRG_PR_E!R44+NRG_NI_E!R44+NRG_CL_E!R44+NRG_LNG_E!R44+NRG_BIOG_E!R44+NRG_GTL_E!R44+NRG_CPP_E!R44+NRG_NSP_E!R44</f>
        <v>8933.8908204000036</v>
      </c>
      <c r="S44" s="8">
        <f>NRG_CM_E!S44+NRG_OIL_NG_E!S44+NRG_PF_E!S44+NRG_CO_E!S44+NRG_BKBPB_E!S44+NRG_GW_E!S44+NRG_BF_E!S44+NRG_PR_E!S44+NRG_NI_E!S44+NRG_CL_E!S44+NRG_LNG_E!S44+NRG_BIOG_E!S44+NRG_GTL_E!S44+NRG_CPP_E!S44+NRG_NSP_E!S44</f>
        <v>8163.8123378400023</v>
      </c>
      <c r="T44" s="8">
        <f>NRG_CM_E!T44+NRG_OIL_NG_E!T44+NRG_PF_E!T44+NRG_CO_E!T44+NRG_BKBPB_E!T44+NRG_GW_E!T44+NRG_BF_E!T44+NRG_PR_E!T44+NRG_NI_E!T44+NRG_CL_E!T44+NRG_LNG_E!T44+NRG_BIOG_E!T44+NRG_GTL_E!T44+NRG_CPP_E!T44+NRG_NSP_E!T44</f>
        <v>6807.6773092800004</v>
      </c>
      <c r="U44" s="8">
        <f>NRG_CM_E!U44+NRG_OIL_NG_E!U44+NRG_PF_E!U44+NRG_CO_E!U44+NRG_BKBPB_E!U44+NRG_GW_E!U44+NRG_BF_E!U44+NRG_PR_E!U44+NRG_NI_E!U44+NRG_CL_E!U44+NRG_LNG_E!U44+NRG_BIOG_E!U44+NRG_GTL_E!U44+NRG_CPP_E!U44+NRG_NSP_E!U44</f>
        <v>5742.3033993600002</v>
      </c>
      <c r="V44" s="8">
        <f>NRG_CM_E!V44+NRG_OIL_NG_E!V44+NRG_PF_E!V44+NRG_CO_E!V44+NRG_BKBPB_E!V44+NRG_GW_E!V44+NRG_BF_E!V44+NRG_PR_E!V44+NRG_NI_E!V44+NRG_CL_E!V44+NRG_LNG_E!V44+NRG_BIOG_E!V44+NRG_GTL_E!V44+NRG_CPP_E!V44+NRG_NSP_E!V44</f>
        <v>5156.3025813600007</v>
      </c>
      <c r="W44" s="8">
        <f>NRG_CM_E!W44+NRG_OIL_NG_E!W44+NRG_PF_E!W44+NRG_CO_E!W44+NRG_BKBPB_E!W44+NRG_GW_E!W44+NRG_BF_E!W44+NRG_PR_E!W44+NRG_NI_E!W44+NRG_CL_E!W44+NRG_LNG_E!W44+NRG_BIOG_E!W44+NRG_GTL_E!W44+NRG_CPP_E!W44+NRG_NSP_E!W44</f>
        <v>4394.9279764799994</v>
      </c>
      <c r="X44" s="8">
        <f>NRG_CM_E!X44+NRG_OIL_NG_E!X44+NRG_PF_E!X44+NRG_CO_E!X44+NRG_BKBPB_E!X44+NRG_GW_E!X44+NRG_BF_E!X44+NRG_PR_E!X44+NRG_NI_E!X44+NRG_CL_E!X44+NRG_LNG_E!X44+NRG_BIOG_E!X44+NRG_GTL_E!X44+NRG_CPP_E!X44+NRG_NSP_E!X44</f>
        <v>4979.2714437600007</v>
      </c>
      <c r="Y44" s="8">
        <f>NRG_CM_E!Y44+NRG_OIL_NG_E!Y44+NRG_PF_E!Y44+NRG_CO_E!Y44+NRG_BKBPB_E!Y44+NRG_GW_E!Y44+NRG_BF_E!Y44+NRG_PR_E!Y44+NRG_NI_E!Y44+NRG_CL_E!Y44+NRG_LNG_E!Y44+NRG_BIOG_E!Y44+NRG_GTL_E!Y44+NRG_CPP_E!Y44+NRG_NSP_E!Y44</f>
        <v>6901.6753987200018</v>
      </c>
      <c r="Z44" s="8">
        <f>NRG_CM_E!Z44+NRG_OIL_NG_E!Z44+NRG_PF_E!Z44+NRG_CO_E!Z44+NRG_BKBPB_E!Z44+NRG_GW_E!Z44+NRG_BF_E!Z44+NRG_PR_E!Z44+NRG_NI_E!Z44+NRG_CL_E!Z44+NRG_LNG_E!Z44+NRG_BIOG_E!Z44+NRG_GTL_E!Z44+NRG_CPP_E!Z44+NRG_NSP_E!Z44</f>
        <v>6052.5024444000001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2.9467479600000002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2.9467479600000002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3.2214470399999988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2.9467479600000002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2.9467479600000002</v>
      </c>
      <c r="G46" s="8">
        <f>NRG_CM_E!G46+NRG_OIL_NG_E!G46+NRG_PF_E!G46+NRG_CO_E!G46+NRG_BKBPB_E!G46+NRG_GW_E!G46+NRG_BF_E!G46+NRG_PR_E!G46+NRG_NI_E!G46+NRG_CL_E!G46+NRG_LNG_E!G46+NRG_BIOG_E!G46+NRG_GTL_E!G46+NRG_CPP_E!G46+NRG_NSP_E!G46</f>
        <v>2.9467479600000002</v>
      </c>
      <c r="H46" s="8">
        <f>NRG_CM_E!H46+NRG_OIL_NG_E!H46+NRG_PF_E!H46+NRG_CO_E!H46+NRG_BKBPB_E!H46+NRG_GW_E!H46+NRG_BF_E!H46+NRG_PR_E!H46+NRG_NI_E!H46+NRG_CL_E!H46+NRG_LNG_E!H46+NRG_BIOG_E!H46+NRG_GTL_E!H46+NRG_CPP_E!H46+NRG_NSP_E!H46</f>
        <v>2.9987323200000002</v>
      </c>
      <c r="I46" s="8">
        <f>NRG_CM_E!I46+NRG_OIL_NG_E!I46+NRG_PF_E!I46+NRG_CO_E!I46+NRG_BKBPB_E!I46+NRG_GW_E!I46+NRG_BF_E!I46+NRG_PR_E!I46+NRG_NI_E!I46+NRG_CL_E!I46+NRG_LNG_E!I46+NRG_BIOG_E!I46+NRG_GTL_E!I46+NRG_CPP_E!I46+NRG_NSP_E!I46</f>
        <v>3.0538832400000002</v>
      </c>
      <c r="J46" s="8">
        <f>NRG_CM_E!J46+NRG_OIL_NG_E!J46+NRG_PF_E!J46+NRG_CO_E!J46+NRG_BKBPB_E!J46+NRG_GW_E!J46+NRG_BF_E!J46+NRG_PR_E!J46+NRG_NI_E!J46+NRG_CL_E!J46+NRG_LNG_E!J46+NRG_BIOG_E!J46+NRG_GTL_E!J46+NRG_CPP_E!J46+NRG_NSP_E!J46</f>
        <v>0.10106604000000001</v>
      </c>
      <c r="K46" s="8">
        <f>NRG_CM_E!K46+NRG_OIL_NG_E!K46+NRG_PF_E!K46+NRG_CO_E!K46+NRG_BKBPB_E!K46+NRG_GW_E!K46+NRG_BF_E!K46+NRG_PR_E!K46+NRG_NI_E!K46+NRG_CL_E!K46+NRG_LNG_E!K46+NRG_BIOG_E!K46+NRG_GTL_E!K46+NRG_CPP_E!K46+NRG_NSP_E!K46</f>
        <v>8.8927560000000017E-2</v>
      </c>
      <c r="L46" s="8">
        <f>NRG_CM_E!L46+NRG_OIL_NG_E!L46+NRG_PF_E!L46+NRG_CO_E!L46+NRG_BKBPB_E!L46+NRG_GW_E!L46+NRG_BF_E!L46+NRG_PR_E!L46+NRG_NI_E!L46+NRG_CL_E!L46+NRG_LNG_E!L46+NRG_BIOG_E!L46+NRG_GTL_E!L46+NRG_CPP_E!L46+NRG_NSP_E!L46</f>
        <v>0.10713528000000001</v>
      </c>
      <c r="M46" s="8">
        <f>NRG_CM_E!M46+NRG_OIL_NG_E!M46+NRG_PF_E!M46+NRG_CO_E!M46+NRG_BKBPB_E!M46+NRG_GW_E!M46+NRG_BF_E!M46+NRG_PR_E!M46+NRG_NI_E!M46+NRG_CL_E!M46+NRG_LNG_E!M46+NRG_BIOG_E!M46+NRG_GTL_E!M46+NRG_CPP_E!M46+NRG_NSP_E!M46</f>
        <v>1.0631725200000002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0.83333304000000008</v>
      </c>
      <c r="P46" s="8">
        <f>NRG_CM_E!P46+NRG_OIL_NG_E!P46+NRG_PF_E!P46+NRG_CO_E!P46+NRG_BKBPB_E!P46+NRG_GW_E!P46+NRG_BF_E!P46+NRG_PR_E!P46+NRG_NI_E!P46+NRG_CL_E!P46+NRG_LNG_E!P46+NRG_BIOG_E!P46+NRG_GTL_E!P46+NRG_CPP_E!P46+NRG_NSP_E!P46</f>
        <v>0.53303759999999989</v>
      </c>
      <c r="Q46" s="8">
        <f>NRG_CM_E!Q46+NRG_OIL_NG_E!Q46+NRG_PF_E!Q46+NRG_CO_E!Q46+NRG_BKBPB_E!Q46+NRG_GW_E!Q46+NRG_BF_E!Q46+NRG_PR_E!Q46+NRG_NI_E!Q46+NRG_CL_E!Q46+NRG_LNG_E!Q46+NRG_BIOG_E!Q46+NRG_GTL_E!Q46+NRG_CPP_E!Q46+NRG_NSP_E!Q46</f>
        <v>0.37682063999999998</v>
      </c>
      <c r="R46" s="8">
        <f>NRG_CM_E!R46+NRG_OIL_NG_E!R46+NRG_PF_E!R46+NRG_CO_E!R46+NRG_BKBPB_E!R46+NRG_GW_E!R46+NRG_BF_E!R46+NRG_PR_E!R46+NRG_NI_E!R46+NRG_CL_E!R46+NRG_LNG_E!R46+NRG_BIOG_E!R46+NRG_GTL_E!R46+NRG_CPP_E!R46+NRG_NSP_E!R46</f>
        <v>0.40743071999999991</v>
      </c>
      <c r="S46" s="8">
        <f>NRG_CM_E!S46+NRG_OIL_NG_E!S46+NRG_PF_E!S46+NRG_CO_E!S46+NRG_BKBPB_E!S46+NRG_GW_E!S46+NRG_BF_E!S46+NRG_PR_E!S46+NRG_NI_E!S46+NRG_CL_E!S46+NRG_LNG_E!S46+NRG_BIOG_E!S46+NRG_GTL_E!S46+NRG_CPP_E!S46+NRG_NSP_E!S46</f>
        <v>0.47788667999999984</v>
      </c>
      <c r="T46" s="8">
        <f>NRG_CM_E!T46+NRG_OIL_NG_E!T46+NRG_PF_E!T46+NRG_CO_E!T46+NRG_BKBPB_E!T46+NRG_GW_E!T46+NRG_BF_E!T46+NRG_PR_E!T46+NRG_NI_E!T46+NRG_CL_E!T46+NRG_LNG_E!T46+NRG_BIOG_E!T46+NRG_GTL_E!T46+NRG_CPP_E!T46+NRG_NSP_E!T46</f>
        <v>1.15473888</v>
      </c>
      <c r="U46" s="8">
        <f>NRG_CM_E!U46+NRG_OIL_NG_E!U46+NRG_PF_E!U46+NRG_CO_E!U46+NRG_BKBPB_E!U46+NRG_GW_E!U46+NRG_BF_E!U46+NRG_PR_E!U46+NRG_NI_E!U46+NRG_CL_E!U46+NRG_LNG_E!U46+NRG_BIOG_E!U46+NRG_GTL_E!U46+NRG_CPP_E!U46+NRG_NSP_E!U46</f>
        <v>1.1800713599999999</v>
      </c>
      <c r="V46" s="8">
        <f>NRG_CM_E!V46+NRG_OIL_NG_E!V46+NRG_PF_E!V46+NRG_CO_E!V46+NRG_BKBPB_E!V46+NRG_GW_E!V46+NRG_BF_E!V46+NRG_PR_E!V46+NRG_NI_E!V46+NRG_CL_E!V46+NRG_LNG_E!V46+NRG_BIOG_E!V46+NRG_GTL_E!V46+NRG_CPP_E!V46+NRG_NSP_E!V46</f>
        <v>0.80245907999999999</v>
      </c>
      <c r="W46" s="8">
        <f>NRG_CM_E!W46+NRG_OIL_NG_E!W46+NRG_PF_E!W46+NRG_CO_E!W46+NRG_BKBPB_E!W46+NRG_GW_E!W46+NRG_BF_E!W46+NRG_PR_E!W46+NRG_NI_E!W46+NRG_CL_E!W46+NRG_LNG_E!W46+NRG_BIOG_E!W46+NRG_GTL_E!W46+NRG_CPP_E!W46+NRG_NSP_E!W46</f>
        <v>0.56918915999999997</v>
      </c>
      <c r="X46" s="8">
        <f>NRG_CM_E!X46+NRG_OIL_NG_E!X46+NRG_PF_E!X46+NRG_CO_E!X46+NRG_BKBPB_E!X46+NRG_GW_E!X46+NRG_BF_E!X46+NRG_PR_E!X46+NRG_NI_E!X46+NRG_CL_E!X46+NRG_LNG_E!X46+NRG_BIOG_E!X46+NRG_GTL_E!X46+NRG_CPP_E!X46+NRG_NSP_E!X46</f>
        <v>0.51403824000000009</v>
      </c>
      <c r="Y46" s="8">
        <f>NRG_CM_E!Y46+NRG_OIL_NG_E!Y46+NRG_PF_E!Y46+NRG_CO_E!Y46+NRG_BKBPB_E!Y46+NRG_GW_E!Y46+NRG_BF_E!Y46+NRG_PR_E!Y46+NRG_NI_E!Y46+NRG_CL_E!Y46+NRG_LNG_E!Y46+NRG_BIOG_E!Y46+NRG_GTL_E!Y46+NRG_CPP_E!Y46+NRG_NSP_E!Y46</f>
        <v>0.59109119999999993</v>
      </c>
      <c r="Z46" s="8">
        <f>NRG_CM_E!Z46+NRG_OIL_NG_E!Z46+NRG_PF_E!Z46+NRG_CO_E!Z46+NRG_BKBPB_E!Z46+NRG_GW_E!Z46+NRG_BF_E!Z46+NRG_PR_E!Z46+NRG_NI_E!Z46+NRG_CL_E!Z46+NRG_LNG_E!Z46+NRG_BIOG_E!Z46+NRG_GTL_E!Z46+NRG_CPP_E!Z46+NRG_NSP_E!Z46</f>
        <v>0.65257524000000011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12.589103160000001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1.365444E-2</v>
      </c>
      <c r="S47" s="8">
        <f>NRG_CM_E!S47+NRG_OIL_NG_E!S47+NRG_PF_E!S47+NRG_CO_E!S47+NRG_BKBPB_E!S47+NRG_GW_E!S47+NRG_BF_E!S47+NRG_PR_E!S47+NRG_NI_E!S47+NRG_CL_E!S47+NRG_LNG_E!S47+NRG_BIOG_E!S47+NRG_GTL_E!S47+NRG_CPP_E!S47+NRG_NSP_E!S47</f>
        <v>1.09903716</v>
      </c>
      <c r="T47" s="8">
        <f>NRG_CM_E!T47+NRG_OIL_NG_E!T47+NRG_PF_E!T47+NRG_CO_E!T47+NRG_BKBPB_E!T47+NRG_GW_E!T47+NRG_BF_E!T47+NRG_PR_E!T47+NRG_NI_E!T47+NRG_CL_E!T47+NRG_LNG_E!T47+NRG_BIOG_E!T47+NRG_GTL_E!T47+NRG_CPP_E!T47+NRG_NSP_E!T47</f>
        <v>0.67284432000000005</v>
      </c>
      <c r="U47" s="8">
        <f>NRG_CM_E!U47+NRG_OIL_NG_E!U47+NRG_PF_E!U47+NRG_CO_E!U47+NRG_BKBPB_E!U47+NRG_GW_E!U47+NRG_BF_E!U47+NRG_PR_E!U47+NRG_NI_E!U47+NRG_CL_E!U47+NRG_LNG_E!U47+NRG_BIOG_E!U47+NRG_GTL_E!U47+NRG_CPP_E!U47+NRG_NSP_E!U47</f>
        <v>0.11155968000000001</v>
      </c>
      <c r="V47" s="8">
        <f>NRG_CM_E!V47+NRG_OIL_NG_E!V47+NRG_PF_E!V47+NRG_CO_E!V47+NRG_BKBPB_E!V47+NRG_GW_E!V47+NRG_BF_E!V47+NRG_PR_E!V47+NRG_NI_E!V47+NRG_CL_E!V47+NRG_LNG_E!V47+NRG_BIOG_E!V47+NRG_GTL_E!V47+NRG_CPP_E!V47+NRG_NSP_E!V47</f>
        <v>0.87562728000000012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3.1957200000000004E-3</v>
      </c>
      <c r="Y47" s="8">
        <f>NRG_CM_E!Y47+NRG_OIL_NG_E!Y47+NRG_PF_E!Y47+NRG_CO_E!Y47+NRG_BKBPB_E!Y47+NRG_GW_E!Y47+NRG_BF_E!Y47+NRG_PR_E!Y47+NRG_NI_E!Y47+NRG_CL_E!Y47+NRG_LNG_E!Y47+NRG_BIOG_E!Y47+NRG_GTL_E!Y47+NRG_CPP_E!Y47+NRG_NSP_E!Y47</f>
        <v>0.54763020000000018</v>
      </c>
      <c r="Z47" s="8">
        <f>NRG_CM_E!Z47+NRG_OIL_NG_E!Z47+NRG_PF_E!Z47+NRG_CO_E!Z47+NRG_BKBPB_E!Z47+NRG_GW_E!Z47+NRG_BF_E!Z47+NRG_PR_E!Z47+NRG_NI_E!Z47+NRG_CL_E!Z47+NRG_LNG_E!Z47+NRG_BIOG_E!Z47+NRG_GTL_E!Z47+NRG_CPP_E!Z47+NRG_NSP_E!Z47</f>
        <v>25.188665040000004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12277.873997999997</v>
      </c>
      <c r="D48" s="8">
        <f>NRG_CM_E!D48+NRG_OIL_NG_E!D48+NRG_PF_E!D48+NRG_CO_E!D48+NRG_BKBPB_E!D48+NRG_GW_E!D48+NRG_BF_E!D48+NRG_PR_E!D48+NRG_NI_E!D48+NRG_CL_E!D48+NRG_LNG_E!D48+NRG_BIOG_E!D48+NRG_GTL_E!D48+NRG_CPP_E!D48+NRG_NSP_E!D48</f>
        <v>11765.355732</v>
      </c>
      <c r="E48" s="8">
        <f>NRG_CM_E!E48+NRG_OIL_NG_E!E48+NRG_PF_E!E48+NRG_CO_E!E48+NRG_BKBPB_E!E48+NRG_GW_E!E48+NRG_BF_E!E48+NRG_PR_E!E48+NRG_NI_E!E48+NRG_CL_E!E48+NRG_LNG_E!E48+NRG_BIOG_E!E48+NRG_GTL_E!E48+NRG_CPP_E!E48+NRG_NSP_E!E48</f>
        <v>11680.226648999998</v>
      </c>
      <c r="F48" s="8">
        <f>NRG_CM_E!F48+NRG_OIL_NG_E!F48+NRG_PF_E!F48+NRG_CO_E!F48+NRG_BKBPB_E!F48+NRG_GW_E!F48+NRG_BF_E!F48+NRG_PR_E!F48+NRG_NI_E!F48+NRG_CL_E!F48+NRG_LNG_E!F48+NRG_BIOG_E!F48+NRG_GTL_E!F48+NRG_CPP_E!F48+NRG_NSP_E!F48</f>
        <v>11362.325597999999</v>
      </c>
      <c r="G48" s="8">
        <f>NRG_CM_E!G48+NRG_OIL_NG_E!G48+NRG_PF_E!G48+NRG_CO_E!G48+NRG_BKBPB_E!G48+NRG_GW_E!G48+NRG_BF_E!G48+NRG_PR_E!G48+NRG_NI_E!G48+NRG_CL_E!G48+NRG_LNG_E!G48+NRG_BIOG_E!G48+NRG_GTL_E!G48+NRG_CPP_E!G48+NRG_NSP_E!G48</f>
        <v>12559.314221999999</v>
      </c>
      <c r="H48" s="8">
        <f>NRG_CM_E!H48+NRG_OIL_NG_E!H48+NRG_PF_E!H48+NRG_CO_E!H48+NRG_BKBPB_E!H48+NRG_GW_E!H48+NRG_BF_E!H48+NRG_PR_E!H48+NRG_NI_E!H48+NRG_CL_E!H48+NRG_LNG_E!H48+NRG_BIOG_E!H48+NRG_GTL_E!H48+NRG_CPP_E!H48+NRG_NSP_E!H48</f>
        <v>13686.884523000004</v>
      </c>
      <c r="I48" s="8">
        <f>NRG_CM_E!I48+NRG_OIL_NG_E!I48+NRG_PF_E!I48+NRG_CO_E!I48+NRG_BKBPB_E!I48+NRG_GW_E!I48+NRG_BF_E!I48+NRG_PR_E!I48+NRG_NI_E!I48+NRG_CL_E!I48+NRG_LNG_E!I48+NRG_BIOG_E!I48+NRG_GTL_E!I48+NRG_CPP_E!I48+NRG_NSP_E!I48</f>
        <v>13942.980090000001</v>
      </c>
      <c r="J48" s="8">
        <f>NRG_CM_E!J48+NRG_OIL_NG_E!J48+NRG_PF_E!J48+NRG_CO_E!J48+NRG_BKBPB_E!J48+NRG_GW_E!J48+NRG_BF_E!J48+NRG_PR_E!J48+NRG_NI_E!J48+NRG_CL_E!J48+NRG_LNG_E!J48+NRG_BIOG_E!J48+NRG_GTL_E!J48+NRG_CPP_E!J48+NRG_NSP_E!J48</f>
        <v>14125.477976999999</v>
      </c>
      <c r="K48" s="8">
        <f>NRG_CM_E!K48+NRG_OIL_NG_E!K48+NRG_PF_E!K48+NRG_CO_E!K48+NRG_BKBPB_E!K48+NRG_GW_E!K48+NRG_BF_E!K48+NRG_PR_E!K48+NRG_NI_E!K48+NRG_CL_E!K48+NRG_LNG_E!K48+NRG_BIOG_E!K48+NRG_GTL_E!K48+NRG_CPP_E!K48+NRG_NSP_E!K48</f>
        <v>14236.627041000003</v>
      </c>
      <c r="L48" s="8">
        <f>NRG_CM_E!L48+NRG_OIL_NG_E!L48+NRG_PF_E!L48+NRG_CO_E!L48+NRG_BKBPB_E!L48+NRG_GW_E!L48+NRG_BF_E!L48+NRG_PR_E!L48+NRG_NI_E!L48+NRG_CL_E!L48+NRG_LNG_E!L48+NRG_BIOG_E!L48+NRG_GTL_E!L48+NRG_CPP_E!L48+NRG_NSP_E!L48</f>
        <v>13881.170744999998</v>
      </c>
      <c r="M48" s="8">
        <f>NRG_CM_E!M48+NRG_OIL_NG_E!M48+NRG_PF_E!M48+NRG_CO_E!M48+NRG_BKBPB_E!M48+NRG_GW_E!M48+NRG_BF_E!M48+NRG_PR_E!M48+NRG_NI_E!M48+NRG_CL_E!M48+NRG_LNG_E!M48+NRG_BIOG_E!M48+NRG_GTL_E!M48+NRG_CPP_E!M48+NRG_NSP_E!M48</f>
        <v>13301.849807999999</v>
      </c>
      <c r="N48" s="8">
        <f>NRG_CM_E!N48+NRG_OIL_NG_E!N48+NRG_PF_E!N48+NRG_CO_E!N48+NRG_BKBPB_E!N48+NRG_GW_E!N48+NRG_BF_E!N48+NRG_PR_E!N48+NRG_NI_E!N48+NRG_CL_E!N48+NRG_LNG_E!N48+NRG_BIOG_E!N48+NRG_GTL_E!N48+NRG_CPP_E!N48+NRG_NSP_E!N48</f>
        <v>12922.501292999999</v>
      </c>
      <c r="O48" s="8">
        <f>NRG_CM_E!O48+NRG_OIL_NG_E!O48+NRG_PF_E!O48+NRG_CO_E!O48+NRG_BKBPB_E!O48+NRG_GW_E!O48+NRG_BF_E!O48+NRG_PR_E!O48+NRG_NI_E!O48+NRG_CL_E!O48+NRG_LNG_E!O48+NRG_BIOG_E!O48+NRG_GTL_E!O48+NRG_CPP_E!O48+NRG_NSP_E!O48</f>
        <v>12740.542191</v>
      </c>
      <c r="P48" s="8">
        <f>NRG_CM_E!P48+NRG_OIL_NG_E!P48+NRG_PF_E!P48+NRG_CO_E!P48+NRG_BKBPB_E!P48+NRG_GW_E!P48+NRG_BF_E!P48+NRG_PR_E!P48+NRG_NI_E!P48+NRG_CL_E!P48+NRG_LNG_E!P48+NRG_BIOG_E!P48+NRG_GTL_E!P48+NRG_CPP_E!P48+NRG_NSP_E!P48</f>
        <v>12310.333074</v>
      </c>
      <c r="Q48" s="8">
        <f>NRG_CM_E!Q48+NRG_OIL_NG_E!Q48+NRG_PF_E!Q48+NRG_CO_E!Q48+NRG_BKBPB_E!Q48+NRG_GW_E!Q48+NRG_BF_E!Q48+NRG_PR_E!Q48+NRG_NI_E!Q48+NRG_CL_E!Q48+NRG_LNG_E!Q48+NRG_BIOG_E!Q48+NRG_GTL_E!Q48+NRG_CPP_E!Q48+NRG_NSP_E!Q48</f>
        <v>12069.451953000002</v>
      </c>
      <c r="R48" s="8">
        <f>NRG_CM_E!R48+NRG_OIL_NG_E!R48+NRG_PF_E!R48+NRG_CO_E!R48+NRG_BKBPB_E!R48+NRG_GW_E!R48+NRG_BF_E!R48+NRG_PR_E!R48+NRG_NI_E!R48+NRG_CL_E!R48+NRG_LNG_E!R48+NRG_BIOG_E!R48+NRG_GTL_E!R48+NRG_CPP_E!R48+NRG_NSP_E!R48</f>
        <v>12528.485541000004</v>
      </c>
      <c r="S48" s="8">
        <f>NRG_CM_E!S48+NRG_OIL_NG_E!S48+NRG_PF_E!S48+NRG_CO_E!S48+NRG_BKBPB_E!S48+NRG_GW_E!S48+NRG_BF_E!S48+NRG_PR_E!S48+NRG_NI_E!S48+NRG_CL_E!S48+NRG_LNG_E!S48+NRG_BIOG_E!S48+NRG_GTL_E!S48+NRG_CPP_E!S48+NRG_NSP_E!S48</f>
        <v>12348.034334999998</v>
      </c>
      <c r="T48" s="8">
        <f>NRG_CM_E!T48+NRG_OIL_NG_E!T48+NRG_PF_E!T48+NRG_CO_E!T48+NRG_BKBPB_E!T48+NRG_GW_E!T48+NRG_BF_E!T48+NRG_PR_E!T48+NRG_NI_E!T48+NRG_CL_E!T48+NRG_LNG_E!T48+NRG_BIOG_E!T48+NRG_GTL_E!T48+NRG_CPP_E!T48+NRG_NSP_E!T48</f>
        <v>12505.774437</v>
      </c>
      <c r="U48" s="8">
        <f>NRG_CM_E!U48+NRG_OIL_NG_E!U48+NRG_PF_E!U48+NRG_CO_E!U48+NRG_BKBPB_E!U48+NRG_GW_E!U48+NRG_BF_E!U48+NRG_PR_E!U48+NRG_NI_E!U48+NRG_CL_E!U48+NRG_LNG_E!U48+NRG_BIOG_E!U48+NRG_GTL_E!U48+NRG_CPP_E!U48+NRG_NSP_E!U48</f>
        <v>12246.882452999998</v>
      </c>
      <c r="V48" s="8">
        <f>NRG_CM_E!V48+NRG_OIL_NG_E!V48+NRG_PF_E!V48+NRG_CO_E!V48+NRG_BKBPB_E!V48+NRG_GW_E!V48+NRG_BF_E!V48+NRG_PR_E!V48+NRG_NI_E!V48+NRG_CL_E!V48+NRG_LNG_E!V48+NRG_BIOG_E!V48+NRG_GTL_E!V48+NRG_CPP_E!V48+NRG_NSP_E!V48</f>
        <v>11946.170925</v>
      </c>
      <c r="W48" s="8">
        <f>NRG_CM_E!W48+NRG_OIL_NG_E!W48+NRG_PF_E!W48+NRG_CO_E!W48+NRG_BKBPB_E!W48+NRG_GW_E!W48+NRG_BF_E!W48+NRG_PR_E!W48+NRG_NI_E!W48+NRG_CL_E!W48+NRG_LNG_E!W48+NRG_BIOG_E!W48+NRG_GTL_E!W48+NRG_CPP_E!W48+NRG_NSP_E!W48</f>
        <v>11411.965772999998</v>
      </c>
      <c r="X48" s="8">
        <f>NRG_CM_E!X48+NRG_OIL_NG_E!X48+NRG_PF_E!X48+NRG_CO_E!X48+NRG_BKBPB_E!X48+NRG_GW_E!X48+NRG_BF_E!X48+NRG_PR_E!X48+NRG_NI_E!X48+NRG_CL_E!X48+NRG_LNG_E!X48+NRG_BIOG_E!X48+NRG_GTL_E!X48+NRG_CPP_E!X48+NRG_NSP_E!X48</f>
        <v>12463.183746000004</v>
      </c>
      <c r="Y48" s="8">
        <f>NRG_CM_E!Y48+NRG_OIL_NG_E!Y48+NRG_PF_E!Y48+NRG_CO_E!Y48+NRG_BKBPB_E!Y48+NRG_GW_E!Y48+NRG_BF_E!Y48+NRG_PR_E!Y48+NRG_NI_E!Y48+NRG_CL_E!Y48+NRG_LNG_E!Y48+NRG_BIOG_E!Y48+NRG_GTL_E!Y48+NRG_CPP_E!Y48+NRG_NSP_E!Y48</f>
        <v>12657.435921</v>
      </c>
      <c r="Z48" s="8">
        <f>NRG_CM_E!Z48+NRG_OIL_NG_E!Z48+NRG_PF_E!Z48+NRG_CO_E!Z48+NRG_BKBPB_E!Z48+NRG_GW_E!Z48+NRG_BF_E!Z48+NRG_PR_E!Z48+NRG_NI_E!Z48+NRG_CL_E!Z48+NRG_LNG_E!Z48+NRG_BIOG_E!Z48+NRG_GTL_E!Z48+NRG_CPP_E!Z48+NRG_NSP_E!Z48</f>
        <v>11928.795723000001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11.78672796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6933.985842959999</v>
      </c>
      <c r="D50" s="8">
        <f>NRG_CM_E!D50+NRG_OIL_NG_E!D50+NRG_PF_E!D50+NRG_CO_E!D50+NRG_BKBPB_E!D50+NRG_GW_E!D50+NRG_BF_E!D50+NRG_PR_E!D50+NRG_NI_E!D50+NRG_CL_E!D50+NRG_LNG_E!D50+NRG_BIOG_E!D50+NRG_GTL_E!D50+NRG_CPP_E!D50+NRG_NSP_E!D50</f>
        <v>8173.230445799999</v>
      </c>
      <c r="E50" s="8">
        <f>NRG_CM_E!E50+NRG_OIL_NG_E!E50+NRG_PF_E!E50+NRG_CO_E!E50+NRG_BKBPB_E!E50+NRG_GW_E!E50+NRG_BF_E!E50+NRG_PR_E!E50+NRG_NI_E!E50+NRG_CL_E!E50+NRG_LNG_E!E50+NRG_BIOG_E!E50+NRG_GTL_E!E50+NRG_CPP_E!E50+NRG_NSP_E!E50</f>
        <v>7964.7586487999997</v>
      </c>
      <c r="F50" s="8">
        <f>NRG_CM_E!F50+NRG_OIL_NG_E!F50+NRG_PF_E!F50+NRG_CO_E!F50+NRG_BKBPB_E!F50+NRG_GW_E!F50+NRG_BF_E!F50+NRG_PR_E!F50+NRG_NI_E!F50+NRG_CL_E!F50+NRG_LNG_E!F50+NRG_BIOG_E!F50+NRG_GTL_E!F50+NRG_CPP_E!F50+NRG_NSP_E!F50</f>
        <v>9882.6139479600006</v>
      </c>
      <c r="G50" s="8">
        <f>NRG_CM_E!G50+NRG_OIL_NG_E!G50+NRG_PF_E!G50+NRG_CO_E!G50+NRG_BKBPB_E!G50+NRG_GW_E!G50+NRG_BF_E!G50+NRG_PR_E!G50+NRG_NI_E!G50+NRG_CL_E!G50+NRG_LNG_E!G50+NRG_BIOG_E!G50+NRG_GTL_E!G50+NRG_CPP_E!G50+NRG_NSP_E!G50</f>
        <v>10094.246235719998</v>
      </c>
      <c r="H50" s="8">
        <f>NRG_CM_E!H50+NRG_OIL_NG_E!H50+NRG_PF_E!H50+NRG_CO_E!H50+NRG_BKBPB_E!H50+NRG_GW_E!H50+NRG_BF_E!H50+NRG_PR_E!H50+NRG_NI_E!H50+NRG_CL_E!H50+NRG_LNG_E!H50+NRG_BIOG_E!H50+NRG_GTL_E!H50+NRG_CPP_E!H50+NRG_NSP_E!H50</f>
        <v>8487.283533480002</v>
      </c>
      <c r="I50" s="8">
        <f>NRG_CM_E!I50+NRG_OIL_NG_E!I50+NRG_PF_E!I50+NRG_CO_E!I50+NRG_BKBPB_E!I50+NRG_GW_E!I50+NRG_BF_E!I50+NRG_PR_E!I50+NRG_NI_E!I50+NRG_CL_E!I50+NRG_LNG_E!I50+NRG_BIOG_E!I50+NRG_GTL_E!I50+NRG_CPP_E!I50+NRG_NSP_E!I50</f>
        <v>9205.6422103199984</v>
      </c>
      <c r="J50" s="8">
        <f>NRG_CM_E!J50+NRG_OIL_NG_E!J50+NRG_PF_E!J50+NRG_CO_E!J50+NRG_BKBPB_E!J50+NRG_GW_E!J50+NRG_BF_E!J50+NRG_PR_E!J50+NRG_NI_E!J50+NRG_CL_E!J50+NRG_LNG_E!J50+NRG_BIOG_E!J50+NRG_GTL_E!J50+NRG_CPP_E!J50+NRG_NSP_E!J50</f>
        <v>8812.8428446799971</v>
      </c>
      <c r="K50" s="8">
        <f>NRG_CM_E!K50+NRG_OIL_NG_E!K50+NRG_PF_E!K50+NRG_CO_E!K50+NRG_BKBPB_E!K50+NRG_GW_E!K50+NRG_BF_E!K50+NRG_PR_E!K50+NRG_NI_E!K50+NRG_CL_E!K50+NRG_LNG_E!K50+NRG_BIOG_E!K50+NRG_GTL_E!K50+NRG_CPP_E!K50+NRG_NSP_E!K50</f>
        <v>8674.1691548399995</v>
      </c>
      <c r="L50" s="8">
        <f>NRG_CM_E!L50+NRG_OIL_NG_E!L50+NRG_PF_E!L50+NRG_CO_E!L50+NRG_BKBPB_E!L50+NRG_GW_E!L50+NRG_BF_E!L50+NRG_PR_E!L50+NRG_NI_E!L50+NRG_CL_E!L50+NRG_LNG_E!L50+NRG_BIOG_E!L50+NRG_GTL_E!L50+NRG_CPP_E!L50+NRG_NSP_E!L50</f>
        <v>6142.9730857200002</v>
      </c>
      <c r="M50" s="8">
        <f>NRG_CM_E!M50+NRG_OIL_NG_E!M50+NRG_PF_E!M50+NRG_CO_E!M50+NRG_BKBPB_E!M50+NRG_GW_E!M50+NRG_BF_E!M50+NRG_PR_E!M50+NRG_NI_E!M50+NRG_CL_E!M50+NRG_LNG_E!M50+NRG_BIOG_E!M50+NRG_GTL_E!M50+NRG_CPP_E!M50+NRG_NSP_E!M50</f>
        <v>6017.7512066400004</v>
      </c>
      <c r="N50" s="8">
        <f>NRG_CM_E!N50+NRG_OIL_NG_E!N50+NRG_PF_E!N50+NRG_CO_E!N50+NRG_BKBPB_E!N50+NRG_GW_E!N50+NRG_BF_E!N50+NRG_PR_E!N50+NRG_NI_E!N50+NRG_CL_E!N50+NRG_LNG_E!N50+NRG_BIOG_E!N50+NRG_GTL_E!N50+NRG_CPP_E!N50+NRG_NSP_E!N50</f>
        <v>3544.5599197200004</v>
      </c>
      <c r="O50" s="8">
        <f>NRG_CM_E!O50+NRG_OIL_NG_E!O50+NRG_PF_E!O50+NRG_CO_E!O50+NRG_BKBPB_E!O50+NRG_GW_E!O50+NRG_BF_E!O50+NRG_PR_E!O50+NRG_NI_E!O50+NRG_CL_E!O50+NRG_LNG_E!O50+NRG_BIOG_E!O50+NRG_GTL_E!O50+NRG_CPP_E!O50+NRG_NSP_E!O50</f>
        <v>3322.9593010800004</v>
      </c>
      <c r="P50" s="8">
        <f>NRG_CM_E!P50+NRG_OIL_NG_E!P50+NRG_PF_E!P50+NRG_CO_E!P50+NRG_BKBPB_E!P50+NRG_GW_E!P50+NRG_BF_E!P50+NRG_PR_E!P50+NRG_NI_E!P50+NRG_CL_E!P50+NRG_LNG_E!P50+NRG_BIOG_E!P50+NRG_GTL_E!P50+NRG_CPP_E!P50+NRG_NSP_E!P50</f>
        <v>3600.8555511600002</v>
      </c>
      <c r="Q50" s="8">
        <f>NRG_CM_E!Q50+NRG_OIL_NG_E!Q50+NRG_PF_E!Q50+NRG_CO_E!Q50+NRG_BKBPB_E!Q50+NRG_GW_E!Q50+NRG_BF_E!Q50+NRG_PR_E!Q50+NRG_NI_E!Q50+NRG_CL_E!Q50+NRG_LNG_E!Q50+NRG_BIOG_E!Q50+NRG_GTL_E!Q50+NRG_CPP_E!Q50+NRG_NSP_E!Q50</f>
        <v>3106.2087968400001</v>
      </c>
      <c r="R50" s="8">
        <f>NRG_CM_E!R50+NRG_OIL_NG_E!R50+NRG_PF_E!R50+NRG_CO_E!R50+NRG_BKBPB_E!R50+NRG_GW_E!R50+NRG_BF_E!R50+NRG_PR_E!R50+NRG_NI_E!R50+NRG_CL_E!R50+NRG_LNG_E!R50+NRG_BIOG_E!R50+NRG_GTL_E!R50+NRG_CPP_E!R50+NRG_NSP_E!R50</f>
        <v>3018.23463528</v>
      </c>
      <c r="S50" s="8">
        <f>NRG_CM_E!S50+NRG_OIL_NG_E!S50+NRG_PF_E!S50+NRG_CO_E!S50+NRG_BKBPB_E!S50+NRG_GW_E!S50+NRG_BF_E!S50+NRG_PR_E!S50+NRG_NI_E!S50+NRG_CL_E!S50+NRG_LNG_E!S50+NRG_BIOG_E!S50+NRG_GTL_E!S50+NRG_CPP_E!S50+NRG_NSP_E!S50</f>
        <v>3129.7830444000001</v>
      </c>
      <c r="T50" s="8">
        <f>NRG_CM_E!T50+NRG_OIL_NG_E!T50+NRG_PF_E!T50+NRG_CO_E!T50+NRG_BKBPB_E!T50+NRG_GW_E!T50+NRG_BF_E!T50+NRG_PR_E!T50+NRG_NI_E!T50+NRG_CL_E!T50+NRG_LNG_E!T50+NRG_BIOG_E!T50+NRG_GTL_E!T50+NRG_CPP_E!T50+NRG_NSP_E!T50</f>
        <v>3604.1171079599994</v>
      </c>
      <c r="U50" s="8">
        <f>NRG_CM_E!U50+NRG_OIL_NG_E!U50+NRG_PF_E!U50+NRG_CO_E!U50+NRG_BKBPB_E!U50+NRG_GW_E!U50+NRG_BF_E!U50+NRG_PR_E!U50+NRG_NI_E!U50+NRG_CL_E!U50+NRG_LNG_E!U50+NRG_BIOG_E!U50+NRG_GTL_E!U50+NRG_CPP_E!U50+NRG_NSP_E!U50</f>
        <v>3359.0665292399999</v>
      </c>
      <c r="V50" s="8">
        <f>NRG_CM_E!V50+NRG_OIL_NG_E!V50+NRG_PF_E!V50+NRG_CO_E!V50+NRG_BKBPB_E!V50+NRG_GW_E!V50+NRG_BF_E!V50+NRG_PR_E!V50+NRG_NI_E!V50+NRG_CL_E!V50+NRG_LNG_E!V50+NRG_BIOG_E!V50+NRG_GTL_E!V50+NRG_CPP_E!V50+NRG_NSP_E!V50</f>
        <v>3470.4985672799999</v>
      </c>
      <c r="W50" s="8">
        <f>NRG_CM_E!W50+NRG_OIL_NG_E!W50+NRG_PF_E!W50+NRG_CO_E!W50+NRG_BKBPB_E!W50+NRG_GW_E!W50+NRG_BF_E!W50+NRG_PR_E!W50+NRG_NI_E!W50+NRG_CL_E!W50+NRG_LNG_E!W50+NRG_BIOG_E!W50+NRG_GTL_E!W50+NRG_CPP_E!W50+NRG_NSP_E!W50</f>
        <v>3541.95885456</v>
      </c>
      <c r="X50" s="8">
        <f>NRG_CM_E!X50+NRG_OIL_NG_E!X50+NRG_PF_E!X50+NRG_CO_E!X50+NRG_BKBPB_E!X50+NRG_GW_E!X50+NRG_BF_E!X50+NRG_PR_E!X50+NRG_NI_E!X50+NRG_CL_E!X50+NRG_LNG_E!X50+NRG_BIOG_E!X50+NRG_GTL_E!X50+NRG_CPP_E!X50+NRG_NSP_E!X50</f>
        <v>3653.2803268799998</v>
      </c>
      <c r="Y50" s="8">
        <f>NRG_CM_E!Y50+NRG_OIL_NG_E!Y50+NRG_PF_E!Y50+NRG_CO_E!Y50+NRG_BKBPB_E!Y50+NRG_GW_E!Y50+NRG_BF_E!Y50+NRG_PR_E!Y50+NRG_NI_E!Y50+NRG_CL_E!Y50+NRG_LNG_E!Y50+NRG_BIOG_E!Y50+NRG_GTL_E!Y50+NRG_CPP_E!Y50+NRG_NSP_E!Y50</f>
        <v>5181.0489467999987</v>
      </c>
      <c r="Z50" s="8">
        <f>NRG_CM_E!Z50+NRG_OIL_NG_E!Z50+NRG_PF_E!Z50+NRG_CO_E!Z50+NRG_BKBPB_E!Z50+NRG_GW_E!Z50+NRG_BF_E!Z50+NRG_PR_E!Z50+NRG_NI_E!Z50+NRG_CL_E!Z50+NRG_LNG_E!Z50+NRG_BIOG_E!Z50+NRG_GTL_E!Z50+NRG_CPP_E!Z50+NRG_NSP_E!Z50</f>
        <v>3751.5154622399996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16771.575206379413</v>
      </c>
      <c r="D51" s="27">
        <f>NRG_CM_E!D51+NRG_OIL_NG_E!D51+NRG_PF_E!D51+NRG_CO_E!D51+NRG_BKBPB_E!D51+NRG_GW_E!D51+NRG_BF_E!D51+NRG_PR_E!D51+NRG_NI_E!D51+NRG_CL_E!D51+NRG_LNG_E!D51+NRG_BIOG_E!D51+NRG_GTL_E!D51+NRG_CPP_E!D51+NRG_NSP_E!D51</f>
        <v>14870.478408243542</v>
      </c>
      <c r="E51" s="27">
        <f>NRG_CM_E!E51+NRG_OIL_NG_E!E51+NRG_PF_E!E51+NRG_CO_E!E51+NRG_BKBPB_E!E51+NRG_GW_E!E51+NRG_BF_E!E51+NRG_PR_E!E51+NRG_NI_E!E51+NRG_CL_E!E51+NRG_LNG_E!E51+NRG_BIOG_E!E51+NRG_GTL_E!E51+NRG_CPP_E!E51+NRG_NSP_E!E51</f>
        <v>16078.403582246057</v>
      </c>
      <c r="F51" s="27">
        <f>NRG_CM_E!F51+NRG_OIL_NG_E!F51+NRG_PF_E!F51+NRG_CO_E!F51+NRG_BKBPB_E!F51+NRG_GW_E!F51+NRG_BF_E!F51+NRG_PR_E!F51+NRG_NI_E!F51+NRG_CL_E!F51+NRG_LNG_E!F51+NRG_BIOG_E!F51+NRG_GTL_E!F51+NRG_CPP_E!F51+NRG_NSP_E!F51</f>
        <v>13490.638341878475</v>
      </c>
      <c r="G51" s="27">
        <f>NRG_CM_E!G51+NRG_OIL_NG_E!G51+NRG_PF_E!G51+NRG_CO_E!G51+NRG_BKBPB_E!G51+NRG_GW_E!G51+NRG_BF_E!G51+NRG_PR_E!G51+NRG_NI_E!G51+NRG_CL_E!G51+NRG_LNG_E!G51+NRG_BIOG_E!G51+NRG_GTL_E!G51+NRG_CPP_E!G51+NRG_NSP_E!G51</f>
        <v>13824.635519447824</v>
      </c>
      <c r="H51" s="27">
        <f>NRG_CM_E!H51+NRG_OIL_NG_E!H51+NRG_PF_E!H51+NRG_CO_E!H51+NRG_BKBPB_E!H51+NRG_GW_E!H51+NRG_BF_E!H51+NRG_PR_E!H51+NRG_NI_E!H51+NRG_CL_E!H51+NRG_LNG_E!H51+NRG_BIOG_E!H51+NRG_GTL_E!H51+NRG_CPP_E!H51+NRG_NSP_E!H51</f>
        <v>14717.443455314844</v>
      </c>
      <c r="I51" s="27">
        <f>NRG_CM_E!I51+NRG_OIL_NG_E!I51+NRG_PF_E!I51+NRG_CO_E!I51+NRG_BKBPB_E!I51+NRG_GW_E!I51+NRG_BF_E!I51+NRG_PR_E!I51+NRG_NI_E!I51+NRG_CL_E!I51+NRG_LNG_E!I51+NRG_BIOG_E!I51+NRG_GTL_E!I51+NRG_CPP_E!I51+NRG_NSP_E!I51</f>
        <v>18171.057364359971</v>
      </c>
      <c r="J51" s="27">
        <f>NRG_CM_E!J51+NRG_OIL_NG_E!J51+NRG_PF_E!J51+NRG_CO_E!J51+NRG_BKBPB_E!J51+NRG_GW_E!J51+NRG_BF_E!J51+NRG_PR_E!J51+NRG_NI_E!J51+NRG_CL_E!J51+NRG_LNG_E!J51+NRG_BIOG_E!J51+NRG_GTL_E!J51+NRG_CPP_E!J51+NRG_NSP_E!J51</f>
        <v>19289.71885011144</v>
      </c>
      <c r="K51" s="27">
        <f>NRG_CM_E!K51+NRG_OIL_NG_E!K51+NRG_PF_E!K51+NRG_CO_E!K51+NRG_BKBPB_E!K51+NRG_GW_E!K51+NRG_BF_E!K51+NRG_PR_E!K51+NRG_NI_E!K51+NRG_CL_E!K51+NRG_LNG_E!K51+NRG_BIOG_E!K51+NRG_GTL_E!K51+NRG_CPP_E!K51+NRG_NSP_E!K51</f>
        <v>20725.574540249239</v>
      </c>
      <c r="L51" s="27">
        <f>NRG_CM_E!L51+NRG_OIL_NG_E!L51+NRG_PF_E!L51+NRG_CO_E!L51+NRG_BKBPB_E!L51+NRG_GW_E!L51+NRG_BF_E!L51+NRG_PR_E!L51+NRG_NI_E!L51+NRG_CL_E!L51+NRG_LNG_E!L51+NRG_BIOG_E!L51+NRG_GTL_E!L51+NRG_CPP_E!L51+NRG_NSP_E!L51</f>
        <v>19799.694042574112</v>
      </c>
      <c r="M51" s="27">
        <f>NRG_CM_E!M51+NRG_OIL_NG_E!M51+NRG_PF_E!M51+NRG_CO_E!M51+NRG_BKBPB_E!M51+NRG_GW_E!M51+NRG_BF_E!M51+NRG_PR_E!M51+NRG_NI_E!M51+NRG_CL_E!M51+NRG_LNG_E!M51+NRG_BIOG_E!M51+NRG_GTL_E!M51+NRG_CPP_E!M51+NRG_NSP_E!M51</f>
        <v>22306.645836564145</v>
      </c>
      <c r="N51" s="27">
        <f>NRG_CM_E!N51+NRG_OIL_NG_E!N51+NRG_PF_E!N51+NRG_CO_E!N51+NRG_BKBPB_E!N51+NRG_GW_E!N51+NRG_BF_E!N51+NRG_PR_E!N51+NRG_NI_E!N51+NRG_CL_E!N51+NRG_LNG_E!N51+NRG_BIOG_E!N51+NRG_GTL_E!N51+NRG_CPP_E!N51+NRG_NSP_E!N51</f>
        <v>22606.884778639316</v>
      </c>
      <c r="O51" s="27">
        <f>NRG_CM_E!O51+NRG_OIL_NG_E!O51+NRG_PF_E!O51+NRG_CO_E!O51+NRG_BKBPB_E!O51+NRG_GW_E!O51+NRG_BF_E!O51+NRG_PR_E!O51+NRG_NI_E!O51+NRG_CL_E!O51+NRG_LNG_E!O51+NRG_BIOG_E!O51+NRG_GTL_E!O51+NRG_CPP_E!O51+NRG_NSP_E!O51</f>
        <v>23807.111254745374</v>
      </c>
      <c r="P51" s="27">
        <f>NRG_CM_E!P51+NRG_OIL_NG_E!P51+NRG_PF_E!P51+NRG_CO_E!P51+NRG_BKBPB_E!P51+NRG_GW_E!P51+NRG_BF_E!P51+NRG_PR_E!P51+NRG_NI_E!P51+NRG_CL_E!P51+NRG_LNG_E!P51+NRG_BIOG_E!P51+NRG_GTL_E!P51+NRG_CPP_E!P51+NRG_NSP_E!P51</f>
        <v>24588.702372039363</v>
      </c>
      <c r="Q51" s="27">
        <f>NRG_CM_E!Q51+NRG_OIL_NG_E!Q51+NRG_PF_E!Q51+NRG_CO_E!Q51+NRG_BKBPB_E!Q51+NRG_GW_E!Q51+NRG_BF_E!Q51+NRG_PR_E!Q51+NRG_NI_E!Q51+NRG_CL_E!Q51+NRG_LNG_E!Q51+NRG_BIOG_E!Q51+NRG_GTL_E!Q51+NRG_CPP_E!Q51+NRG_NSP_E!Q51</f>
        <v>24399.164160695866</v>
      </c>
      <c r="R51" s="27">
        <f>NRG_CM_E!R51+NRG_OIL_NG_E!R51+NRG_PF_E!R51+NRG_CO_E!R51+NRG_BKBPB_E!R51+NRG_GW_E!R51+NRG_BF_E!R51+NRG_PR_E!R51+NRG_NI_E!R51+NRG_CL_E!R51+NRG_LNG_E!R51+NRG_BIOG_E!R51+NRG_GTL_E!R51+NRG_CPP_E!R51+NRG_NSP_E!R51</f>
        <v>24692.635047530654</v>
      </c>
      <c r="S51" s="27">
        <f>NRG_CM_E!S51+NRG_OIL_NG_E!S51+NRG_PF_E!S51+NRG_CO_E!S51+NRG_BKBPB_E!S51+NRG_GW_E!S51+NRG_BF_E!S51+NRG_PR_E!S51+NRG_NI_E!S51+NRG_CL_E!S51+NRG_LNG_E!S51+NRG_BIOG_E!S51+NRG_GTL_E!S51+NRG_CPP_E!S51+NRG_NSP_E!S51</f>
        <v>23798.67206372894</v>
      </c>
      <c r="T51" s="27">
        <f>NRG_CM_E!T51+NRG_OIL_NG_E!T51+NRG_PF_E!T51+NRG_CO_E!T51+NRG_BKBPB_E!T51+NRG_GW_E!T51+NRG_BF_E!T51+NRG_PR_E!T51+NRG_NI_E!T51+NRG_CL_E!T51+NRG_LNG_E!T51+NRG_BIOG_E!T51+NRG_GTL_E!T51+NRG_CPP_E!T51+NRG_NSP_E!T51</f>
        <v>25985.198651305553</v>
      </c>
      <c r="U51" s="27">
        <f>NRG_CM_E!U51+NRG_OIL_NG_E!U51+NRG_PF_E!U51+NRG_CO_E!U51+NRG_BKBPB_E!U51+NRG_GW_E!U51+NRG_BF_E!U51+NRG_PR_E!U51+NRG_NI_E!U51+NRG_CL_E!U51+NRG_LNG_E!U51+NRG_BIOG_E!U51+NRG_GTL_E!U51+NRG_CPP_E!U51+NRG_NSP_E!U51</f>
        <v>27743.173115703157</v>
      </c>
      <c r="V51" s="27">
        <f>NRG_CM_E!V51+NRG_OIL_NG_E!V51+NRG_PF_E!V51+NRG_CO_E!V51+NRG_BKBPB_E!V51+NRG_GW_E!V51+NRG_BF_E!V51+NRG_PR_E!V51+NRG_NI_E!V51+NRG_CL_E!V51+NRG_LNG_E!V51+NRG_BIOG_E!V51+NRG_GTL_E!V51+NRG_CPP_E!V51+NRG_NSP_E!V51</f>
        <v>28125.325118893441</v>
      </c>
      <c r="W51" s="27">
        <f>NRG_CM_E!W51+NRG_OIL_NG_E!W51+NRG_PF_E!W51+NRG_CO_E!W51+NRG_BKBPB_E!W51+NRG_GW_E!W51+NRG_BF_E!W51+NRG_PR_E!W51+NRG_NI_E!W51+NRG_CL_E!W51+NRG_LNG_E!W51+NRG_BIOG_E!W51+NRG_GTL_E!W51+NRG_CPP_E!W51+NRG_NSP_E!W51</f>
        <v>27102.232908584665</v>
      </c>
      <c r="X51" s="27">
        <f>NRG_CM_E!X51+NRG_OIL_NG_E!X51+NRG_PF_E!X51+NRG_CO_E!X51+NRG_BKBPB_E!X51+NRG_GW_E!X51+NRG_BF_E!X51+NRG_PR_E!X51+NRG_NI_E!X51+NRG_CL_E!X51+NRG_LNG_E!X51+NRG_BIOG_E!X51+NRG_GTL_E!X51+NRG_CPP_E!X51+NRG_NSP_E!X51</f>
        <v>24930.705805771442</v>
      </c>
      <c r="Y51" s="27">
        <f>NRG_CM_E!Y51+NRG_OIL_NG_E!Y51+NRG_PF_E!Y51+NRG_CO_E!Y51+NRG_BKBPB_E!Y51+NRG_GW_E!Y51+NRG_BF_E!Y51+NRG_PR_E!Y51+NRG_NI_E!Y51+NRG_CL_E!Y51+NRG_LNG_E!Y51+NRG_BIOG_E!Y51+NRG_GTL_E!Y51+NRG_CPP_E!Y51+NRG_NSP_E!Y51</f>
        <v>15930.261007613739</v>
      </c>
      <c r="Z51" s="27">
        <f>NRG_CM_E!Z51+NRG_OIL_NG_E!Z51+NRG_PF_E!Z51+NRG_CO_E!Z51+NRG_BKBPB_E!Z51+NRG_GW_E!Z51+NRG_BF_E!Z51+NRG_PR_E!Z51+NRG_NI_E!Z51+NRG_CL_E!Z51+NRG_LNG_E!Z51+NRG_BIOG_E!Z51+NRG_GTL_E!Z51+NRG_CPP_E!Z51+NRG_NSP_E!Z51</f>
        <v>18642.139312445699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198.34111440000001</v>
      </c>
      <c r="D52" s="27">
        <f t="shared" si="20"/>
        <v>778.77811439999982</v>
      </c>
      <c r="E52" s="27">
        <f t="shared" si="20"/>
        <v>94.237228799999997</v>
      </c>
      <c r="F52" s="27">
        <f t="shared" si="20"/>
        <v>150.15017159999999</v>
      </c>
      <c r="G52" s="27">
        <f t="shared" si="20"/>
        <v>119.26217159999997</v>
      </c>
      <c r="H52" s="27">
        <f t="shared" si="20"/>
        <v>266.72788499585465</v>
      </c>
      <c r="I52" s="27">
        <f t="shared" si="20"/>
        <v>427.34172303709391</v>
      </c>
      <c r="J52" s="27">
        <f t="shared" si="20"/>
        <v>277.01168726476533</v>
      </c>
      <c r="K52" s="27">
        <f t="shared" si="20"/>
        <v>448.23998201162146</v>
      </c>
      <c r="L52" s="27">
        <f t="shared" si="20"/>
        <v>351.76900582448656</v>
      </c>
      <c r="M52" s="27">
        <f t="shared" si="20"/>
        <v>377.09523991863006</v>
      </c>
      <c r="N52" s="27">
        <f t="shared" si="20"/>
        <v>403.40912039999995</v>
      </c>
      <c r="O52" s="27">
        <f t="shared" si="20"/>
        <v>319.26986468520005</v>
      </c>
      <c r="P52" s="27">
        <f t="shared" si="20"/>
        <v>272.85530706719999</v>
      </c>
      <c r="Q52" s="27">
        <f t="shared" si="20"/>
        <v>301.73302024800006</v>
      </c>
      <c r="R52" s="27">
        <f t="shared" si="20"/>
        <v>309.34581057599996</v>
      </c>
      <c r="S52" s="27">
        <f t="shared" si="20"/>
        <v>335.04110639999999</v>
      </c>
      <c r="T52" s="27">
        <f t="shared" si="20"/>
        <v>236.13773040000007</v>
      </c>
      <c r="U52" s="27">
        <f t="shared" si="20"/>
        <v>147.5988108276</v>
      </c>
      <c r="V52" s="27">
        <f t="shared" si="20"/>
        <v>172.80290969039999</v>
      </c>
      <c r="W52" s="27">
        <f t="shared" si="20"/>
        <v>263.238638256</v>
      </c>
      <c r="X52" s="27">
        <f t="shared" si="20"/>
        <v>265.50225379919999</v>
      </c>
      <c r="Y52" s="27">
        <f t="shared" ref="Y52:Z52" si="21">SUM(Y53:Y54)</f>
        <v>300.61358543040006</v>
      </c>
      <c r="Z52" s="27">
        <f t="shared" si="21"/>
        <v>354.46732411200003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198.34111440000001</v>
      </c>
      <c r="D53" s="8">
        <f>NRG_CM_E!D53+NRG_OIL_NG_E!D53+NRG_PF_E!D53+NRG_CO_E!D53+NRG_BKBPB_E!D53+NRG_GW_E!D53+NRG_BF_E!D53+NRG_PR_E!D53+NRG_NI_E!D53+NRG_CL_E!D53+NRG_LNG_E!D53+NRG_BIOG_E!D53+NRG_GTL_E!D53+NRG_CPP_E!D53+NRG_NSP_E!D53</f>
        <v>778.77811439999982</v>
      </c>
      <c r="E53" s="8">
        <f>NRG_CM_E!E53+NRG_OIL_NG_E!E53+NRG_PF_E!E53+NRG_CO_E!E53+NRG_BKBPB_E!E53+NRG_GW_E!E53+NRG_BF_E!E53+NRG_PR_E!E53+NRG_NI_E!E53+NRG_CL_E!E53+NRG_LNG_E!E53+NRG_BIOG_E!E53+NRG_GTL_E!E53+NRG_CPP_E!E53+NRG_NSP_E!E53</f>
        <v>94.237228799999997</v>
      </c>
      <c r="F53" s="8">
        <f>NRG_CM_E!F53+NRG_OIL_NG_E!F53+NRG_PF_E!F53+NRG_CO_E!F53+NRG_BKBPB_E!F53+NRG_GW_E!F53+NRG_BF_E!F53+NRG_PR_E!F53+NRG_NI_E!F53+NRG_CL_E!F53+NRG_LNG_E!F53+NRG_BIOG_E!F53+NRG_GTL_E!F53+NRG_CPP_E!F53+NRG_NSP_E!F53</f>
        <v>150.15017159999999</v>
      </c>
      <c r="G53" s="8">
        <f>NRG_CM_E!G53+NRG_OIL_NG_E!G53+NRG_PF_E!G53+NRG_CO_E!G53+NRG_BKBPB_E!G53+NRG_GW_E!G53+NRG_BF_E!G53+NRG_PR_E!G53+NRG_NI_E!G53+NRG_CL_E!G53+NRG_LNG_E!G53+NRG_BIOG_E!G53+NRG_GTL_E!G53+NRG_CPP_E!G53+NRG_NSP_E!G53</f>
        <v>119.26217159999997</v>
      </c>
      <c r="H53" s="8">
        <f>NRG_CM_E!H53+NRG_OIL_NG_E!H53+NRG_PF_E!H53+NRG_CO_E!H53+NRG_BKBPB_E!H53+NRG_GW_E!H53+NRG_BF_E!H53+NRG_PR_E!H53+NRG_NI_E!H53+NRG_CL_E!H53+NRG_LNG_E!H53+NRG_BIOG_E!H53+NRG_GTL_E!H53+NRG_CPP_E!H53+NRG_NSP_E!H53</f>
        <v>235.28161799999998</v>
      </c>
      <c r="I53" s="8">
        <f>NRG_CM_E!I53+NRG_OIL_NG_E!I53+NRG_PF_E!I53+NRG_CO_E!I53+NRG_BKBPB_E!I53+NRG_GW_E!I53+NRG_BF_E!I53+NRG_PR_E!I53+NRG_NI_E!I53+NRG_CL_E!I53+NRG_LNG_E!I53+NRG_BIOG_E!I53+NRG_GTL_E!I53+NRG_CPP_E!I53+NRG_NSP_E!I53</f>
        <v>373.68302400000005</v>
      </c>
      <c r="J53" s="8">
        <f>NRG_CM_E!J53+NRG_OIL_NG_E!J53+NRG_PF_E!J53+NRG_CO_E!J53+NRG_BKBPB_E!J53+NRG_GW_E!J53+NRG_BF_E!J53+NRG_PR_E!J53+NRG_NI_E!J53+NRG_CL_E!J53+NRG_LNG_E!J53+NRG_BIOG_E!J53+NRG_GTL_E!J53+NRG_CPP_E!J53+NRG_NSP_E!J53</f>
        <v>226.93001760000001</v>
      </c>
      <c r="K53" s="8">
        <f>NRG_CM_E!K53+NRG_OIL_NG_E!K53+NRG_PF_E!K53+NRG_CO_E!K53+NRG_BKBPB_E!K53+NRG_GW_E!K53+NRG_BF_E!K53+NRG_PR_E!K53+NRG_NI_E!K53+NRG_CL_E!K53+NRG_LNG_E!K53+NRG_BIOG_E!K53+NRG_GTL_E!K53+NRG_CPP_E!K53+NRG_NSP_E!K53</f>
        <v>410.08401719999995</v>
      </c>
      <c r="L53" s="8">
        <f>NRG_CM_E!L53+NRG_OIL_NG_E!L53+NRG_PF_E!L53+NRG_CO_E!L53+NRG_BKBPB_E!L53+NRG_GW_E!L53+NRG_BF_E!L53+NRG_PR_E!L53+NRG_NI_E!L53+NRG_CL_E!L53+NRG_LNG_E!L53+NRG_BIOG_E!L53+NRG_GTL_E!L53+NRG_CPP_E!L53+NRG_NSP_E!L53</f>
        <v>320.06351519999998</v>
      </c>
      <c r="M53" s="8">
        <f>NRG_CM_E!M53+NRG_OIL_NG_E!M53+NRG_PF_E!M53+NRG_CO_E!M53+NRG_BKBPB_E!M53+NRG_GW_E!M53+NRG_BF_E!M53+NRG_PR_E!M53+NRG_NI_E!M53+NRG_CL_E!M53+NRG_LNG_E!M53+NRG_BIOG_E!M53+NRG_GTL_E!M53+NRG_CPP_E!M53+NRG_NSP_E!M53</f>
        <v>332.52939720000001</v>
      </c>
      <c r="N53" s="8">
        <f>NRG_CM_E!N53+NRG_OIL_NG_E!N53+NRG_PF_E!N53+NRG_CO_E!N53+NRG_BKBPB_E!N53+NRG_GW_E!N53+NRG_BF_E!N53+NRG_PR_E!N53+NRG_NI_E!N53+NRG_CL_E!N53+NRG_LNG_E!N53+NRG_BIOG_E!N53+NRG_GTL_E!N53+NRG_CPP_E!N53+NRG_NSP_E!N53</f>
        <v>403.40912039999995</v>
      </c>
      <c r="O53" s="8">
        <f>NRG_CM_E!O53+NRG_OIL_NG_E!O53+NRG_PF_E!O53+NRG_CO_E!O53+NRG_BKBPB_E!O53+NRG_GW_E!O53+NRG_BF_E!O53+NRG_PR_E!O53+NRG_NI_E!O53+NRG_CL_E!O53+NRG_LNG_E!O53+NRG_BIOG_E!O53+NRG_GTL_E!O53+NRG_CPP_E!O53+NRG_NSP_E!O53</f>
        <v>305.66558880000002</v>
      </c>
      <c r="P53" s="8">
        <f>NRG_CM_E!P53+NRG_OIL_NG_E!P53+NRG_PF_E!P53+NRG_CO_E!P53+NRG_BKBPB_E!P53+NRG_GW_E!P53+NRG_BF_E!P53+NRG_PR_E!P53+NRG_NI_E!P53+NRG_CL_E!P53+NRG_LNG_E!P53+NRG_BIOG_E!P53+NRG_GTL_E!P53+NRG_CPP_E!P53+NRG_NSP_E!P53</f>
        <v>256.75083719999998</v>
      </c>
      <c r="Q53" s="8">
        <f>NRG_CM_E!Q53+NRG_OIL_NG_E!Q53+NRG_PF_E!Q53+NRG_CO_E!Q53+NRG_BKBPB_E!Q53+NRG_GW_E!Q53+NRG_BF_E!Q53+NRG_PR_E!Q53+NRG_NI_E!Q53+NRG_CL_E!Q53+NRG_LNG_E!Q53+NRG_BIOG_E!Q53+NRG_GTL_E!Q53+NRG_CPP_E!Q53+NRG_NSP_E!Q53</f>
        <v>287.09057520000005</v>
      </c>
      <c r="R53" s="8">
        <f>NRG_CM_E!R53+NRG_OIL_NG_E!R53+NRG_PF_E!R53+NRG_CO_E!R53+NRG_BKBPB_E!R53+NRG_GW_E!R53+NRG_BF_E!R53+NRG_PR_E!R53+NRG_NI_E!R53+NRG_CL_E!R53+NRG_LNG_E!R53+NRG_BIOG_E!R53+NRG_GTL_E!R53+NRG_CPP_E!R53+NRG_NSP_E!R53</f>
        <v>267.03757079999997</v>
      </c>
      <c r="S53" s="8">
        <f>NRG_CM_E!S53+NRG_OIL_NG_E!S53+NRG_PF_E!S53+NRG_CO_E!S53+NRG_BKBPB_E!S53+NRG_GW_E!S53+NRG_BF_E!S53+NRG_PR_E!S53+NRG_NI_E!S53+NRG_CL_E!S53+NRG_LNG_E!S53+NRG_BIOG_E!S53+NRG_GTL_E!S53+NRG_CPP_E!S53+NRG_NSP_E!S53</f>
        <v>335.04110639999999</v>
      </c>
      <c r="T53" s="8">
        <f>NRG_CM_E!T53+NRG_OIL_NG_E!T53+NRG_PF_E!T53+NRG_CO_E!T53+NRG_BKBPB_E!T53+NRG_GW_E!T53+NRG_BF_E!T53+NRG_PR_E!T53+NRG_NI_E!T53+NRG_CL_E!T53+NRG_LNG_E!T53+NRG_BIOG_E!T53+NRG_GTL_E!T53+NRG_CPP_E!T53+NRG_NSP_E!T53</f>
        <v>236.13773040000007</v>
      </c>
      <c r="U53" s="8">
        <f>NRG_CM_E!U53+NRG_OIL_NG_E!U53+NRG_PF_E!U53+NRG_CO_E!U53+NRG_BKBPB_E!U53+NRG_GW_E!U53+NRG_BF_E!U53+NRG_PR_E!U53+NRG_NI_E!U53+NRG_CL_E!U53+NRG_LNG_E!U53+NRG_BIOG_E!U53+NRG_GTL_E!U53+NRG_CPP_E!U53+NRG_NSP_E!U53</f>
        <v>86.745344399999993</v>
      </c>
      <c r="V53" s="8">
        <f>NRG_CM_E!V53+NRG_OIL_NG_E!V53+NRG_PF_E!V53+NRG_CO_E!V53+NRG_BKBPB_E!V53+NRG_GW_E!V53+NRG_BF_E!V53+NRG_PR_E!V53+NRG_NI_E!V53+NRG_CL_E!V53+NRG_LNG_E!V53+NRG_BIOG_E!V53+NRG_GTL_E!V53+NRG_CPP_E!V53+NRG_NSP_E!V53</f>
        <v>160.18310879999999</v>
      </c>
      <c r="W53" s="8">
        <f>NRG_CM_E!W53+NRG_OIL_NG_E!W53+NRG_PF_E!W53+NRG_CO_E!W53+NRG_BKBPB_E!W53+NRG_GW_E!W53+NRG_BF_E!W53+NRG_PR_E!W53+NRG_NI_E!W53+NRG_CL_E!W53+NRG_LNG_E!W53+NRG_BIOG_E!W53+NRG_GTL_E!W53+NRG_CPP_E!W53+NRG_NSP_E!W53</f>
        <v>253.09060920000002</v>
      </c>
      <c r="X53" s="8">
        <f>NRG_CM_E!X53+NRG_OIL_NG_E!X53+NRG_PF_E!X53+NRG_CO_E!X53+NRG_BKBPB_E!X53+NRG_GW_E!X53+NRG_BF_E!X53+NRG_PR_E!X53+NRG_NI_E!X53+NRG_CL_E!X53+NRG_LNG_E!X53+NRG_BIOG_E!X53+NRG_GTL_E!X53+NRG_CPP_E!X53+NRG_NSP_E!X53</f>
        <v>256.17323160000001</v>
      </c>
      <c r="Y53" s="8">
        <f>NRG_CM_E!Y53+NRG_OIL_NG_E!Y53+NRG_PF_E!Y53+NRG_CO_E!Y53+NRG_BKBPB_E!Y53+NRG_GW_E!Y53+NRG_BF_E!Y53+NRG_PR_E!Y53+NRG_NI_E!Y53+NRG_CL_E!Y53+NRG_LNG_E!Y53+NRG_BIOG_E!Y53+NRG_GTL_E!Y53+NRG_CPP_E!Y53+NRG_NSP_E!Y53</f>
        <v>248.62883760000003</v>
      </c>
      <c r="Z53" s="8">
        <f>NRG_CM_E!Z53+NRG_OIL_NG_E!Z53+NRG_PF_E!Z53+NRG_CO_E!Z53+NRG_BKBPB_E!Z53+NRG_GW_E!Z53+NRG_BF_E!Z53+NRG_PR_E!Z53+NRG_NI_E!Z53+NRG_CL_E!Z53+NRG_LNG_E!Z53+NRG_BIOG_E!Z53+NRG_GTL_E!Z53+NRG_CPP_E!Z53+NRG_NSP_E!Z53</f>
        <v>256.7621628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31.446266995854689</v>
      </c>
      <c r="I54" s="45">
        <f>NRG_CM_E!I54+NRG_OIL_NG_E!I54+NRG_PF_E!I54+NRG_CO_E!I54+NRG_BKBPB_E!I54+NRG_GW_E!I54+NRG_BF_E!I54+NRG_PR_E!I54+NRG_NI_E!I54+NRG_CL_E!I54+NRG_LNG_E!I54+NRG_BIOG_E!I54+NRG_GTL_E!I54+NRG_CPP_E!I54+NRG_NSP_E!I54</f>
        <v>53.658699037093875</v>
      </c>
      <c r="J54" s="45">
        <f>NRG_CM_E!J54+NRG_OIL_NG_E!J54+NRG_PF_E!J54+NRG_CO_E!J54+NRG_BKBPB_E!J54+NRG_GW_E!J54+NRG_BF_E!J54+NRG_PR_E!J54+NRG_NI_E!J54+NRG_CL_E!J54+NRG_LNG_E!J54+NRG_BIOG_E!J54+NRG_GTL_E!J54+NRG_CPP_E!J54+NRG_NSP_E!J54</f>
        <v>50.081669664765336</v>
      </c>
      <c r="K54" s="45">
        <f>NRG_CM_E!K54+NRG_OIL_NG_E!K54+NRG_PF_E!K54+NRG_CO_E!K54+NRG_BKBPB_E!K54+NRG_GW_E!K54+NRG_BF_E!K54+NRG_PR_E!K54+NRG_NI_E!K54+NRG_CL_E!K54+NRG_LNG_E!K54+NRG_BIOG_E!K54+NRG_GTL_E!K54+NRG_CPP_E!K54+NRG_NSP_E!K54</f>
        <v>38.155964811621487</v>
      </c>
      <c r="L54" s="45">
        <f>NRG_CM_E!L54+NRG_OIL_NG_E!L54+NRG_PF_E!L54+NRG_CO_E!L54+NRG_BKBPB_E!L54+NRG_GW_E!L54+NRG_BF_E!L54+NRG_PR_E!L54+NRG_NI_E!L54+NRG_CL_E!L54+NRG_LNG_E!L54+NRG_BIOG_E!L54+NRG_GTL_E!L54+NRG_CPP_E!L54+NRG_NSP_E!L54</f>
        <v>31.705490624486561</v>
      </c>
      <c r="M54" s="45">
        <f>NRG_CM_E!M54+NRG_OIL_NG_E!M54+NRG_PF_E!M54+NRG_CO_E!M54+NRG_BKBPB_E!M54+NRG_GW_E!M54+NRG_BF_E!M54+NRG_PR_E!M54+NRG_NI_E!M54+NRG_CL_E!M54+NRG_LNG_E!M54+NRG_BIOG_E!M54+NRG_GTL_E!M54+NRG_CPP_E!M54+NRG_NSP_E!M54</f>
        <v>44.565842718630051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13.604275885199998</v>
      </c>
      <c r="P54" s="45">
        <f>NRG_CM_E!P54+NRG_OIL_NG_E!P54+NRG_PF_E!P54+NRG_CO_E!P54+NRG_BKBPB_E!P54+NRG_GW_E!P54+NRG_BF_E!P54+NRG_PR_E!P54+NRG_NI_E!P54+NRG_CL_E!P54+NRG_LNG_E!P54+NRG_BIOG_E!P54+NRG_GTL_E!P54+NRG_CPP_E!P54+NRG_NSP_E!P54</f>
        <v>16.104469867199999</v>
      </c>
      <c r="Q54" s="45">
        <f>NRG_CM_E!Q54+NRG_OIL_NG_E!Q54+NRG_PF_E!Q54+NRG_CO_E!Q54+NRG_BKBPB_E!Q54+NRG_GW_E!Q54+NRG_BF_E!Q54+NRG_PR_E!Q54+NRG_NI_E!Q54+NRG_CL_E!Q54+NRG_LNG_E!Q54+NRG_BIOG_E!Q54+NRG_GTL_E!Q54+NRG_CPP_E!Q54+NRG_NSP_E!Q54</f>
        <v>14.642445048000001</v>
      </c>
      <c r="R54" s="45">
        <f>NRG_CM_E!R54+NRG_OIL_NG_E!R54+NRG_PF_E!R54+NRG_CO_E!R54+NRG_BKBPB_E!R54+NRG_GW_E!R54+NRG_BF_E!R54+NRG_PR_E!R54+NRG_NI_E!R54+NRG_CL_E!R54+NRG_LNG_E!R54+NRG_BIOG_E!R54+NRG_GTL_E!R54+NRG_CPP_E!R54+NRG_NSP_E!R54</f>
        <v>42.308239776000001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60.853466427599997</v>
      </c>
      <c r="V54" s="45">
        <f>NRG_CM_E!V54+NRG_OIL_NG_E!V54+NRG_PF_E!V54+NRG_CO_E!V54+NRG_BKBPB_E!V54+NRG_GW_E!V54+NRG_BF_E!V54+NRG_PR_E!V54+NRG_NI_E!V54+NRG_CL_E!V54+NRG_LNG_E!V54+NRG_BIOG_E!V54+NRG_GTL_E!V54+NRG_CPP_E!V54+NRG_NSP_E!V54</f>
        <v>12.619800890399997</v>
      </c>
      <c r="W54" s="45">
        <f>NRG_CM_E!W54+NRG_OIL_NG_E!W54+NRG_PF_E!W54+NRG_CO_E!W54+NRG_BKBPB_E!W54+NRG_GW_E!W54+NRG_BF_E!W54+NRG_PR_E!W54+NRG_NI_E!W54+NRG_CL_E!W54+NRG_LNG_E!W54+NRG_BIOG_E!W54+NRG_GTL_E!W54+NRG_CPP_E!W54+NRG_NSP_E!W54</f>
        <v>10.148029056</v>
      </c>
      <c r="X54" s="45">
        <f>NRG_CM_E!X54+NRG_OIL_NG_E!X54+NRG_PF_E!X54+NRG_CO_E!X54+NRG_BKBPB_E!X54+NRG_GW_E!X54+NRG_BF_E!X54+NRG_PR_E!X54+NRG_NI_E!X54+NRG_CL_E!X54+NRG_LNG_E!X54+NRG_BIOG_E!X54+NRG_GTL_E!X54+NRG_CPP_E!X54+NRG_NSP_E!X54</f>
        <v>9.3290221991999989</v>
      </c>
      <c r="Y54" s="45">
        <f>NRG_CM_E!Y54+NRG_OIL_NG_E!Y54+NRG_PF_E!Y54+NRG_CO_E!Y54+NRG_BKBPB_E!Y54+NRG_GW_E!Y54+NRG_BF_E!Y54+NRG_PR_E!Y54+NRG_NI_E!Y54+NRG_CL_E!Y54+NRG_LNG_E!Y54+NRG_BIOG_E!Y54+NRG_GTL_E!Y54+NRG_CPP_E!Y54+NRG_NSP_E!Y54</f>
        <v>51.984747830400025</v>
      </c>
      <c r="Z54" s="45">
        <f>NRG_CM_E!Z54+NRG_OIL_NG_E!Z54+NRG_PF_E!Z54+NRG_CO_E!Z54+NRG_BKBPB_E!Z54+NRG_GW_E!Z54+NRG_BF_E!Z54+NRG_PR_E!Z54+NRG_NI_E!Z54+NRG_CL_E!Z54+NRG_LNG_E!Z54+NRG_BIOG_E!Z54+NRG_GTL_E!Z54+NRG_CPP_E!Z54+NRG_NSP_E!Z54</f>
        <v>97.705161312000001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22">SUM(C62:C72)</f>
        <v>4.7097264033551056</v>
      </c>
      <c r="D61" s="49">
        <f t="shared" ref="D61:X61" si="23">SUM(D62:D72)</f>
        <v>6.0298157484236565</v>
      </c>
      <c r="E61" s="49">
        <f t="shared" si="23"/>
        <v>10.708673731431581</v>
      </c>
      <c r="F61" s="49">
        <f t="shared" si="23"/>
        <v>127.42928941196634</v>
      </c>
      <c r="G61" s="49">
        <f t="shared" si="23"/>
        <v>570.0128556599783</v>
      </c>
      <c r="H61" s="49">
        <f t="shared" si="23"/>
        <v>281.7533819759276</v>
      </c>
      <c r="I61" s="49">
        <f t="shared" si="23"/>
        <v>648.91417377970561</v>
      </c>
      <c r="J61" s="49">
        <f t="shared" si="23"/>
        <v>531.31094366137609</v>
      </c>
      <c r="K61" s="49">
        <f t="shared" si="23"/>
        <v>640.00324049625044</v>
      </c>
      <c r="L61" s="49">
        <f t="shared" si="23"/>
        <v>1641.6023698519321</v>
      </c>
      <c r="M61" s="49">
        <f t="shared" si="23"/>
        <v>1627.4086188926499</v>
      </c>
      <c r="N61" s="49">
        <f t="shared" si="23"/>
        <v>1665.2298932173542</v>
      </c>
      <c r="O61" s="49">
        <f t="shared" si="23"/>
        <v>1839.2672056394777</v>
      </c>
      <c r="P61" s="49">
        <f t="shared" si="23"/>
        <v>2378.3862973619057</v>
      </c>
      <c r="Q61" s="49">
        <f t="shared" si="23"/>
        <v>2292.6856291319336</v>
      </c>
      <c r="R61" s="49">
        <f t="shared" si="23"/>
        <v>1472.64834561316</v>
      </c>
      <c r="S61" s="49">
        <f t="shared" si="23"/>
        <v>1430.7189464772873</v>
      </c>
      <c r="T61" s="49">
        <f t="shared" si="23"/>
        <v>1429.9496546433722</v>
      </c>
      <c r="U61" s="49">
        <f t="shared" si="23"/>
        <v>1389.3539588292215</v>
      </c>
      <c r="V61" s="49">
        <f t="shared" si="23"/>
        <v>1317.5328630786789</v>
      </c>
      <c r="W61" s="49">
        <f t="shared" si="23"/>
        <v>1409.2371022147061</v>
      </c>
      <c r="X61" s="49">
        <f t="shared" si="23"/>
        <v>1828.6324906275747</v>
      </c>
      <c r="Y61" s="49">
        <f t="shared" ref="Y61:Z61" si="24">SUM(Y62:Y72)</f>
        <v>1799.3661611964692</v>
      </c>
      <c r="Z61" s="49">
        <f t="shared" si="24"/>
        <v>1727.947860426968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1.9039104</v>
      </c>
      <c r="D62" s="52">
        <f>NRG_CM_E!D62+NRG_OIL_NG_E!D62+NRG_PF_E!D62+NRG_CO_E!D62+NRG_BKBPB_E!D62+NRG_GW_E!D62+NRG_BF_E!D62+NRG_PR_E!D62+NRG_NI_E!D62+NRG_CL_E!D62+NRG_LNG_E!D62+NRG_BIOG_E!D62+NRG_GTL_E!D62+NRG_CPP_E!D62+NRG_NSP_E!D62</f>
        <v>4.032</v>
      </c>
      <c r="E62" s="52">
        <f>NRG_CM_E!E62+NRG_OIL_NG_E!E62+NRG_PF_E!E62+NRG_CO_E!E62+NRG_BKBPB_E!E62+NRG_GW_E!E62+NRG_BF_E!E62+NRG_PR_E!E62+NRG_NI_E!E62+NRG_CL_E!E62+NRG_LNG_E!E62+NRG_BIOG_E!E62+NRG_GTL_E!E62+NRG_CPP_E!E62+NRG_NSP_E!E62</f>
        <v>5.263776</v>
      </c>
      <c r="F62" s="52">
        <f>NRG_CM_E!F62+NRG_OIL_NG_E!F62+NRG_PF_E!F62+NRG_CO_E!F62+NRG_BKBPB_E!F62+NRG_GW_E!F62+NRG_BF_E!F62+NRG_PR_E!F62+NRG_NI_E!F62+NRG_CL_E!F62+NRG_LNG_E!F62+NRG_BIOG_E!F62+NRG_GTL_E!F62+NRG_CPP_E!F62+NRG_NSP_E!F62</f>
        <v>52.528089599999973</v>
      </c>
      <c r="G62" s="52">
        <f>NRG_CM_E!G62+NRG_OIL_NG_E!G62+NRG_PF_E!G62+NRG_CO_E!G62+NRG_BKBPB_E!G62+NRG_GW_E!G62+NRG_BF_E!G62+NRG_PR_E!G62+NRG_NI_E!G62+NRG_CL_E!G62+NRG_LNG_E!G62+NRG_BIOG_E!G62+NRG_GTL_E!G62+NRG_CPP_E!G62+NRG_NSP_E!G62</f>
        <v>514.19249279999997</v>
      </c>
      <c r="H62" s="52">
        <f>NRG_CM_E!H62+NRG_OIL_NG_E!H62+NRG_PF_E!H62+NRG_CO_E!H62+NRG_BKBPB_E!H62+NRG_GW_E!H62+NRG_BF_E!H62+NRG_PR_E!H62+NRG_NI_E!H62+NRG_CL_E!H62+NRG_LNG_E!H62+NRG_BIOG_E!H62+NRG_GTL_E!H62+NRG_CPP_E!H62+NRG_NSP_E!H62</f>
        <v>172.81595519999999</v>
      </c>
      <c r="I62" s="52">
        <f>NRG_CM_E!I62+NRG_OIL_NG_E!I62+NRG_PF_E!I62+NRG_CO_E!I62+NRG_BKBPB_E!I62+NRG_GW_E!I62+NRG_BF_E!I62+NRG_PR_E!I62+NRG_NI_E!I62+NRG_CL_E!I62+NRG_LNG_E!I62+NRG_BIOG_E!I62+NRG_GTL_E!I62+NRG_CPP_E!I62+NRG_NSP_E!I62</f>
        <v>443.85626880000001</v>
      </c>
      <c r="J62" s="52">
        <f>NRG_CM_E!J62+NRG_OIL_NG_E!J62+NRG_PF_E!J62+NRG_CO_E!J62+NRG_BKBPB_E!J62+NRG_GW_E!J62+NRG_BF_E!J62+NRG_PR_E!J62+NRG_NI_E!J62+NRG_CL_E!J62+NRG_LNG_E!J62+NRG_BIOG_E!J62+NRG_GTL_E!J62+NRG_CPP_E!J62+NRG_NSP_E!J62</f>
        <v>81.760089599999972</v>
      </c>
      <c r="K62" s="52">
        <f>NRG_CM_E!K62+NRG_OIL_NG_E!K62+NRG_PF_E!K62+NRG_CO_E!K62+NRG_BKBPB_E!K62+NRG_GW_E!K62+NRG_BF_E!K62+NRG_PR_E!K62+NRG_NI_E!K62+NRG_CL_E!K62+NRG_LNG_E!K62+NRG_BIOG_E!K62+NRG_GTL_E!K62+NRG_CPP_E!K62+NRG_NSP_E!K62</f>
        <v>84.448224000000025</v>
      </c>
      <c r="L62" s="52">
        <f>NRG_CM_E!L62+NRG_OIL_NG_E!L62+NRG_PF_E!L62+NRG_CO_E!L62+NRG_BKBPB_E!L62+NRG_GW_E!L62+NRG_BF_E!L62+NRG_PR_E!L62+NRG_NI_E!L62+NRG_CL_E!L62+NRG_LNG_E!L62+NRG_BIOG_E!L62+NRG_GTL_E!L62+NRG_CPP_E!L62+NRG_NSP_E!L62</f>
        <v>959.61599999999976</v>
      </c>
      <c r="M62" s="52">
        <f>NRG_CM_E!M62+NRG_OIL_NG_E!M62+NRG_PF_E!M62+NRG_CO_E!M62+NRG_BKBPB_E!M62+NRG_GW_E!M62+NRG_BF_E!M62+NRG_PR_E!M62+NRG_NI_E!M62+NRG_CL_E!M62+NRG_LNG_E!M62+NRG_BIOG_E!M62+NRG_GTL_E!M62+NRG_CPP_E!M62+NRG_NSP_E!M62</f>
        <v>815.02404480000007</v>
      </c>
      <c r="N62" s="52">
        <f>NRG_CM_E!N62+NRG_OIL_NG_E!N62+NRG_PF_E!N62+NRG_CO_E!N62+NRG_BKBPB_E!N62+NRG_GW_E!N62+NRG_BF_E!N62+NRG_PR_E!N62+NRG_NI_E!N62+NRG_CL_E!N62+NRG_LNG_E!N62+NRG_BIOG_E!N62+NRG_GTL_E!N62+NRG_CPP_E!N62+NRG_NSP_E!N62</f>
        <v>769.55155200000013</v>
      </c>
      <c r="O62" s="52">
        <f>NRG_CM_E!O62+NRG_OIL_NG_E!O62+NRG_PF_E!O62+NRG_CO_E!O62+NRG_BKBPB_E!O62+NRG_GW_E!O62+NRG_BF_E!O62+NRG_PR_E!O62+NRG_NI_E!O62+NRG_CL_E!O62+NRG_LNG_E!O62+NRG_BIOG_E!O62+NRG_GTL_E!O62+NRG_CPP_E!O62+NRG_NSP_E!O62</f>
        <v>712.32013439999957</v>
      </c>
      <c r="P62" s="52">
        <f>NRG_CM_E!P62+NRG_OIL_NG_E!P62+NRG_PF_E!P62+NRG_CO_E!P62+NRG_BKBPB_E!P62+NRG_GW_E!P62+NRG_BF_E!P62+NRG_PR_E!P62+NRG_NI_E!P62+NRG_CL_E!P62+NRG_LNG_E!P62+NRG_BIOG_E!P62+NRG_GTL_E!P62+NRG_CPP_E!P62+NRG_NSP_E!P62</f>
        <v>926.57617919999973</v>
      </c>
      <c r="Q62" s="52">
        <f>NRG_CM_E!Q62+NRG_OIL_NG_E!Q62+NRG_PF_E!Q62+NRG_CO_E!Q62+NRG_BKBPB_E!Q62+NRG_GW_E!Q62+NRG_BF_E!Q62+NRG_PR_E!Q62+NRG_NI_E!Q62+NRG_CL_E!Q62+NRG_LNG_E!Q62+NRG_BIOG_E!Q62+NRG_GTL_E!Q62+NRG_CPP_E!Q62+NRG_NSP_E!Q62</f>
        <v>933.63217919999977</v>
      </c>
      <c r="R62" s="52">
        <f>NRG_CM_E!R62+NRG_OIL_NG_E!R62+NRG_PF_E!R62+NRG_CO_E!R62+NRG_BKBPB_E!R62+NRG_GW_E!R62+NRG_BF_E!R62+NRG_PR_E!R62+NRG_NI_E!R62+NRG_CL_E!R62+NRG_LNG_E!R62+NRG_BIOG_E!R62+NRG_GTL_E!R62+NRG_CPP_E!R62+NRG_NSP_E!R62</f>
        <v>125.44035839999997</v>
      </c>
      <c r="S62" s="52">
        <f>NRG_CM_E!S62+NRG_OIL_NG_E!S62+NRG_PF_E!S62+NRG_CO_E!S62+NRG_BKBPB_E!S62+NRG_GW_E!S62+NRG_BF_E!S62+NRG_PR_E!S62+NRG_NI_E!S62+NRG_CL_E!S62+NRG_LNG_E!S62+NRG_BIOG_E!S62+NRG_GTL_E!S62+NRG_CPP_E!S62+NRG_NSP_E!S62</f>
        <v>50.176223999999991</v>
      </c>
      <c r="T62" s="52">
        <f>NRG_CM_E!T62+NRG_OIL_NG_E!T62+NRG_PF_E!T62+NRG_CO_E!T62+NRG_BKBPB_E!T62+NRG_GW_E!T62+NRG_BF_E!T62+NRG_PR_E!T62+NRG_NI_E!T62+NRG_CL_E!T62+NRG_LNG_E!T62+NRG_BIOG_E!T62+NRG_GTL_E!T62+NRG_CPP_E!T62+NRG_NSP_E!T62</f>
        <v>59.636505599999992</v>
      </c>
      <c r="U62" s="52">
        <f>NRG_CM_E!U62+NRG_OIL_NG_E!U62+NRG_PF_E!U62+NRG_CO_E!U62+NRG_BKBPB_E!U62+NRG_GW_E!U62+NRG_BF_E!U62+NRG_PR_E!U62+NRG_NI_E!U62+NRG_CL_E!U62+NRG_LNG_E!U62+NRG_BIOG_E!U62+NRG_GTL_E!U62+NRG_CPP_E!U62+NRG_NSP_E!U62</f>
        <v>63.461663999999999</v>
      </c>
      <c r="V62" s="52">
        <f>NRG_CM_E!V62+NRG_OIL_NG_E!V62+NRG_PF_E!V62+NRG_CO_E!V62+NRG_BKBPB_E!V62+NRG_GW_E!V62+NRG_BF_E!V62+NRG_PR_E!V62+NRG_NI_E!V62+NRG_CL_E!V62+NRG_LNG_E!V62+NRG_BIOG_E!V62+NRG_GTL_E!V62+NRG_CPP_E!V62+NRG_NSP_E!V62</f>
        <v>80.313407999999995</v>
      </c>
      <c r="W62" s="52">
        <f>NRG_CM_E!W62+NRG_OIL_NG_E!W62+NRG_PF_E!W62+NRG_CO_E!W62+NRG_BKBPB_E!W62+NRG_GW_E!W62+NRG_BF_E!W62+NRG_PR_E!W62+NRG_NI_E!W62+NRG_CL_E!W62+NRG_LNG_E!W62+NRG_BIOG_E!W62+NRG_GTL_E!W62+NRG_CPP_E!W62+NRG_NSP_E!W62</f>
        <v>119.86934400000001</v>
      </c>
      <c r="X62" s="52">
        <f>NRG_CM_E!X62+NRG_OIL_NG_E!X62+NRG_PF_E!X62+NRG_CO_E!X62+NRG_BKBPB_E!X62+NRG_GW_E!X62+NRG_BF_E!X62+NRG_PR_E!X62+NRG_NI_E!X62+NRG_CL_E!X62+NRG_LNG_E!X62+NRG_BIOG_E!X62+NRG_GTL_E!X62+NRG_CPP_E!X62+NRG_NSP_E!X62</f>
        <v>200.43878399999994</v>
      </c>
      <c r="Y62" s="52">
        <f>NRG_CM_E!Y62+NRG_OIL_NG_E!Y62+NRG_PF_E!Y62+NRG_CO_E!Y62+NRG_BKBPB_E!Y62+NRG_GW_E!Y62+NRG_BF_E!Y62+NRG_PR_E!Y62+NRG_NI_E!Y62+NRG_CL_E!Y62+NRG_LNG_E!Y62+NRG_BIOG_E!Y62+NRG_GTL_E!Y62+NRG_CPP_E!Y62+NRG_NSP_E!Y62</f>
        <v>127.12250879999996</v>
      </c>
      <c r="Z62" s="52">
        <f>NRG_CM_E!Z62+NRG_OIL_NG_E!Z62+NRG_PF_E!Z62+NRG_CO_E!Z62+NRG_BKBPB_E!Z62+NRG_GW_E!Z62+NRG_BF_E!Z62+NRG_PR_E!Z62+NRG_NI_E!Z62+NRG_CL_E!Z62+NRG_LNG_E!Z62+NRG_BIOG_E!Z62+NRG_GTL_E!Z62+NRG_CPP_E!Z62+NRG_NSP_E!Z62</f>
        <v>102.24264960000001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2.8058160033551056</v>
      </c>
      <c r="D64" s="52">
        <f>NRG_CM_E!D64+NRG_OIL_NG_E!D64+NRG_PF_E!D64+NRG_CO_E!D64+NRG_BKBPB_E!D64+NRG_GW_E!D64+NRG_BF_E!D64+NRG_PR_E!D64+NRG_NI_E!D64+NRG_CL_E!D64+NRG_LNG_E!D64+NRG_BIOG_E!D64+NRG_GTL_E!D64+NRG_CPP_E!D64+NRG_NSP_E!D64</f>
        <v>1.9978157484236561</v>
      </c>
      <c r="E64" s="52">
        <f>NRG_CM_E!E64+NRG_OIL_NG_E!E64+NRG_PF_E!E64+NRG_CO_E!E64+NRG_BKBPB_E!E64+NRG_GW_E!E64+NRG_BF_E!E64+NRG_PR_E!E64+NRG_NI_E!E64+NRG_CL_E!E64+NRG_LNG_E!E64+NRG_BIOG_E!E64+NRG_GTL_E!E64+NRG_CPP_E!E64+NRG_NSP_E!E64</f>
        <v>5.4448977314315812</v>
      </c>
      <c r="F64" s="52">
        <f>NRG_CM_E!F64+NRG_OIL_NG_E!F64+NRG_PF_E!F64+NRG_CO_E!F64+NRG_BKBPB_E!F64+NRG_GW_E!F64+NRG_BF_E!F64+NRG_PR_E!F64+NRG_NI_E!F64+NRG_CL_E!F64+NRG_LNG_E!F64+NRG_BIOG_E!F64+NRG_GTL_E!F64+NRG_CPP_E!F64+NRG_NSP_E!F64</f>
        <v>74.901199811966364</v>
      </c>
      <c r="G64" s="52">
        <f>NRG_CM_E!G64+NRG_OIL_NG_E!G64+NRG_PF_E!G64+NRG_CO_E!G64+NRG_BKBPB_E!G64+NRG_GW_E!G64+NRG_BF_E!G64+NRG_PR_E!G64+NRG_NI_E!G64+NRG_CL_E!G64+NRG_LNG_E!G64+NRG_BIOG_E!G64+NRG_GTL_E!G64+NRG_CPP_E!G64+NRG_NSP_E!G64</f>
        <v>55.820362859978289</v>
      </c>
      <c r="H64" s="52">
        <f>NRG_CM_E!H64+NRG_OIL_NG_E!H64+NRG_PF_E!H64+NRG_CO_E!H64+NRG_BKBPB_E!H64+NRG_GW_E!H64+NRG_BF_E!H64+NRG_PR_E!H64+NRG_NI_E!H64+NRG_CL_E!H64+NRG_LNG_E!H64+NRG_BIOG_E!H64+NRG_GTL_E!H64+NRG_CPP_E!H64+NRG_NSP_E!H64</f>
        <v>80.237506775927571</v>
      </c>
      <c r="I64" s="52">
        <f>NRG_CM_E!I64+NRG_OIL_NG_E!I64+NRG_PF_E!I64+NRG_CO_E!I64+NRG_BKBPB_E!I64+NRG_GW_E!I64+NRG_BF_E!I64+NRG_PR_E!I64+NRG_NI_E!I64+NRG_CL_E!I64+NRG_LNG_E!I64+NRG_BIOG_E!I64+NRG_GTL_E!I64+NRG_CPP_E!I64+NRG_NSP_E!I64</f>
        <v>152.15806497970561</v>
      </c>
      <c r="J64" s="52">
        <f>NRG_CM_E!J64+NRG_OIL_NG_E!J64+NRG_PF_E!J64+NRG_CO_E!J64+NRG_BKBPB_E!J64+NRG_GW_E!J64+NRG_BF_E!J64+NRG_PR_E!J64+NRG_NI_E!J64+NRG_CL_E!J64+NRG_LNG_E!J64+NRG_BIOG_E!J64+NRG_GTL_E!J64+NRG_CPP_E!J64+NRG_NSP_E!J64</f>
        <v>382.94466782137624</v>
      </c>
      <c r="K64" s="52">
        <f>NRG_CM_E!K64+NRG_OIL_NG_E!K64+NRG_PF_E!K64+NRG_CO_E!K64+NRG_BKBPB_E!K64+NRG_GW_E!K64+NRG_BF_E!K64+NRG_PR_E!K64+NRG_NI_E!K64+NRG_CL_E!K64+NRG_LNG_E!K64+NRG_BIOG_E!K64+NRG_GTL_E!K64+NRG_CPP_E!K64+NRG_NSP_E!K64</f>
        <v>480.10401473625035</v>
      </c>
      <c r="L64" s="52">
        <f>NRG_CM_E!L64+NRG_OIL_NG_E!L64+NRG_PF_E!L64+NRG_CO_E!L64+NRG_BKBPB_E!L64+NRG_GW_E!L64+NRG_BF_E!L64+NRG_PR_E!L64+NRG_NI_E!L64+NRG_CL_E!L64+NRG_LNG_E!L64+NRG_BIOG_E!L64+NRG_GTL_E!L64+NRG_CPP_E!L64+NRG_NSP_E!L64</f>
        <v>591.83552697193227</v>
      </c>
      <c r="M64" s="52">
        <f>NRG_CM_E!M64+NRG_OIL_NG_E!M64+NRG_PF_E!M64+NRG_CO_E!M64+NRG_BKBPB_E!M64+NRG_GW_E!M64+NRG_BF_E!M64+NRG_PR_E!M64+NRG_NI_E!M64+NRG_CL_E!M64+NRG_LNG_E!M64+NRG_BIOG_E!M64+NRG_GTL_E!M64+NRG_CPP_E!M64+NRG_NSP_E!M64</f>
        <v>714.45860097264983</v>
      </c>
      <c r="N64" s="52">
        <f>NRG_CM_E!N64+NRG_OIL_NG_E!N64+NRG_PF_E!N64+NRG_CO_E!N64+NRG_BKBPB_E!N64+NRG_GW_E!N64+NRG_BF_E!N64+NRG_PR_E!N64+NRG_NI_E!N64+NRG_CL_E!N64+NRG_LNG_E!N64+NRG_BIOG_E!N64+NRG_GTL_E!N64+NRG_CPP_E!N64+NRG_NSP_E!N64</f>
        <v>851.9753621773541</v>
      </c>
      <c r="O64" s="52">
        <f>NRG_CM_E!O64+NRG_OIL_NG_E!O64+NRG_PF_E!O64+NRG_CO_E!O64+NRG_BKBPB_E!O64+NRG_GW_E!O64+NRG_BF_E!O64+NRG_PR_E!O64+NRG_NI_E!O64+NRG_CL_E!O64+NRG_LNG_E!O64+NRG_BIOG_E!O64+NRG_GTL_E!O64+NRG_CPP_E!O64+NRG_NSP_E!O64</f>
        <v>1057.6985886794782</v>
      </c>
      <c r="P64" s="52">
        <f>NRG_CM_E!P64+NRG_OIL_NG_E!P64+NRG_PF_E!P64+NRG_CO_E!P64+NRG_BKBPB_E!P64+NRG_GW_E!P64+NRG_BF_E!P64+NRG_PR_E!P64+NRG_NI_E!P64+NRG_CL_E!P64+NRG_LNG_E!P64+NRG_BIOG_E!P64+NRG_GTL_E!P64+NRG_CPP_E!P64+NRG_NSP_E!P64</f>
        <v>1316.1729642419061</v>
      </c>
      <c r="Q64" s="52">
        <f>NRG_CM_E!Q64+NRG_OIL_NG_E!Q64+NRG_PF_E!Q64+NRG_CO_E!Q64+NRG_BKBPB_E!Q64+NRG_GW_E!Q64+NRG_BF_E!Q64+NRG_PR_E!Q64+NRG_NI_E!Q64+NRG_CL_E!Q64+NRG_LNG_E!Q64+NRG_BIOG_E!Q64+NRG_GTL_E!Q64+NRG_CPP_E!Q64+NRG_NSP_E!Q64</f>
        <v>1212.1930814519337</v>
      </c>
      <c r="R64" s="52">
        <f>NRG_CM_E!R64+NRG_OIL_NG_E!R64+NRG_PF_E!R64+NRG_CO_E!R64+NRG_BKBPB_E!R64+NRG_GW_E!R64+NRG_BF_E!R64+NRG_PR_E!R64+NRG_NI_E!R64+NRG_CL_E!R64+NRG_LNG_E!R64+NRG_BIOG_E!R64+NRG_GTL_E!R64+NRG_CPP_E!R64+NRG_NSP_E!R64</f>
        <v>1170.24326241316</v>
      </c>
      <c r="S64" s="52">
        <f>NRG_CM_E!S64+NRG_OIL_NG_E!S64+NRG_PF_E!S64+NRG_CO_E!S64+NRG_BKBPB_E!S64+NRG_GW_E!S64+NRG_BF_E!S64+NRG_PR_E!S64+NRG_NI_E!S64+NRG_CL_E!S64+NRG_LNG_E!S64+NRG_BIOG_E!S64+NRG_GTL_E!S64+NRG_CPP_E!S64+NRG_NSP_E!S64</f>
        <v>1200.9091477572874</v>
      </c>
      <c r="T64" s="52">
        <f>NRG_CM_E!T64+NRG_OIL_NG_E!T64+NRG_PF_E!T64+NRG_CO_E!T64+NRG_BKBPB_E!T64+NRG_GW_E!T64+NRG_BF_E!T64+NRG_PR_E!T64+NRG_NI_E!T64+NRG_CL_E!T64+NRG_LNG_E!T64+NRG_BIOG_E!T64+NRG_GTL_E!T64+NRG_CPP_E!T64+NRG_NSP_E!T64</f>
        <v>1219.7502266433723</v>
      </c>
      <c r="U64" s="52">
        <f>NRG_CM_E!U64+NRG_OIL_NG_E!U64+NRG_PF_E!U64+NRG_CO_E!U64+NRG_BKBPB_E!U64+NRG_GW_E!U64+NRG_BF_E!U64+NRG_PR_E!U64+NRG_NI_E!U64+NRG_CL_E!U64+NRG_LNG_E!U64+NRG_BIOG_E!U64+NRG_GTL_E!U64+NRG_CPP_E!U64+NRG_NSP_E!U64</f>
        <v>1113.2794613892215</v>
      </c>
      <c r="V64" s="52">
        <f>NRG_CM_E!V64+NRG_OIL_NG_E!V64+NRG_PF_E!V64+NRG_CO_E!V64+NRG_BKBPB_E!V64+NRG_GW_E!V64+NRG_BF_E!V64+NRG_PR_E!V64+NRG_NI_E!V64+NRG_CL_E!V64+NRG_LNG_E!V64+NRG_BIOG_E!V64+NRG_GTL_E!V64+NRG_CPP_E!V64+NRG_NSP_E!V64</f>
        <v>1106.0237838786791</v>
      </c>
      <c r="W64" s="52">
        <f>NRG_CM_E!W64+NRG_OIL_NG_E!W64+NRG_PF_E!W64+NRG_CO_E!W64+NRG_BKBPB_E!W64+NRG_GW_E!W64+NRG_BF_E!W64+NRG_PR_E!W64+NRG_NI_E!W64+NRG_CL_E!W64+NRG_LNG_E!W64+NRG_BIOG_E!W64+NRG_GTL_E!W64+NRG_CPP_E!W64+NRG_NSP_E!W64</f>
        <v>1123.8537521347062</v>
      </c>
      <c r="X64" s="52">
        <f>NRG_CM_E!X64+NRG_OIL_NG_E!X64+NRG_PF_E!X64+NRG_CO_E!X64+NRG_BKBPB_E!X64+NRG_GW_E!X64+NRG_BF_E!X64+NRG_PR_E!X64+NRG_NI_E!X64+NRG_CL_E!X64+NRG_LNG_E!X64+NRG_BIOG_E!X64+NRG_GTL_E!X64+NRG_CPP_E!X64+NRG_NSP_E!X64</f>
        <v>1468.7721951075746</v>
      </c>
      <c r="Y64" s="52">
        <f>NRG_CM_E!Y64+NRG_OIL_NG_E!Y64+NRG_PF_E!Y64+NRG_CO_E!Y64+NRG_BKBPB_E!Y64+NRG_GW_E!Y64+NRG_BF_E!Y64+NRG_PR_E!Y64+NRG_NI_E!Y64+NRG_CL_E!Y64+NRG_LNG_E!Y64+NRG_BIOG_E!Y64+NRG_GTL_E!Y64+NRG_CPP_E!Y64+NRG_NSP_E!Y64</f>
        <v>1455.8842010364692</v>
      </c>
      <c r="Z64" s="52">
        <f>NRG_CM_E!Z64+NRG_OIL_NG_E!Z64+NRG_PF_E!Z64+NRG_CO_E!Z64+NRG_BKBPB_E!Z64+NRG_GW_E!Z64+NRG_BF_E!Z64+NRG_PR_E!Z64+NRG_NI_E!Z64+NRG_CL_E!Z64+NRG_LNG_E!Z64+NRG_BIOG_E!Z64+NRG_GTL_E!Z64+NRG_CPP_E!Z64+NRG_NSP_E!Z64</f>
        <v>1379.1477484269681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28.699919999999992</v>
      </c>
      <c r="I65" s="52">
        <f>NRG_CM_E!I65+NRG_OIL_NG_E!I65+NRG_PF_E!I65+NRG_CO_E!I65+NRG_BKBPB_E!I65+NRG_GW_E!I65+NRG_BF_E!I65+NRG_PR_E!I65+NRG_NI_E!I65+NRG_CL_E!I65+NRG_LNG_E!I65+NRG_BIOG_E!I65+NRG_GTL_E!I65+NRG_CPP_E!I65+NRG_NSP_E!I65</f>
        <v>52.899839999999998</v>
      </c>
      <c r="J65" s="52">
        <f>NRG_CM_E!J65+NRG_OIL_NG_E!J65+NRG_PF_E!J65+NRG_CO_E!J65+NRG_BKBPB_E!J65+NRG_GW_E!J65+NRG_BF_E!J65+NRG_PR_E!J65+NRG_NI_E!J65+NRG_CL_E!J65+NRG_LNG_E!J65+NRG_BIOG_E!J65+NRG_GTL_E!J65+NRG_CPP_E!J65+NRG_NSP_E!J65</f>
        <v>50.411519999999989</v>
      </c>
      <c r="K65" s="52">
        <f>NRG_CM_E!K65+NRG_OIL_NG_E!K65+NRG_PF_E!K65+NRG_CO_E!K65+NRG_BKBPB_E!K65+NRG_GW_E!K65+NRG_BF_E!K65+NRG_PR_E!K65+NRG_NI_E!K65+NRG_CL_E!K65+NRG_LNG_E!K65+NRG_BIOG_E!K65+NRG_GTL_E!K65+NRG_CPP_E!K65+NRG_NSP_E!K65</f>
        <v>36.707759999999993</v>
      </c>
      <c r="L65" s="52">
        <f>NRG_CM_E!L65+NRG_OIL_NG_E!L65+NRG_PF_E!L65+NRG_CO_E!L65+NRG_BKBPB_E!L65+NRG_GW_E!L65+NRG_BF_E!L65+NRG_PR_E!L65+NRG_NI_E!L65+NRG_CL_E!L65+NRG_LNG_E!L65+NRG_BIOG_E!L65+NRG_GTL_E!L65+NRG_CPP_E!L65+NRG_NSP_E!L65</f>
        <v>30.366720000000004</v>
      </c>
      <c r="M65" s="52">
        <f>NRG_CM_E!M65+NRG_OIL_NG_E!M65+NRG_PF_E!M65+NRG_CO_E!M65+NRG_BKBPB_E!M65+NRG_GW_E!M65+NRG_BF_E!M65+NRG_PR_E!M65+NRG_NI_E!M65+NRG_CL_E!M65+NRG_LNG_E!M65+NRG_BIOG_E!M65+NRG_GTL_E!M65+NRG_CPP_E!M65+NRG_NSP_E!M65</f>
        <v>42.500519999999987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16.599959999999996</v>
      </c>
      <c r="P65" s="52">
        <f>NRG_CM_E!P65+NRG_OIL_NG_E!P65+NRG_PF_E!P65+NRG_CO_E!P65+NRG_BKBPB_E!P65+NRG_GW_E!P65+NRG_BF_E!P65+NRG_PR_E!P65+NRG_NI_E!P65+NRG_CL_E!P65+NRG_LNG_E!P65+NRG_BIOG_E!P65+NRG_GTL_E!P65+NRG_CPP_E!P65+NRG_NSP_E!P65</f>
        <v>19.599839999999997</v>
      </c>
      <c r="Q65" s="52">
        <f>NRG_CM_E!Q65+NRG_OIL_NG_E!Q65+NRG_PF_E!Q65+NRG_CO_E!Q65+NRG_BKBPB_E!Q65+NRG_GW_E!Q65+NRG_BF_E!Q65+NRG_PR_E!Q65+NRG_NI_E!Q65+NRG_CL_E!Q65+NRG_LNG_E!Q65+NRG_BIOG_E!Q65+NRG_GTL_E!Q65+NRG_CPP_E!Q65+NRG_NSP_E!Q65</f>
        <v>17.79984</v>
      </c>
      <c r="R65" s="52">
        <f>NRG_CM_E!R65+NRG_OIL_NG_E!R65+NRG_PF_E!R65+NRG_CO_E!R65+NRG_BKBPB_E!R65+NRG_GW_E!R65+NRG_BF_E!R65+NRG_PR_E!R65+NRG_NI_E!R65+NRG_CL_E!R65+NRG_LNG_E!R65+NRG_BIOG_E!R65+NRG_GTL_E!R65+NRG_CPP_E!R65+NRG_NSP_E!R65</f>
        <v>51.500159999999994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74.300039999999996</v>
      </c>
      <c r="V65" s="52">
        <f>NRG_CM_E!V65+NRG_OIL_NG_E!V65+NRG_PF_E!V65+NRG_CO_E!V65+NRG_BKBPB_E!V65+NRG_GW_E!V65+NRG_BF_E!V65+NRG_PR_E!V65+NRG_NI_E!V65+NRG_CL_E!V65+NRG_LNG_E!V65+NRG_BIOG_E!V65+NRG_GTL_E!V65+NRG_CPP_E!V65+NRG_NSP_E!V65</f>
        <v>15.400079999999996</v>
      </c>
      <c r="W65" s="52">
        <f>NRG_CM_E!W65+NRG_OIL_NG_E!W65+NRG_PF_E!W65+NRG_CO_E!W65+NRG_BKBPB_E!W65+NRG_GW_E!W65+NRG_BF_E!W65+NRG_PR_E!W65+NRG_NI_E!W65+NRG_CL_E!W65+NRG_LNG_E!W65+NRG_BIOG_E!W65+NRG_GTL_E!W65+NRG_CPP_E!W65+NRG_NSP_E!W65</f>
        <v>12.399839999999998</v>
      </c>
      <c r="X65" s="52">
        <f>NRG_CM_E!X65+NRG_OIL_NG_E!X65+NRG_PF_E!X65+NRG_CO_E!X65+NRG_BKBPB_E!X65+NRG_GW_E!X65+NRG_BF_E!X65+NRG_PR_E!X65+NRG_NI_E!X65+NRG_CL_E!X65+NRG_LNG_E!X65+NRG_BIOG_E!X65+NRG_GTL_E!X65+NRG_CPP_E!X65+NRG_NSP_E!X65</f>
        <v>11.400119999999999</v>
      </c>
      <c r="Y65" s="52">
        <f>NRG_CM_E!Y65+NRG_OIL_NG_E!Y65+NRG_PF_E!Y65+NRG_CO_E!Y65+NRG_BKBPB_E!Y65+NRG_GW_E!Y65+NRG_BF_E!Y65+NRG_PR_E!Y65+NRG_NI_E!Y65+NRG_CL_E!Y65+NRG_LNG_E!Y65+NRG_BIOG_E!Y65+NRG_GTL_E!Y65+NRG_CPP_E!Y65+NRG_NSP_E!Y65</f>
        <v>63.599760000000018</v>
      </c>
      <c r="Z65" s="52">
        <f>NRG_CM_E!Z65+NRG_OIL_NG_E!Z65+NRG_PF_E!Z65+NRG_CO_E!Z65+NRG_BKBPB_E!Z65+NRG_GW_E!Z65+NRG_BF_E!Z65+NRG_PR_E!Z65+NRG_NI_E!Z65+NRG_CL_E!Z65+NRG_LNG_E!Z65+NRG_BIOG_E!Z65+NRG_GTL_E!Z65+NRG_CPP_E!Z65+NRG_NSP_E!Z65</f>
        <v>119.59991999999998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0.83447712000000007</v>
      </c>
      <c r="K68" s="52">
        <f>NRG_CM_E!K68+NRG_OIL_NG_E!K68+NRG_PF_E!K68+NRG_CO_E!K68+NRG_BKBPB_E!K68+NRG_GW_E!K68+NRG_BF_E!K68+NRG_PR_E!K68+NRG_NI_E!K68+NRG_CL_E!K68+NRG_LNG_E!K68+NRG_BIOG_E!K68+NRG_GTL_E!K68+NRG_CPP_E!K68+NRG_NSP_E!K68</f>
        <v>1.8096479999999998E-2</v>
      </c>
      <c r="L68" s="52">
        <f>NRG_CM_E!L68+NRG_OIL_NG_E!L68+NRG_PF_E!L68+NRG_CO_E!L68+NRG_BKBPB_E!L68+NRG_GW_E!L68+NRG_BF_E!L68+NRG_PR_E!L68+NRG_NI_E!L68+NRG_CL_E!L68+NRG_LNG_E!L68+NRG_BIOG_E!L68+NRG_GTL_E!L68+NRG_CPP_E!L68+NRG_NSP_E!L68</f>
        <v>2.5487999999999999E-3</v>
      </c>
      <c r="M68" s="52">
        <f>NRG_CM_E!M68+NRG_OIL_NG_E!M68+NRG_PF_E!M68+NRG_CO_E!M68+NRG_BKBPB_E!M68+NRG_GW_E!M68+NRG_BF_E!M68+NRG_PR_E!M68+NRG_NI_E!M68+NRG_CL_E!M68+NRG_LNG_E!M68+NRG_BIOG_E!M68+NRG_GTL_E!M68+NRG_CPP_E!M68+NRG_NSP_E!M68</f>
        <v>7.9012800000000018E-3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0.83982960000000006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3.8996640000000013E-2</v>
      </c>
      <c r="V69" s="52">
        <f>NRG_CM_E!V69+NRG_OIL_NG_E!V69+NRG_PF_E!V69+NRG_CO_E!V69+NRG_BKBPB_E!V69+NRG_GW_E!V69+NRG_BF_E!V69+NRG_PR_E!V69+NRG_NI_E!V69+NRG_CL_E!V69+NRG_LNG_E!V69+NRG_BIOG_E!V69+NRG_GTL_E!V69+NRG_CPP_E!V69+NRG_NSP_E!V69</f>
        <v>1.045008E-2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2.5487999999999999E-3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15.360189119999998</v>
      </c>
      <c r="K72" s="55">
        <f>NRG_CM_E!K72+NRG_OIL_NG_E!K72+NRG_PF_E!K72+NRG_CO_E!K72+NRG_BKBPB_E!K72+NRG_GW_E!K72+NRG_BF_E!K72+NRG_PR_E!K72+NRG_NI_E!K72+NRG_CL_E!K72+NRG_LNG_E!K72+NRG_BIOG_E!K72+NRG_GTL_E!K72+NRG_CPP_E!K72+NRG_NSP_E!K72</f>
        <v>38.725145280000007</v>
      </c>
      <c r="L72" s="55">
        <f>NRG_CM_E!L72+NRG_OIL_NG_E!L72+NRG_PF_E!L72+NRG_CO_E!L72+NRG_BKBPB_E!L72+NRG_GW_E!L72+NRG_BF_E!L72+NRG_PR_E!L72+NRG_NI_E!L72+NRG_CL_E!L72+NRG_LNG_E!L72+NRG_BIOG_E!L72+NRG_GTL_E!L72+NRG_CPP_E!L72+NRG_NSP_E!L72</f>
        <v>59.781574079999992</v>
      </c>
      <c r="M72" s="55">
        <f>NRG_CM_E!M72+NRG_OIL_NG_E!M72+NRG_PF_E!M72+NRG_CO_E!M72+NRG_BKBPB_E!M72+NRG_GW_E!M72+NRG_BF_E!M72+NRG_PR_E!M72+NRG_NI_E!M72+NRG_CL_E!M72+NRG_LNG_E!M72+NRG_BIOG_E!M72+NRG_GTL_E!M72+NRG_CPP_E!M72+NRG_NSP_E!M72</f>
        <v>55.417551839999987</v>
      </c>
      <c r="N72" s="55">
        <f>NRG_CM_E!N72+NRG_OIL_NG_E!N72+NRG_PF_E!N72+NRG_CO_E!N72+NRG_BKBPB_E!N72+NRG_GW_E!N72+NRG_BF_E!N72+NRG_PR_E!N72+NRG_NI_E!N72+NRG_CL_E!N72+NRG_LNG_E!N72+NRG_BIOG_E!N72+NRG_GTL_E!N72+NRG_CPP_E!N72+NRG_NSP_E!N72</f>
        <v>43.702979039999995</v>
      </c>
      <c r="O72" s="55">
        <f>NRG_CM_E!O72+NRG_OIL_NG_E!O72+NRG_PF_E!O72+NRG_CO_E!O72+NRG_BKBPB_E!O72+NRG_GW_E!O72+NRG_BF_E!O72+NRG_PR_E!O72+NRG_NI_E!O72+NRG_CL_E!O72+NRG_LNG_E!O72+NRG_BIOG_E!O72+NRG_GTL_E!O72+NRG_CPP_E!O72+NRG_NSP_E!O72</f>
        <v>52.648522559999982</v>
      </c>
      <c r="P72" s="55">
        <f>NRG_CM_E!P72+NRG_OIL_NG_E!P72+NRG_PF_E!P72+NRG_CO_E!P72+NRG_BKBPB_E!P72+NRG_GW_E!P72+NRG_BF_E!P72+NRG_PR_E!P72+NRG_NI_E!P72+NRG_CL_E!P72+NRG_LNG_E!P72+NRG_BIOG_E!P72+NRG_GTL_E!P72+NRG_CPP_E!P72+NRG_NSP_E!P72</f>
        <v>116.03731392</v>
      </c>
      <c r="Q72" s="55">
        <f>NRG_CM_E!Q72+NRG_OIL_NG_E!Q72+NRG_PF_E!Q72+NRG_CO_E!Q72+NRG_BKBPB_E!Q72+NRG_GW_E!Q72+NRG_BF_E!Q72+NRG_PR_E!Q72+NRG_NI_E!Q72+NRG_CL_E!Q72+NRG_LNG_E!Q72+NRG_BIOG_E!Q72+NRG_GTL_E!Q72+NRG_CPP_E!Q72+NRG_NSP_E!Q72</f>
        <v>128.22069887999999</v>
      </c>
      <c r="R72" s="55">
        <f>NRG_CM_E!R72+NRG_OIL_NG_E!R72+NRG_PF_E!R72+NRG_CO_E!R72+NRG_BKBPB_E!R72+NRG_GW_E!R72+NRG_BF_E!R72+NRG_PR_E!R72+NRG_NI_E!R72+NRG_CL_E!R72+NRG_LNG_E!R72+NRG_BIOG_E!R72+NRG_GTL_E!R72+NRG_CPP_E!R72+NRG_NSP_E!R72</f>
        <v>125.46456479999998</v>
      </c>
      <c r="S72" s="55">
        <f>NRG_CM_E!S72+NRG_OIL_NG_E!S72+NRG_PF_E!S72+NRG_CO_E!S72+NRG_BKBPB_E!S72+NRG_GW_E!S72+NRG_BF_E!S72+NRG_PR_E!S72+NRG_NI_E!S72+NRG_CL_E!S72+NRG_LNG_E!S72+NRG_BIOG_E!S72+NRG_GTL_E!S72+NRG_CPP_E!S72+NRG_NSP_E!S72</f>
        <v>179.63357471999996</v>
      </c>
      <c r="T72" s="55">
        <f>NRG_CM_E!T72+NRG_OIL_NG_E!T72+NRG_PF_E!T72+NRG_CO_E!T72+NRG_BKBPB_E!T72+NRG_GW_E!T72+NRG_BF_E!T72+NRG_PR_E!T72+NRG_NI_E!T72+NRG_CL_E!T72+NRG_LNG_E!T72+NRG_BIOG_E!T72+NRG_GTL_E!T72+NRG_CPP_E!T72+NRG_NSP_E!T72</f>
        <v>150.56292239999993</v>
      </c>
      <c r="U72" s="55">
        <f>NRG_CM_E!U72+NRG_OIL_NG_E!U72+NRG_PF_E!U72+NRG_CO_E!U72+NRG_BKBPB_E!U72+NRG_GW_E!U72+NRG_BF_E!U72+NRG_PR_E!U72+NRG_NI_E!U72+NRG_CL_E!U72+NRG_LNG_E!U72+NRG_BIOG_E!U72+NRG_GTL_E!U72+NRG_CPP_E!U72+NRG_NSP_E!U72</f>
        <v>138.27379679999999</v>
      </c>
      <c r="V72" s="55">
        <f>NRG_CM_E!V72+NRG_OIL_NG_E!V72+NRG_PF_E!V72+NRG_CO_E!V72+NRG_BKBPB_E!V72+NRG_GW_E!V72+NRG_BF_E!V72+NRG_PR_E!V72+NRG_NI_E!V72+NRG_CL_E!V72+NRG_LNG_E!V72+NRG_BIOG_E!V72+NRG_GTL_E!V72+NRG_CPP_E!V72+NRG_NSP_E!V72</f>
        <v>115.78514112000001</v>
      </c>
      <c r="W72" s="55">
        <f>NRG_CM_E!W72+NRG_OIL_NG_E!W72+NRG_PF_E!W72+NRG_CO_E!W72+NRG_BKBPB_E!W72+NRG_GW_E!W72+NRG_BF_E!W72+NRG_PR_E!W72+NRG_NI_E!W72+NRG_CL_E!W72+NRG_LNG_E!W72+NRG_BIOG_E!W72+NRG_GTL_E!W72+NRG_CPP_E!W72+NRG_NSP_E!W72</f>
        <v>153.11416607999996</v>
      </c>
      <c r="X72" s="55">
        <f>NRG_CM_E!X72+NRG_OIL_NG_E!X72+NRG_PF_E!X72+NRG_CO_E!X72+NRG_BKBPB_E!X72+NRG_GW_E!X72+NRG_BF_E!X72+NRG_PR_E!X72+NRG_NI_E!X72+NRG_CL_E!X72+NRG_LNG_E!X72+NRG_BIOG_E!X72+NRG_GTL_E!X72+NRG_CPP_E!X72+NRG_NSP_E!X72</f>
        <v>148.01884272000001</v>
      </c>
      <c r="Y72" s="55">
        <f>NRG_CM_E!Y72+NRG_OIL_NG_E!Y72+NRG_PF_E!Y72+NRG_CO_E!Y72+NRG_BKBPB_E!Y72+NRG_GW_E!Y72+NRG_BF_E!Y72+NRG_PR_E!Y72+NRG_NI_E!Y72+NRG_CL_E!Y72+NRG_LNG_E!Y72+NRG_BIOG_E!Y72+NRG_GTL_E!Y72+NRG_CPP_E!Y72+NRG_NSP_E!Y72</f>
        <v>152.75969136000001</v>
      </c>
      <c r="Z72" s="55">
        <f>NRG_CM_E!Z72+NRG_OIL_NG_E!Z72+NRG_PF_E!Z72+NRG_CO_E!Z72+NRG_BKBPB_E!Z72+NRG_GW_E!Z72+NRG_BF_E!Z72+NRG_PR_E!Z72+NRG_NI_E!Z72+NRG_CL_E!Z72+NRG_LNG_E!Z72+NRG_BIOG_E!Z72+NRG_GTL_E!Z72+NRG_CPP_E!Z72+NRG_NSP_E!Z72</f>
        <v>126.95754239999999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3859.6730151167963</v>
      </c>
      <c r="D2" s="21">
        <f t="shared" ref="D2:X2" si="0">SUM(D3,D17,D22,D25,D26,D51,D52)</f>
        <v>3472.1711290925614</v>
      </c>
      <c r="E2" s="21">
        <f t="shared" si="0"/>
        <v>2015.8641751026425</v>
      </c>
      <c r="F2" s="21">
        <f t="shared" si="0"/>
        <v>2195.4098143980364</v>
      </c>
      <c r="G2" s="21">
        <f t="shared" si="0"/>
        <v>2014.3829491773545</v>
      </c>
      <c r="H2" s="21">
        <f t="shared" si="0"/>
        <v>1284.3301498944684</v>
      </c>
      <c r="I2" s="21">
        <f t="shared" si="0"/>
        <v>1284.9315754597401</v>
      </c>
      <c r="J2" s="21">
        <f t="shared" si="0"/>
        <v>2034.5231109938884</v>
      </c>
      <c r="K2" s="21">
        <f t="shared" si="0"/>
        <v>1675.7619588574953</v>
      </c>
      <c r="L2" s="21">
        <f t="shared" si="0"/>
        <v>1077.182036997993</v>
      </c>
      <c r="M2" s="21">
        <f t="shared" si="0"/>
        <v>1583.8411059531952</v>
      </c>
      <c r="N2" s="21">
        <f t="shared" si="0"/>
        <v>2128.3324839437423</v>
      </c>
      <c r="O2" s="21">
        <f t="shared" si="0"/>
        <v>1821.0699692896669</v>
      </c>
      <c r="P2" s="21">
        <f t="shared" si="0"/>
        <v>1780.5029197517749</v>
      </c>
      <c r="Q2" s="21">
        <f t="shared" si="0"/>
        <v>1820.1609098018137</v>
      </c>
      <c r="R2" s="21">
        <f t="shared" si="0"/>
        <v>1913.0997450583538</v>
      </c>
      <c r="S2" s="21">
        <f t="shared" si="0"/>
        <v>1905.0366866509132</v>
      </c>
      <c r="T2" s="21">
        <f t="shared" si="0"/>
        <v>1730.3046609370533</v>
      </c>
      <c r="U2" s="21">
        <f t="shared" si="0"/>
        <v>1780.6856914752225</v>
      </c>
      <c r="V2" s="21">
        <f t="shared" si="0"/>
        <v>1721.2357788991071</v>
      </c>
      <c r="W2" s="21">
        <f t="shared" si="0"/>
        <v>1452.9807150427002</v>
      </c>
      <c r="X2" s="21">
        <f t="shared" si="0"/>
        <v>716.36731237866672</v>
      </c>
      <c r="Y2" s="21">
        <f t="shared" ref="Y2:Z2" si="1">SUM(Y3,Y17,Y22,Y25,Y26,Y51,Y52)</f>
        <v>816.76504214020815</v>
      </c>
      <c r="Z2" s="21">
        <f t="shared" si="1"/>
        <v>790.37496251312791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3403.5355273967962</v>
      </c>
      <c r="D3" s="24">
        <f t="shared" ref="D3:X3" si="3">SUM(D4,D8,D11)</f>
        <v>3079.4132638925616</v>
      </c>
      <c r="E3" s="24">
        <f t="shared" si="3"/>
        <v>1625.8004083973983</v>
      </c>
      <c r="F3" s="24">
        <f t="shared" si="3"/>
        <v>1859.8970928780359</v>
      </c>
      <c r="G3" s="24">
        <f t="shared" si="3"/>
        <v>1650.2915285045976</v>
      </c>
      <c r="H3" s="24">
        <f t="shared" si="3"/>
        <v>940.36644845078854</v>
      </c>
      <c r="I3" s="24">
        <f t="shared" si="3"/>
        <v>904.36936760765263</v>
      </c>
      <c r="J3" s="24">
        <f t="shared" si="3"/>
        <v>1572.2774504738882</v>
      </c>
      <c r="K3" s="24">
        <f t="shared" si="3"/>
        <v>1358.0905567700522</v>
      </c>
      <c r="L3" s="24">
        <f t="shared" si="3"/>
        <v>802.2294632908073</v>
      </c>
      <c r="M3" s="24">
        <f t="shared" si="3"/>
        <v>1146.443692913195</v>
      </c>
      <c r="N3" s="24">
        <f t="shared" si="3"/>
        <v>1653.3433070661492</v>
      </c>
      <c r="O3" s="24">
        <f t="shared" si="3"/>
        <v>1425.4629924514375</v>
      </c>
      <c r="P3" s="24">
        <f t="shared" si="3"/>
        <v>1308.900479788811</v>
      </c>
      <c r="Q3" s="24">
        <f t="shared" si="3"/>
        <v>1396.3571302183993</v>
      </c>
      <c r="R3" s="24">
        <f t="shared" si="3"/>
        <v>1410.0346619741342</v>
      </c>
      <c r="S3" s="24">
        <f t="shared" si="3"/>
        <v>1436.1428659896112</v>
      </c>
      <c r="T3" s="24">
        <f t="shared" si="3"/>
        <v>1231.4862338771061</v>
      </c>
      <c r="U3" s="24">
        <f t="shared" si="3"/>
        <v>1257.5263234501476</v>
      </c>
      <c r="V3" s="24">
        <f t="shared" si="3"/>
        <v>1195.8382373817985</v>
      </c>
      <c r="W3" s="24">
        <f t="shared" si="3"/>
        <v>1027.1085119592437</v>
      </c>
      <c r="X3" s="24">
        <f t="shared" si="3"/>
        <v>529.1708849706921</v>
      </c>
      <c r="Y3" s="24">
        <f t="shared" ref="Y3:Z3" si="4">SUM(Y4,Y8,Y11)</f>
        <v>621.64449104658502</v>
      </c>
      <c r="Z3" s="24">
        <f t="shared" si="4"/>
        <v>597.53624224106943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3232.8316206502182</v>
      </c>
      <c r="D4" s="19">
        <f t="shared" ref="D4:X4" si="6">SUM(D5:D7)</f>
        <v>2978.4427426851003</v>
      </c>
      <c r="E4" s="19">
        <f t="shared" si="6"/>
        <v>1535.4595442472898</v>
      </c>
      <c r="F4" s="19">
        <f t="shared" si="6"/>
        <v>1748.7378911743049</v>
      </c>
      <c r="G4" s="19">
        <f t="shared" si="6"/>
        <v>1304.0579766535097</v>
      </c>
      <c r="H4" s="19">
        <f t="shared" si="6"/>
        <v>856.74904747257915</v>
      </c>
      <c r="I4" s="19">
        <f t="shared" si="6"/>
        <v>826.84087042812985</v>
      </c>
      <c r="J4" s="19">
        <f t="shared" si="6"/>
        <v>1490.6335751556335</v>
      </c>
      <c r="K4" s="19">
        <f t="shared" si="6"/>
        <v>1254.7038467220018</v>
      </c>
      <c r="L4" s="19">
        <f t="shared" si="6"/>
        <v>723.15382650113656</v>
      </c>
      <c r="M4" s="19">
        <f t="shared" si="6"/>
        <v>198.82998019162213</v>
      </c>
      <c r="N4" s="19">
        <f t="shared" si="6"/>
        <v>263.19225786826865</v>
      </c>
      <c r="O4" s="19">
        <f t="shared" si="6"/>
        <v>74.684988185073792</v>
      </c>
      <c r="P4" s="19">
        <f t="shared" si="6"/>
        <v>70.387295403496296</v>
      </c>
      <c r="Q4" s="19">
        <f t="shared" si="6"/>
        <v>66.127794237097589</v>
      </c>
      <c r="R4" s="19">
        <f t="shared" si="6"/>
        <v>100.24851448526002</v>
      </c>
      <c r="S4" s="19">
        <f t="shared" si="6"/>
        <v>93.474429709036684</v>
      </c>
      <c r="T4" s="19">
        <f t="shared" si="6"/>
        <v>74.109412299501713</v>
      </c>
      <c r="U4" s="19">
        <f t="shared" si="6"/>
        <v>66.926233125980062</v>
      </c>
      <c r="V4" s="19">
        <f t="shared" si="6"/>
        <v>89.686701380655961</v>
      </c>
      <c r="W4" s="19">
        <f t="shared" si="6"/>
        <v>59.192006761006262</v>
      </c>
      <c r="X4" s="19">
        <f t="shared" si="6"/>
        <v>66.904951040148418</v>
      </c>
      <c r="Y4" s="19">
        <f t="shared" ref="Y4:Z4" si="7">SUM(Y5:Y7)</f>
        <v>45.618872493693509</v>
      </c>
      <c r="Z4" s="19">
        <f t="shared" si="7"/>
        <v>48.447223080121809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7.9499508369322278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118.48768081919999</v>
      </c>
      <c r="D6" s="8">
        <v>120.56004644481924</v>
      </c>
      <c r="E6" s="8">
        <v>106.24512140786503</v>
      </c>
      <c r="F6" s="8">
        <v>7.7995051200000001</v>
      </c>
      <c r="G6" s="8">
        <v>5.4509535695999984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3114.3439398310184</v>
      </c>
      <c r="D7" s="8">
        <v>2857.8826962402809</v>
      </c>
      <c r="E7" s="8">
        <v>1429.2144228394247</v>
      </c>
      <c r="F7" s="8">
        <v>1740.9383860543048</v>
      </c>
      <c r="G7" s="8">
        <v>1298.6070230839098</v>
      </c>
      <c r="H7" s="8">
        <v>856.74904747257915</v>
      </c>
      <c r="I7" s="8">
        <v>818.89091959119764</v>
      </c>
      <c r="J7" s="8">
        <v>1490.6335751556335</v>
      </c>
      <c r="K7" s="8">
        <v>1254.7038467220018</v>
      </c>
      <c r="L7" s="8">
        <v>723.15382650113656</v>
      </c>
      <c r="M7" s="8">
        <v>198.82998019162213</v>
      </c>
      <c r="N7" s="8">
        <v>263.19225786826865</v>
      </c>
      <c r="O7" s="8">
        <v>74.684988185073792</v>
      </c>
      <c r="P7" s="8">
        <v>70.387295403496296</v>
      </c>
      <c r="Q7" s="8">
        <v>66.127794237097589</v>
      </c>
      <c r="R7" s="8">
        <v>100.24851448526002</v>
      </c>
      <c r="S7" s="8">
        <v>93.474429709036684</v>
      </c>
      <c r="T7" s="8">
        <v>74.109412299501713</v>
      </c>
      <c r="U7" s="8">
        <v>66.926233125980062</v>
      </c>
      <c r="V7" s="8">
        <v>89.686701380655961</v>
      </c>
      <c r="W7" s="8">
        <v>59.192006761006262</v>
      </c>
      <c r="X7" s="8">
        <v>66.904951040148418</v>
      </c>
      <c r="Y7" s="8">
        <v>45.618872493693509</v>
      </c>
      <c r="Z7" s="8">
        <v>48.447223080121809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150.5205741865781</v>
      </c>
      <c r="D8" s="19">
        <f t="shared" ref="D8:X8" si="9">SUM(D9:D10)</f>
        <v>97.7585202074617</v>
      </c>
      <c r="E8" s="19">
        <f t="shared" si="9"/>
        <v>87.114823150108464</v>
      </c>
      <c r="F8" s="19">
        <f t="shared" si="9"/>
        <v>96.420031356531197</v>
      </c>
      <c r="G8" s="19">
        <f t="shared" si="9"/>
        <v>331.57334608308798</v>
      </c>
      <c r="H8" s="19">
        <f t="shared" si="9"/>
        <v>70.843315028209474</v>
      </c>
      <c r="I8" s="19">
        <f t="shared" si="9"/>
        <v>56.02003951552274</v>
      </c>
      <c r="J8" s="19">
        <f t="shared" si="9"/>
        <v>41.673408944654781</v>
      </c>
      <c r="K8" s="19">
        <f t="shared" si="9"/>
        <v>56.063446740850381</v>
      </c>
      <c r="L8" s="19">
        <f t="shared" si="9"/>
        <v>46.973542002470722</v>
      </c>
      <c r="M8" s="19">
        <f t="shared" si="9"/>
        <v>936.20892599357285</v>
      </c>
      <c r="N8" s="19">
        <f t="shared" si="9"/>
        <v>1343.1164541418807</v>
      </c>
      <c r="O8" s="19">
        <f t="shared" si="9"/>
        <v>1337.5605135775638</v>
      </c>
      <c r="P8" s="19">
        <f t="shared" si="9"/>
        <v>1215.6397224313146</v>
      </c>
      <c r="Q8" s="19">
        <f t="shared" si="9"/>
        <v>1324.5444687769018</v>
      </c>
      <c r="R8" s="19">
        <f t="shared" si="9"/>
        <v>1306.0887306728741</v>
      </c>
      <c r="S8" s="19">
        <f t="shared" si="9"/>
        <v>1338.9916509085745</v>
      </c>
      <c r="T8" s="19">
        <f t="shared" si="9"/>
        <v>1153.8794859216046</v>
      </c>
      <c r="U8" s="19">
        <f t="shared" si="9"/>
        <v>1189.4099783241675</v>
      </c>
      <c r="V8" s="19">
        <f t="shared" si="9"/>
        <v>1103.4112914187426</v>
      </c>
      <c r="W8" s="19">
        <f t="shared" si="9"/>
        <v>962.30261898623758</v>
      </c>
      <c r="X8" s="19">
        <f t="shared" si="9"/>
        <v>455.94563203054372</v>
      </c>
      <c r="Y8" s="19">
        <f t="shared" ref="Y8:Z8" si="10">SUM(Y9:Y10)</f>
        <v>569.79340171809145</v>
      </c>
      <c r="Z8" s="19">
        <f t="shared" si="10"/>
        <v>541.27632436334761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11.480209949879145</v>
      </c>
      <c r="H9" s="8">
        <v>11.480209949879145</v>
      </c>
      <c r="I9" s="8">
        <v>4.5919495945377111</v>
      </c>
      <c r="J9" s="8">
        <v>8.6733782400000017</v>
      </c>
      <c r="K9" s="8">
        <v>18.830178013733146</v>
      </c>
      <c r="L9" s="8">
        <v>16.542666700530578</v>
      </c>
      <c r="M9" s="8">
        <v>4.9655707199999988</v>
      </c>
      <c r="N9" s="8">
        <v>5.1329572799999994</v>
      </c>
      <c r="O9" s="8">
        <v>0</v>
      </c>
      <c r="P9" s="8">
        <v>0</v>
      </c>
      <c r="Q9" s="8">
        <v>0</v>
      </c>
      <c r="R9" s="8">
        <v>0</v>
      </c>
      <c r="S9" s="8">
        <v>3.49021728</v>
      </c>
      <c r="T9" s="8">
        <v>0.19190629817971072</v>
      </c>
      <c r="U9" s="8">
        <v>0.11548206645759956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150.5205741865781</v>
      </c>
      <c r="D10" s="8">
        <v>97.7585202074617</v>
      </c>
      <c r="E10" s="8">
        <v>87.114823150108464</v>
      </c>
      <c r="F10" s="8">
        <v>96.420031356531197</v>
      </c>
      <c r="G10" s="8">
        <v>320.09313613320882</v>
      </c>
      <c r="H10" s="8">
        <v>59.363105078330335</v>
      </c>
      <c r="I10" s="8">
        <v>51.42808992098503</v>
      </c>
      <c r="J10" s="8">
        <v>33.000030704654776</v>
      </c>
      <c r="K10" s="8">
        <v>37.233268727117235</v>
      </c>
      <c r="L10" s="8">
        <v>30.430875301940148</v>
      </c>
      <c r="M10" s="8">
        <v>931.24335527357289</v>
      </c>
      <c r="N10" s="8">
        <v>1337.9834968618807</v>
      </c>
      <c r="O10" s="8">
        <v>1337.5605135775638</v>
      </c>
      <c r="P10" s="8">
        <v>1215.6397224313146</v>
      </c>
      <c r="Q10" s="8">
        <v>1324.5444687769018</v>
      </c>
      <c r="R10" s="8">
        <v>1306.0887306728741</v>
      </c>
      <c r="S10" s="8">
        <v>1335.5014336285744</v>
      </c>
      <c r="T10" s="8">
        <v>1153.6875796234249</v>
      </c>
      <c r="U10" s="8">
        <v>1189.2944962577099</v>
      </c>
      <c r="V10" s="8">
        <v>1103.4112914187426</v>
      </c>
      <c r="W10" s="8">
        <v>962.30261898623758</v>
      </c>
      <c r="X10" s="8">
        <v>455.94563203054372</v>
      </c>
      <c r="Y10" s="8">
        <v>569.79340171809145</v>
      </c>
      <c r="Z10" s="8">
        <v>541.27632436334761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20.183332559999997</v>
      </c>
      <c r="D11" s="19">
        <f t="shared" ref="D11:X11" si="12">SUM(D12:D16)</f>
        <v>3.2120009999999999</v>
      </c>
      <c r="E11" s="19">
        <f t="shared" si="12"/>
        <v>3.2260410000000004</v>
      </c>
      <c r="F11" s="19">
        <f t="shared" si="12"/>
        <v>14.7391703472</v>
      </c>
      <c r="G11" s="19">
        <f t="shared" si="12"/>
        <v>14.660205768000001</v>
      </c>
      <c r="H11" s="19">
        <f t="shared" si="12"/>
        <v>12.774085950000002</v>
      </c>
      <c r="I11" s="19">
        <f t="shared" si="12"/>
        <v>21.508457664000002</v>
      </c>
      <c r="J11" s="19">
        <f t="shared" si="12"/>
        <v>39.970466373600004</v>
      </c>
      <c r="K11" s="19">
        <f t="shared" si="12"/>
        <v>47.323263307199994</v>
      </c>
      <c r="L11" s="19">
        <f t="shared" si="12"/>
        <v>32.102094787200002</v>
      </c>
      <c r="M11" s="19">
        <f t="shared" si="12"/>
        <v>11.404786727999999</v>
      </c>
      <c r="N11" s="19">
        <f t="shared" si="12"/>
        <v>47.034595056000001</v>
      </c>
      <c r="O11" s="19">
        <f t="shared" si="12"/>
        <v>13.2174906888</v>
      </c>
      <c r="P11" s="19">
        <f t="shared" si="12"/>
        <v>22.873461954</v>
      </c>
      <c r="Q11" s="19">
        <f t="shared" si="12"/>
        <v>5.6848672043999997</v>
      </c>
      <c r="R11" s="19">
        <f t="shared" si="12"/>
        <v>3.6974168160000001</v>
      </c>
      <c r="S11" s="19">
        <f t="shared" si="12"/>
        <v>3.6767853719999999</v>
      </c>
      <c r="T11" s="19">
        <f t="shared" si="12"/>
        <v>3.4973356560000002</v>
      </c>
      <c r="U11" s="19">
        <f t="shared" si="12"/>
        <v>1.1901120000000001</v>
      </c>
      <c r="V11" s="19">
        <f t="shared" si="12"/>
        <v>2.7402445823999999</v>
      </c>
      <c r="W11" s="19">
        <f t="shared" si="12"/>
        <v>5.6138862120000015</v>
      </c>
      <c r="X11" s="19">
        <f t="shared" si="12"/>
        <v>6.3203019000000005</v>
      </c>
      <c r="Y11" s="19">
        <f t="shared" ref="Y11:Z11" si="13">SUM(Y12:Y16)</f>
        <v>6.2322168348</v>
      </c>
      <c r="Z11" s="19">
        <f t="shared" si="13"/>
        <v>7.8126947976000007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15.396097199999998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6.0061055999999997</v>
      </c>
      <c r="L13" s="8">
        <v>0</v>
      </c>
      <c r="M13" s="8">
        <v>0</v>
      </c>
      <c r="N13" s="8">
        <v>0</v>
      </c>
      <c r="O13" s="8">
        <v>0</v>
      </c>
      <c r="P13" s="8">
        <v>11.342760026399999</v>
      </c>
      <c r="Q13" s="8">
        <v>0</v>
      </c>
      <c r="R13" s="8">
        <v>0</v>
      </c>
      <c r="S13" s="8">
        <v>0</v>
      </c>
      <c r="T13" s="8">
        <v>8.44998E-2</v>
      </c>
      <c r="U13" s="8">
        <v>0.109032</v>
      </c>
      <c r="V13" s="8">
        <v>3.3099000000000003E-2</v>
      </c>
      <c r="W13" s="8">
        <v>6.2303999999999971E-2</v>
      </c>
      <c r="X13" s="8">
        <v>3.3099000000000003E-2</v>
      </c>
      <c r="Y13" s="8">
        <v>7.2428400000000004E-2</v>
      </c>
      <c r="Z13" s="8">
        <v>5.140080000000001E-2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4.7872353600000004</v>
      </c>
      <c r="D16" s="8">
        <v>3.2120009999999999</v>
      </c>
      <c r="E16" s="8">
        <v>3.2260410000000004</v>
      </c>
      <c r="F16" s="8">
        <v>14.7391703472</v>
      </c>
      <c r="G16" s="8">
        <v>14.660205768000001</v>
      </c>
      <c r="H16" s="8">
        <v>12.774085950000002</v>
      </c>
      <c r="I16" s="8">
        <v>21.508457664000002</v>
      </c>
      <c r="J16" s="8">
        <v>39.970466373600004</v>
      </c>
      <c r="K16" s="8">
        <v>41.317157707199996</v>
      </c>
      <c r="L16" s="8">
        <v>32.102094787200002</v>
      </c>
      <c r="M16" s="8">
        <v>11.404786727999999</v>
      </c>
      <c r="N16" s="8">
        <v>47.034595056000001</v>
      </c>
      <c r="O16" s="8">
        <v>13.2174906888</v>
      </c>
      <c r="P16" s="8">
        <v>11.530701927600003</v>
      </c>
      <c r="Q16" s="8">
        <v>5.6848672043999997</v>
      </c>
      <c r="R16" s="8">
        <v>3.6974168160000001</v>
      </c>
      <c r="S16" s="8">
        <v>3.6767853719999999</v>
      </c>
      <c r="T16" s="8">
        <v>3.4128358560000001</v>
      </c>
      <c r="U16" s="8">
        <v>1.08108</v>
      </c>
      <c r="V16" s="8">
        <v>2.7071455823999999</v>
      </c>
      <c r="W16" s="8">
        <v>5.5515822120000013</v>
      </c>
      <c r="X16" s="8">
        <v>6.2872029000000005</v>
      </c>
      <c r="Y16" s="8">
        <v>6.1597884348000003</v>
      </c>
      <c r="Z16" s="8">
        <v>7.761293997600001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48.950999999999993</v>
      </c>
      <c r="D17" s="27">
        <f t="shared" ref="D17:X17" si="15">SUM(D18:D21)</f>
        <v>53.02691999999999</v>
      </c>
      <c r="E17" s="27">
        <f t="shared" si="15"/>
        <v>56.183760000000007</v>
      </c>
      <c r="F17" s="27">
        <f t="shared" si="15"/>
        <v>50.789160000000003</v>
      </c>
      <c r="G17" s="27">
        <f t="shared" si="15"/>
        <v>60.459479999999999</v>
      </c>
      <c r="H17" s="27">
        <f t="shared" si="15"/>
        <v>47.19276</v>
      </c>
      <c r="I17" s="27">
        <f t="shared" si="15"/>
        <v>21.25872</v>
      </c>
      <c r="J17" s="27">
        <f t="shared" si="15"/>
        <v>35.1648</v>
      </c>
      <c r="K17" s="27">
        <f t="shared" si="15"/>
        <v>48.631320000000002</v>
      </c>
      <c r="L17" s="27">
        <f t="shared" si="15"/>
        <v>20.699279999999998</v>
      </c>
      <c r="M17" s="27">
        <f t="shared" si="15"/>
        <v>163.17681840000003</v>
      </c>
      <c r="N17" s="27">
        <f t="shared" si="15"/>
        <v>156.85992719999999</v>
      </c>
      <c r="O17" s="27">
        <f t="shared" si="15"/>
        <v>141.16753440000002</v>
      </c>
      <c r="P17" s="27">
        <f t="shared" si="15"/>
        <v>169.91712000000001</v>
      </c>
      <c r="Q17" s="27">
        <f t="shared" si="15"/>
        <v>152.89524000000003</v>
      </c>
      <c r="R17" s="27">
        <f t="shared" si="15"/>
        <v>196.25001119999999</v>
      </c>
      <c r="S17" s="27">
        <f t="shared" si="15"/>
        <v>170.12049120000003</v>
      </c>
      <c r="T17" s="27">
        <f t="shared" si="15"/>
        <v>212.94017711999999</v>
      </c>
      <c r="U17" s="27">
        <f t="shared" si="15"/>
        <v>232.43572655999998</v>
      </c>
      <c r="V17" s="27">
        <f t="shared" si="15"/>
        <v>216.84507840000001</v>
      </c>
      <c r="W17" s="27">
        <f t="shared" si="15"/>
        <v>182.8207008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6.1538399999999989</v>
      </c>
      <c r="F18" s="8">
        <v>4.5953999999999997</v>
      </c>
      <c r="G18" s="8">
        <v>7.7122799999999989</v>
      </c>
      <c r="H18" s="8">
        <v>6.2737199999999991</v>
      </c>
      <c r="I18" s="8">
        <v>4.4755199999999995</v>
      </c>
      <c r="J18" s="8">
        <v>2.5574400000000006</v>
      </c>
      <c r="K18" s="8">
        <v>15.5844</v>
      </c>
      <c r="L18" s="8">
        <v>3.7961999999999994</v>
      </c>
      <c r="M18" s="8">
        <v>5.0749200000000005</v>
      </c>
      <c r="N18" s="8">
        <v>5.5944000000000011</v>
      </c>
      <c r="O18" s="8">
        <v>4.3156799999999995</v>
      </c>
      <c r="P18" s="8">
        <v>15.384599999999997</v>
      </c>
      <c r="Q18" s="8">
        <v>3.4765199999999994</v>
      </c>
      <c r="R18" s="8">
        <v>17.542439999999999</v>
      </c>
      <c r="S18" s="8">
        <v>10.988999999999999</v>
      </c>
      <c r="T18" s="8">
        <v>10.76969952</v>
      </c>
      <c r="U18" s="8">
        <v>14.667557759999998</v>
      </c>
      <c r="V18" s="8">
        <v>10.065924000000001</v>
      </c>
      <c r="W18" s="8">
        <v>6.2049887999999989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48.950999999999993</v>
      </c>
      <c r="D19" s="8">
        <v>53.02691999999999</v>
      </c>
      <c r="E19" s="8">
        <v>50.029920000000004</v>
      </c>
      <c r="F19" s="8">
        <v>46.193760000000005</v>
      </c>
      <c r="G19" s="8">
        <v>52.747199999999999</v>
      </c>
      <c r="H19" s="8">
        <v>40.919040000000003</v>
      </c>
      <c r="I19" s="8">
        <v>16.783200000000001</v>
      </c>
      <c r="J19" s="8">
        <v>32.60736</v>
      </c>
      <c r="K19" s="8">
        <v>33.04692</v>
      </c>
      <c r="L19" s="8">
        <v>16.903079999999999</v>
      </c>
      <c r="M19" s="8">
        <v>6.3136799999999988</v>
      </c>
      <c r="N19" s="8">
        <v>6.3935999999999984</v>
      </c>
      <c r="O19" s="8">
        <v>5.9939999999999998</v>
      </c>
      <c r="P19" s="8">
        <v>5.4745200000000001</v>
      </c>
      <c r="Q19" s="8">
        <v>5.2747200000000003</v>
      </c>
      <c r="R19" s="8">
        <v>4.7152799999999999</v>
      </c>
      <c r="S19" s="8">
        <v>4.7951999999999995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151.78821840000003</v>
      </c>
      <c r="N21" s="8">
        <v>144.87192719999999</v>
      </c>
      <c r="O21" s="8">
        <v>130.85785440000004</v>
      </c>
      <c r="P21" s="8">
        <v>149.05800000000002</v>
      </c>
      <c r="Q21" s="8">
        <v>144.14400000000003</v>
      </c>
      <c r="R21" s="8">
        <v>173.99229119999998</v>
      </c>
      <c r="S21" s="8">
        <v>154.33629120000003</v>
      </c>
      <c r="T21" s="8">
        <v>202.1704776</v>
      </c>
      <c r="U21" s="8">
        <v>217.76816879999998</v>
      </c>
      <c r="V21" s="8">
        <v>206.77915440000001</v>
      </c>
      <c r="W21" s="8">
        <v>176.615712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41.233930585244451</v>
      </c>
      <c r="F22" s="27">
        <f t="shared" si="18"/>
        <v>0</v>
      </c>
      <c r="G22" s="27">
        <f t="shared" si="18"/>
        <v>19.238150672756884</v>
      </c>
      <c r="H22" s="27">
        <f t="shared" si="18"/>
        <v>29.244914363679822</v>
      </c>
      <c r="I22" s="27">
        <f t="shared" si="18"/>
        <v>27.858562572087383</v>
      </c>
      <c r="J22" s="27">
        <f t="shared" si="18"/>
        <v>57.761520000000004</v>
      </c>
      <c r="K22" s="27">
        <f t="shared" si="18"/>
        <v>30.765047167443072</v>
      </c>
      <c r="L22" s="27">
        <f t="shared" si="18"/>
        <v>14.324293507185615</v>
      </c>
      <c r="M22" s="27">
        <f t="shared" si="18"/>
        <v>0</v>
      </c>
      <c r="N22" s="27">
        <f t="shared" si="18"/>
        <v>41.066811077593208</v>
      </c>
      <c r="O22" s="27">
        <f t="shared" si="18"/>
        <v>0</v>
      </c>
      <c r="P22" s="27">
        <f t="shared" si="18"/>
        <v>12.362066902945596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10.723021319999999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1.0944661199999999</v>
      </c>
      <c r="Z22" s="27">
        <f t="shared" si="19"/>
        <v>1.3134356400000002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41.233930585244451</v>
      </c>
      <c r="F23" s="8">
        <v>0</v>
      </c>
      <c r="G23" s="8">
        <v>19.238150672756884</v>
      </c>
      <c r="H23" s="8">
        <v>29.244914363679822</v>
      </c>
      <c r="I23" s="8">
        <v>27.858562572087383</v>
      </c>
      <c r="J23" s="8">
        <v>57.761520000000004</v>
      </c>
      <c r="K23" s="8">
        <v>30.765047167443072</v>
      </c>
      <c r="L23" s="8">
        <v>14.324293507185615</v>
      </c>
      <c r="M23" s="8">
        <v>0</v>
      </c>
      <c r="N23" s="8">
        <v>41.066811077593208</v>
      </c>
      <c r="O23" s="8">
        <v>0</v>
      </c>
      <c r="P23" s="8">
        <v>12.362066902945596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10.723021319999999</v>
      </c>
      <c r="W23" s="8">
        <v>0</v>
      </c>
      <c r="X23" s="8">
        <v>0</v>
      </c>
      <c r="Y23" s="8">
        <v>1.0944661199999999</v>
      </c>
      <c r="Z23" s="8">
        <v>1.3134356400000002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314.35208892000003</v>
      </c>
      <c r="D26" s="27">
        <f t="shared" ref="D26:X26" si="21">SUM(D27,D33)</f>
        <v>277.88069519999993</v>
      </c>
      <c r="E26" s="27">
        <f t="shared" si="21"/>
        <v>236.04678612000006</v>
      </c>
      <c r="F26" s="27">
        <f t="shared" si="21"/>
        <v>239.33305152000005</v>
      </c>
      <c r="G26" s="27">
        <f t="shared" si="21"/>
        <v>255.00861</v>
      </c>
      <c r="H26" s="27">
        <f t="shared" si="21"/>
        <v>223.14531707999998</v>
      </c>
      <c r="I26" s="27">
        <f t="shared" si="21"/>
        <v>180.12780900000001</v>
      </c>
      <c r="J26" s="27">
        <f t="shared" si="21"/>
        <v>243.14483052000006</v>
      </c>
      <c r="K26" s="27">
        <f t="shared" si="21"/>
        <v>201.72027492000001</v>
      </c>
      <c r="L26" s="27">
        <f t="shared" si="21"/>
        <v>198.88063020000001</v>
      </c>
      <c r="M26" s="27">
        <f t="shared" si="21"/>
        <v>221.56666848000009</v>
      </c>
      <c r="N26" s="27">
        <f t="shared" si="21"/>
        <v>227.47870835999998</v>
      </c>
      <c r="O26" s="27">
        <f t="shared" si="21"/>
        <v>208.21673088</v>
      </c>
      <c r="P26" s="27">
        <f t="shared" si="21"/>
        <v>256.49998164000004</v>
      </c>
      <c r="Q26" s="27">
        <f t="shared" si="21"/>
        <v>247.73028012000006</v>
      </c>
      <c r="R26" s="27">
        <f t="shared" si="21"/>
        <v>256.27972535999999</v>
      </c>
      <c r="S26" s="27">
        <f t="shared" si="21"/>
        <v>218.50757640000003</v>
      </c>
      <c r="T26" s="27">
        <f t="shared" si="21"/>
        <v>223.69465044</v>
      </c>
      <c r="U26" s="27">
        <f t="shared" si="21"/>
        <v>243.67528008000008</v>
      </c>
      <c r="V26" s="27">
        <f t="shared" si="21"/>
        <v>258.27337692000003</v>
      </c>
      <c r="W26" s="27">
        <f t="shared" si="21"/>
        <v>229.84744248000004</v>
      </c>
      <c r="X26" s="27">
        <f t="shared" si="21"/>
        <v>176.61193703999996</v>
      </c>
      <c r="Y26" s="27">
        <f t="shared" ref="Y26:Z26" si="22">SUM(Y27,Y33)</f>
        <v>185.34220343999996</v>
      </c>
      <c r="Z26" s="27">
        <f t="shared" si="22"/>
        <v>167.36040180000001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314.35208892000003</v>
      </c>
      <c r="D33" s="19">
        <f t="shared" ref="D33:X33" si="27">SUM(D34:D50)</f>
        <v>277.88069519999993</v>
      </c>
      <c r="E33" s="19">
        <f t="shared" si="27"/>
        <v>236.04678612000006</v>
      </c>
      <c r="F33" s="19">
        <f t="shared" si="27"/>
        <v>239.33305152000005</v>
      </c>
      <c r="G33" s="19">
        <f t="shared" si="27"/>
        <v>255.00861</v>
      </c>
      <c r="H33" s="19">
        <f t="shared" si="27"/>
        <v>223.14531707999998</v>
      </c>
      <c r="I33" s="19">
        <f t="shared" si="27"/>
        <v>180.12780900000001</v>
      </c>
      <c r="J33" s="19">
        <f t="shared" si="27"/>
        <v>243.14483052000006</v>
      </c>
      <c r="K33" s="19">
        <f t="shared" si="27"/>
        <v>201.72027492000001</v>
      </c>
      <c r="L33" s="19">
        <f t="shared" si="27"/>
        <v>198.88063020000001</v>
      </c>
      <c r="M33" s="19">
        <f t="shared" si="27"/>
        <v>221.56666848000009</v>
      </c>
      <c r="N33" s="19">
        <f t="shared" si="27"/>
        <v>227.47870835999998</v>
      </c>
      <c r="O33" s="19">
        <f t="shared" si="27"/>
        <v>208.21673088</v>
      </c>
      <c r="P33" s="19">
        <f t="shared" si="27"/>
        <v>256.49998164000004</v>
      </c>
      <c r="Q33" s="19">
        <f t="shared" si="27"/>
        <v>247.73028012000006</v>
      </c>
      <c r="R33" s="19">
        <f t="shared" si="27"/>
        <v>256.27972535999999</v>
      </c>
      <c r="S33" s="19">
        <f t="shared" si="27"/>
        <v>218.50757640000003</v>
      </c>
      <c r="T33" s="19">
        <f t="shared" si="27"/>
        <v>223.69465044</v>
      </c>
      <c r="U33" s="19">
        <f t="shared" si="27"/>
        <v>243.67528008000008</v>
      </c>
      <c r="V33" s="19">
        <f t="shared" si="27"/>
        <v>258.27337692000003</v>
      </c>
      <c r="W33" s="19">
        <f t="shared" si="27"/>
        <v>229.84744248000004</v>
      </c>
      <c r="X33" s="19">
        <f t="shared" si="27"/>
        <v>176.61193703999996</v>
      </c>
      <c r="Y33" s="19">
        <f t="shared" ref="Y33:Z33" si="28">SUM(Y34:Y50)</f>
        <v>185.34220343999996</v>
      </c>
      <c r="Z33" s="19">
        <f t="shared" si="28"/>
        <v>167.36040180000001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8.707724279999999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2.9026504799999988</v>
      </c>
      <c r="L36" s="8">
        <v>2.9026504799999988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0.40911516000000003</v>
      </c>
      <c r="U36" s="8">
        <v>0.52814699999999992</v>
      </c>
      <c r="V36" s="8">
        <v>0.53700623999999997</v>
      </c>
      <c r="W36" s="8">
        <v>0.58925304000000023</v>
      </c>
      <c r="X36" s="8">
        <v>0.47317428000000011</v>
      </c>
      <c r="Y36" s="8">
        <v>0.41774724000000002</v>
      </c>
      <c r="Z36" s="8">
        <v>8.1323279999999998E-2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9.230759999999999E-2</v>
      </c>
      <c r="U37" s="8">
        <v>0.13995828000000002</v>
      </c>
      <c r="V37" s="8">
        <v>0.15268176</v>
      </c>
      <c r="W37" s="8">
        <v>0.12548844000000003</v>
      </c>
      <c r="X37" s="8">
        <v>8.6569560000000004E-2</v>
      </c>
      <c r="Y37" s="8">
        <v>0.19359647999999999</v>
      </c>
      <c r="Z37" s="8">
        <v>8.9313839999999992E-2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0.54408168000000001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5.2544519999999997E-2</v>
      </c>
      <c r="U41" s="8">
        <v>2.1742560000000001E-2</v>
      </c>
      <c r="V41" s="8">
        <v>6.2121600000000004E-3</v>
      </c>
      <c r="W41" s="8">
        <v>9.3182400000000002E-3</v>
      </c>
      <c r="X41" s="8">
        <v>1.2424320000000001E-2</v>
      </c>
      <c r="Y41" s="8">
        <v>6.2121600000000004E-3</v>
      </c>
      <c r="Z41" s="8">
        <v>3.0801959999999986E-2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308.15234892000001</v>
      </c>
      <c r="D43" s="8">
        <v>268.60811327999994</v>
      </c>
      <c r="E43" s="8">
        <v>221.26541580000006</v>
      </c>
      <c r="F43" s="8">
        <v>211.74421788000004</v>
      </c>
      <c r="G43" s="8">
        <v>227.42116955999998</v>
      </c>
      <c r="H43" s="8">
        <v>204.90582527999999</v>
      </c>
      <c r="I43" s="8">
        <v>161.76753216</v>
      </c>
      <c r="J43" s="8">
        <v>224.66473848000004</v>
      </c>
      <c r="K43" s="8">
        <v>190.27030464000001</v>
      </c>
      <c r="L43" s="8">
        <v>187.65632339999999</v>
      </c>
      <c r="M43" s="8">
        <v>213.17191740000007</v>
      </c>
      <c r="N43" s="8">
        <v>213.05000807999997</v>
      </c>
      <c r="O43" s="8">
        <v>196.83766908000001</v>
      </c>
      <c r="P43" s="8">
        <v>248.08306536000003</v>
      </c>
      <c r="Q43" s="8">
        <v>238.62348900000006</v>
      </c>
      <c r="R43" s="8">
        <v>244.13715144</v>
      </c>
      <c r="S43" s="8">
        <v>206.36500248000004</v>
      </c>
      <c r="T43" s="8">
        <v>221.81574168</v>
      </c>
      <c r="U43" s="8">
        <v>241.48742436000006</v>
      </c>
      <c r="V43" s="8">
        <v>254.88197747999999</v>
      </c>
      <c r="W43" s="8">
        <v>224.89228476000002</v>
      </c>
      <c r="X43" s="8">
        <v>174.38261255999996</v>
      </c>
      <c r="Y43" s="8">
        <v>183.99290831999997</v>
      </c>
      <c r="Z43" s="8">
        <v>166.54280292000001</v>
      </c>
    </row>
    <row r="44" spans="1:26" ht="11.25" customHeight="1" x14ac:dyDescent="0.2">
      <c r="A44" s="28" t="s">
        <v>74</v>
      </c>
      <c r="B44" s="7" t="s">
        <v>75</v>
      </c>
      <c r="C44" s="8">
        <v>6.1997400000000003</v>
      </c>
      <c r="D44" s="8">
        <v>9.2725819200000004</v>
      </c>
      <c r="E44" s="8">
        <v>3.1268980800000001</v>
      </c>
      <c r="F44" s="8">
        <v>24.642085680000005</v>
      </c>
      <c r="G44" s="8">
        <v>24.640692480000006</v>
      </c>
      <c r="H44" s="8">
        <v>12.346259760000002</v>
      </c>
      <c r="I44" s="8">
        <v>15.413528880000001</v>
      </c>
      <c r="J44" s="8">
        <v>15.533344080000003</v>
      </c>
      <c r="K44" s="8">
        <v>6.2016904799999999</v>
      </c>
      <c r="L44" s="8">
        <v>6.195839040000001</v>
      </c>
      <c r="M44" s="8">
        <v>6.195839040000001</v>
      </c>
      <c r="N44" s="8">
        <v>12.229788240000003</v>
      </c>
      <c r="O44" s="8">
        <v>9.1067911200000022</v>
      </c>
      <c r="P44" s="8">
        <v>6.0712869600000001</v>
      </c>
      <c r="Q44" s="8">
        <v>9.1067911200000022</v>
      </c>
      <c r="R44" s="8">
        <v>12.14257392</v>
      </c>
      <c r="S44" s="8">
        <v>12.14257392</v>
      </c>
      <c r="T44" s="8">
        <v>0</v>
      </c>
      <c r="U44" s="8">
        <v>0</v>
      </c>
      <c r="V44" s="8">
        <v>1.8225842400000003</v>
      </c>
      <c r="W44" s="8">
        <v>3.4779844799999986</v>
      </c>
      <c r="X44" s="8">
        <v>0.91143144000000009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2.9467479600000002</v>
      </c>
      <c r="F50" s="8">
        <v>2.9467479600000002</v>
      </c>
      <c r="G50" s="8">
        <v>2.9467479600000002</v>
      </c>
      <c r="H50" s="8">
        <v>5.89323204</v>
      </c>
      <c r="I50" s="8">
        <v>2.9467479600000002</v>
      </c>
      <c r="J50" s="8">
        <v>2.9467479600000002</v>
      </c>
      <c r="K50" s="8">
        <v>2.3456293199999996</v>
      </c>
      <c r="L50" s="8">
        <v>2.1258172799999997</v>
      </c>
      <c r="M50" s="8">
        <v>2.1989120400000002</v>
      </c>
      <c r="N50" s="8">
        <v>2.1989120400000002</v>
      </c>
      <c r="O50" s="8">
        <v>2.2722706800000001</v>
      </c>
      <c r="P50" s="8">
        <v>2.3456293199999996</v>
      </c>
      <c r="Q50" s="8">
        <v>0</v>
      </c>
      <c r="R50" s="8">
        <v>0</v>
      </c>
      <c r="S50" s="8">
        <v>0</v>
      </c>
      <c r="T50" s="8">
        <v>1.3249414799999999</v>
      </c>
      <c r="U50" s="8">
        <v>0.95392620000000006</v>
      </c>
      <c r="V50" s="8">
        <v>0.87291503999999975</v>
      </c>
      <c r="W50" s="8">
        <v>0.75311351999999998</v>
      </c>
      <c r="X50" s="8">
        <v>0.74572488000000015</v>
      </c>
      <c r="Y50" s="8">
        <v>0.7317392399999999</v>
      </c>
      <c r="Z50" s="8">
        <v>0.61615980000000015</v>
      </c>
    </row>
    <row r="51" spans="1:26" ht="11.25" customHeight="1" x14ac:dyDescent="0.2">
      <c r="A51" s="25" t="s">
        <v>88</v>
      </c>
      <c r="B51" s="26" t="s">
        <v>89</v>
      </c>
      <c r="C51" s="27">
        <v>92.548170000000027</v>
      </c>
      <c r="D51" s="27">
        <v>61.850250000000017</v>
      </c>
      <c r="E51" s="27">
        <v>56.599289999999996</v>
      </c>
      <c r="F51" s="27">
        <v>45.390510000000006</v>
      </c>
      <c r="G51" s="27">
        <v>29.385179999999998</v>
      </c>
      <c r="H51" s="27">
        <v>44.380710000000008</v>
      </c>
      <c r="I51" s="27">
        <v>151.31711627999999</v>
      </c>
      <c r="J51" s="27">
        <v>126.17451</v>
      </c>
      <c r="K51" s="27">
        <v>36.554760000000002</v>
      </c>
      <c r="L51" s="27">
        <v>41.048370000000006</v>
      </c>
      <c r="M51" s="27">
        <v>52.510811760000003</v>
      </c>
      <c r="N51" s="27">
        <v>49.440615840000014</v>
      </c>
      <c r="O51" s="27">
        <v>46.079597158229426</v>
      </c>
      <c r="P51" s="27">
        <v>32.680157020018136</v>
      </c>
      <c r="Q51" s="27">
        <v>23.035145063414163</v>
      </c>
      <c r="R51" s="27">
        <v>50.392232124219547</v>
      </c>
      <c r="S51" s="27">
        <v>79.979524261301975</v>
      </c>
      <c r="T51" s="27">
        <v>61.876263899947084</v>
      </c>
      <c r="U51" s="27">
        <v>46.905246985074932</v>
      </c>
      <c r="V51" s="27">
        <v>39.419128077308315</v>
      </c>
      <c r="W51" s="27">
        <v>13.124780603456678</v>
      </c>
      <c r="X51" s="27">
        <v>10.484619167974618</v>
      </c>
      <c r="Y51" s="27">
        <v>8.5896731336232275</v>
      </c>
      <c r="Z51" s="27">
        <v>24.164882832058524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0.28622880000000006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0.14311439999999997</v>
      </c>
      <c r="N52" s="27">
        <f t="shared" si="30"/>
        <v>0.14311439999999997</v>
      </c>
      <c r="O52" s="27">
        <f t="shared" si="30"/>
        <v>0.14311439999999997</v>
      </c>
      <c r="P52" s="27">
        <f t="shared" si="30"/>
        <v>0.14311439999999997</v>
      </c>
      <c r="Q52" s="27">
        <f t="shared" si="30"/>
        <v>0.14311439999999997</v>
      </c>
      <c r="R52" s="27">
        <f t="shared" si="30"/>
        <v>0.14311439999999997</v>
      </c>
      <c r="S52" s="27">
        <f t="shared" si="30"/>
        <v>0.28622880000000006</v>
      </c>
      <c r="T52" s="27">
        <f t="shared" si="30"/>
        <v>0.30733559999999999</v>
      </c>
      <c r="U52" s="27">
        <f t="shared" si="30"/>
        <v>0.14311439999999997</v>
      </c>
      <c r="V52" s="27">
        <f t="shared" si="30"/>
        <v>0.1369368</v>
      </c>
      <c r="W52" s="27">
        <f t="shared" si="30"/>
        <v>7.927919999999998E-2</v>
      </c>
      <c r="X52" s="27">
        <f t="shared" si="30"/>
        <v>9.9871200000000021E-2</v>
      </c>
      <c r="Y52" s="27">
        <f t="shared" ref="Y52:Z52" si="31">SUM(Y53:Y54)</f>
        <v>9.4208399999999998E-2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0.28622880000000006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0.14311439999999997</v>
      </c>
      <c r="N53" s="8">
        <v>0.14311439999999997</v>
      </c>
      <c r="O53" s="8">
        <v>0.14311439999999997</v>
      </c>
      <c r="P53" s="8">
        <v>0.14311439999999997</v>
      </c>
      <c r="Q53" s="8">
        <v>0.14311439999999997</v>
      </c>
      <c r="R53" s="8">
        <v>0.14311439999999997</v>
      </c>
      <c r="S53" s="8">
        <v>0.28622880000000006</v>
      </c>
      <c r="T53" s="8">
        <v>0.30733559999999999</v>
      </c>
      <c r="U53" s="8">
        <v>0.14311439999999997</v>
      </c>
      <c r="V53" s="8">
        <v>0.1369368</v>
      </c>
      <c r="W53" s="8">
        <v>7.927919999999998E-2</v>
      </c>
      <c r="X53" s="8">
        <v>9.9871200000000021E-2</v>
      </c>
      <c r="Y53" s="8">
        <v>9.4208399999999998E-2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1.2317760000000002</v>
      </c>
      <c r="D61" s="49">
        <f t="shared" ref="D61:X61" si="33">SUM(D62:D72)</f>
        <v>3.9199104</v>
      </c>
      <c r="E61" s="49">
        <f t="shared" si="33"/>
        <v>4.9279104</v>
      </c>
      <c r="F61" s="49">
        <f t="shared" si="33"/>
        <v>52.192223999999975</v>
      </c>
      <c r="G61" s="49">
        <f t="shared" si="33"/>
        <v>45.808358399999996</v>
      </c>
      <c r="H61" s="49">
        <f t="shared" si="33"/>
        <v>45.920044799999992</v>
      </c>
      <c r="I61" s="49">
        <f t="shared" si="33"/>
        <v>51.520492799999992</v>
      </c>
      <c r="J61" s="49">
        <f t="shared" si="33"/>
        <v>59.584089599999977</v>
      </c>
      <c r="K61" s="49">
        <f t="shared" si="33"/>
        <v>53.311910400000016</v>
      </c>
      <c r="L61" s="49">
        <f t="shared" si="33"/>
        <v>69.21613440000003</v>
      </c>
      <c r="M61" s="49">
        <f t="shared" si="33"/>
        <v>62.943955200000019</v>
      </c>
      <c r="N61" s="49">
        <f t="shared" si="33"/>
        <v>60.591686399999979</v>
      </c>
      <c r="O61" s="49">
        <f t="shared" si="33"/>
        <v>59.472000352097588</v>
      </c>
      <c r="P61" s="49">
        <f t="shared" si="33"/>
        <v>56.224224369821918</v>
      </c>
      <c r="Q61" s="49">
        <f t="shared" si="33"/>
        <v>48.048142786195847</v>
      </c>
      <c r="R61" s="49">
        <f t="shared" si="33"/>
        <v>48.384018721454765</v>
      </c>
      <c r="S61" s="49">
        <f t="shared" si="33"/>
        <v>3.0240672122087782</v>
      </c>
      <c r="T61" s="49">
        <f t="shared" si="33"/>
        <v>1.6785292588750378</v>
      </c>
      <c r="U61" s="49">
        <f t="shared" si="33"/>
        <v>3.6612064838308171</v>
      </c>
      <c r="V61" s="49">
        <f t="shared" si="33"/>
        <v>2.6329056244378939</v>
      </c>
      <c r="W61" s="49">
        <f t="shared" si="33"/>
        <v>2.7457659192025949</v>
      </c>
      <c r="X61" s="49">
        <f t="shared" si="33"/>
        <v>2.1076167229337952</v>
      </c>
      <c r="Y61" s="49">
        <f t="shared" ref="Y61:Z61" si="34">SUM(Y62:Y72)</f>
        <v>2.9941596710191036</v>
      </c>
      <c r="Z61" s="49">
        <f t="shared" si="34"/>
        <v>3.223981029761223</v>
      </c>
    </row>
    <row r="62" spans="1:26" ht="11.25" customHeight="1" x14ac:dyDescent="0.2">
      <c r="A62" s="50" t="s">
        <v>92</v>
      </c>
      <c r="B62" s="51" t="s">
        <v>93</v>
      </c>
      <c r="C62" s="52">
        <v>1.2317760000000002</v>
      </c>
      <c r="D62" s="52">
        <v>3.9199104</v>
      </c>
      <c r="E62" s="52">
        <v>4.9279104</v>
      </c>
      <c r="F62" s="52">
        <v>52.192223999999975</v>
      </c>
      <c r="G62" s="52">
        <v>45.808358399999996</v>
      </c>
      <c r="H62" s="52">
        <v>45.920044799999992</v>
      </c>
      <c r="I62" s="52">
        <v>51.520492799999992</v>
      </c>
      <c r="J62" s="52">
        <v>59.584089599999977</v>
      </c>
      <c r="K62" s="52">
        <v>53.311910400000016</v>
      </c>
      <c r="L62" s="52">
        <v>69.21613440000003</v>
      </c>
      <c r="M62" s="52">
        <v>62.943955200000019</v>
      </c>
      <c r="N62" s="52">
        <v>60.591686399999979</v>
      </c>
      <c r="O62" s="52">
        <v>59.472000000000016</v>
      </c>
      <c r="P62" s="52">
        <v>56.224224</v>
      </c>
      <c r="Q62" s="52">
        <v>48.048134400000002</v>
      </c>
      <c r="R62" s="52">
        <v>48.383999999999972</v>
      </c>
      <c r="S62" s="52">
        <v>3.024</v>
      </c>
      <c r="T62" s="52">
        <v>1.6773120000000001</v>
      </c>
      <c r="U62" s="52">
        <v>3.6606527999999998</v>
      </c>
      <c r="V62" s="52">
        <v>2.6320895999999996</v>
      </c>
      <c r="W62" s="52">
        <v>2.7449856000000001</v>
      </c>
      <c r="X62" s="52">
        <v>2.1059136000000001</v>
      </c>
      <c r="Y62" s="52">
        <v>2.9905344</v>
      </c>
      <c r="Z62" s="52">
        <v>3.2223744000000001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3.5209757128162015E-7</v>
      </c>
      <c r="P64" s="52">
        <v>3.6982191754507473E-7</v>
      </c>
      <c r="Q64" s="52">
        <v>8.3861958447272312E-6</v>
      </c>
      <c r="R64" s="52">
        <v>1.8721454792172125E-5</v>
      </c>
      <c r="S64" s="52">
        <v>6.7212208778297418E-5</v>
      </c>
      <c r="T64" s="52">
        <v>1.2172588750377102E-3</v>
      </c>
      <c r="U64" s="52">
        <v>5.5368383081735092E-4</v>
      </c>
      <c r="V64" s="52">
        <v>8.1602443789417908E-4</v>
      </c>
      <c r="W64" s="52">
        <v>7.8031920259482158E-4</v>
      </c>
      <c r="X64" s="52">
        <v>1.703122933795341E-3</v>
      </c>
      <c r="Y64" s="52">
        <v>3.6252710191037982E-3</v>
      </c>
      <c r="Z64" s="52">
        <v>1.606629761223103E-3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9499.8682810800019</v>
      </c>
      <c r="D2" s="21">
        <f t="shared" ref="D2:X2" si="0">SUM(D3,D17,D22,D25,D26,D51,D52)</f>
        <v>8794.0382810399988</v>
      </c>
      <c r="E2" s="21">
        <f t="shared" si="0"/>
        <v>8872.7942437199999</v>
      </c>
      <c r="F2" s="21">
        <f t="shared" si="0"/>
        <v>7739.6032187999999</v>
      </c>
      <c r="G2" s="21">
        <f t="shared" si="0"/>
        <v>8443.8365119199989</v>
      </c>
      <c r="H2" s="21">
        <f t="shared" si="0"/>
        <v>8561.2419612000012</v>
      </c>
      <c r="I2" s="21">
        <f t="shared" si="0"/>
        <v>7132.8459729600017</v>
      </c>
      <c r="J2" s="21">
        <f t="shared" si="0"/>
        <v>6075.9851749199997</v>
      </c>
      <c r="K2" s="21">
        <f t="shared" si="0"/>
        <v>6165.2750173199984</v>
      </c>
      <c r="L2" s="21">
        <f t="shared" si="0"/>
        <v>5907.6093751199987</v>
      </c>
      <c r="M2" s="21">
        <f t="shared" si="0"/>
        <v>6567.445348199999</v>
      </c>
      <c r="N2" s="21">
        <f t="shared" si="0"/>
        <v>6052.7708352000009</v>
      </c>
      <c r="O2" s="21">
        <f t="shared" si="0"/>
        <v>6046.3833289200011</v>
      </c>
      <c r="P2" s="21">
        <f t="shared" si="0"/>
        <v>6375.4201421999996</v>
      </c>
      <c r="Q2" s="21">
        <f t="shared" si="0"/>
        <v>6132.0159367200004</v>
      </c>
      <c r="R2" s="21">
        <f t="shared" si="0"/>
        <v>6551.9892979200004</v>
      </c>
      <c r="S2" s="21">
        <f t="shared" si="0"/>
        <v>6074.9878978800007</v>
      </c>
      <c r="T2" s="21">
        <f t="shared" si="0"/>
        <v>6008.0344347600003</v>
      </c>
      <c r="U2" s="21">
        <f t="shared" si="0"/>
        <v>5631.2002771199996</v>
      </c>
      <c r="V2" s="21">
        <f t="shared" si="0"/>
        <v>5240.0612660399984</v>
      </c>
      <c r="W2" s="21">
        <f t="shared" si="0"/>
        <v>4897.3991954399999</v>
      </c>
      <c r="X2" s="21">
        <f t="shared" si="0"/>
        <v>5000.8884775200004</v>
      </c>
      <c r="Y2" s="21">
        <f t="shared" ref="Y2:Z2" si="1">SUM(Y3,Y17,Y22,Y25,Y26,Y51,Y52)</f>
        <v>4830.1413271199999</v>
      </c>
      <c r="Z2" s="21">
        <f t="shared" si="1"/>
        <v>4619.7077907600014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666.44970732000002</v>
      </c>
      <c r="D26" s="27">
        <f t="shared" ref="D26:X26" si="21">SUM(D27,D33)</f>
        <v>528.7562107199999</v>
      </c>
      <c r="E26" s="27">
        <f t="shared" si="21"/>
        <v>507.14269848000004</v>
      </c>
      <c r="F26" s="27">
        <f t="shared" si="21"/>
        <v>441.02954915999999</v>
      </c>
      <c r="G26" s="27">
        <f t="shared" si="21"/>
        <v>1094.02235892</v>
      </c>
      <c r="H26" s="27">
        <f t="shared" si="21"/>
        <v>887.58111096000005</v>
      </c>
      <c r="I26" s="27">
        <f t="shared" si="21"/>
        <v>603.31376771999999</v>
      </c>
      <c r="J26" s="27">
        <f t="shared" si="21"/>
        <v>457.20794844000005</v>
      </c>
      <c r="K26" s="27">
        <f t="shared" si="21"/>
        <v>272.96680212000001</v>
      </c>
      <c r="L26" s="27">
        <f t="shared" si="21"/>
        <v>211.38553764</v>
      </c>
      <c r="M26" s="27">
        <f t="shared" si="21"/>
        <v>281.07581040000002</v>
      </c>
      <c r="N26" s="27">
        <f t="shared" si="21"/>
        <v>276.24366251999999</v>
      </c>
      <c r="O26" s="27">
        <f t="shared" si="21"/>
        <v>249.91119252000007</v>
      </c>
      <c r="P26" s="27">
        <f t="shared" si="21"/>
        <v>273.01091939999998</v>
      </c>
      <c r="Q26" s="27">
        <f t="shared" si="21"/>
        <v>236.10899628000004</v>
      </c>
      <c r="R26" s="27">
        <f t="shared" si="21"/>
        <v>196.15662792000001</v>
      </c>
      <c r="S26" s="27">
        <f t="shared" si="21"/>
        <v>150.78333204</v>
      </c>
      <c r="T26" s="27">
        <f t="shared" si="21"/>
        <v>77.763596399999997</v>
      </c>
      <c r="U26" s="27">
        <f t="shared" si="21"/>
        <v>57.009153960000006</v>
      </c>
      <c r="V26" s="27">
        <f t="shared" si="21"/>
        <v>46.689352200000002</v>
      </c>
      <c r="W26" s="27">
        <f t="shared" si="21"/>
        <v>52.683755040000008</v>
      </c>
      <c r="X26" s="27">
        <f t="shared" si="21"/>
        <v>34.98976656</v>
      </c>
      <c r="Y26" s="27">
        <f t="shared" ref="Y26:Z26" si="22">SUM(Y27,Y33)</f>
        <v>58.642445520000003</v>
      </c>
      <c r="Z26" s="27">
        <f t="shared" si="22"/>
        <v>62.004573000000015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388.74696047999998</v>
      </c>
      <c r="D27" s="19">
        <f t="shared" ref="D27:X27" si="24">SUM(D28:D32)</f>
        <v>216.95474735999997</v>
      </c>
      <c r="E27" s="19">
        <f t="shared" si="24"/>
        <v>207.06747444000001</v>
      </c>
      <c r="F27" s="19">
        <f t="shared" si="24"/>
        <v>226.66857228000001</v>
      </c>
      <c r="G27" s="19">
        <f t="shared" si="24"/>
        <v>449.80804223999991</v>
      </c>
      <c r="H27" s="19">
        <f t="shared" si="24"/>
        <v>126.98618076</v>
      </c>
      <c r="I27" s="19">
        <f t="shared" si="24"/>
        <v>42.56516340000001</v>
      </c>
      <c r="J27" s="19">
        <f t="shared" si="24"/>
        <v>3.0369949200000002</v>
      </c>
      <c r="K27" s="19">
        <f t="shared" si="24"/>
        <v>3.0367310399999998</v>
      </c>
      <c r="L27" s="19">
        <f t="shared" si="24"/>
        <v>9.1104570000000002</v>
      </c>
      <c r="M27" s="19">
        <f t="shared" si="24"/>
        <v>3.0367310399999998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1.43788212</v>
      </c>
      <c r="U27" s="19">
        <f t="shared" si="24"/>
        <v>6.7067740799999997</v>
      </c>
      <c r="V27" s="19">
        <f t="shared" si="24"/>
        <v>6.1433902800000002</v>
      </c>
      <c r="W27" s="19">
        <f t="shared" si="24"/>
        <v>5.6900444399999994</v>
      </c>
      <c r="X27" s="19">
        <f t="shared" si="24"/>
        <v>4.7508955199999994</v>
      </c>
      <c r="Y27" s="19">
        <f t="shared" ref="Y27:Z27" si="25">SUM(Y28:Y32)</f>
        <v>25.484738759999999</v>
      </c>
      <c r="Z27" s="19">
        <f t="shared" si="25"/>
        <v>36.437342040000011</v>
      </c>
    </row>
    <row r="28" spans="1:26" ht="11.25" customHeight="1" x14ac:dyDescent="0.2">
      <c r="A28" s="28" t="s">
        <v>44</v>
      </c>
      <c r="B28" s="7" t="s">
        <v>45</v>
      </c>
      <c r="C28" s="8">
        <v>388.74696047999998</v>
      </c>
      <c r="D28" s="8">
        <v>216.95474735999997</v>
      </c>
      <c r="E28" s="8">
        <v>75.725907480000004</v>
      </c>
      <c r="F28" s="8">
        <v>124.16847011999999</v>
      </c>
      <c r="G28" s="8">
        <v>418.59389951999992</v>
      </c>
      <c r="H28" s="8">
        <v>126.98618076</v>
      </c>
      <c r="I28" s="8">
        <v>42.56516340000001</v>
      </c>
      <c r="J28" s="8">
        <v>3.0369949200000002</v>
      </c>
      <c r="K28" s="8">
        <v>3.0367310399999998</v>
      </c>
      <c r="L28" s="8">
        <v>9.1104570000000002</v>
      </c>
      <c r="M28" s="8">
        <v>3.0367310399999998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1.43788212</v>
      </c>
      <c r="U28" s="8">
        <v>6.7067740799999997</v>
      </c>
      <c r="V28" s="8">
        <v>6.1433902800000002</v>
      </c>
      <c r="W28" s="8">
        <v>5.6900444399999994</v>
      </c>
      <c r="X28" s="8">
        <v>4.7508955199999994</v>
      </c>
      <c r="Y28" s="8">
        <v>25.484738759999999</v>
      </c>
      <c r="Z28" s="8">
        <v>36.437342040000011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131.34156696000002</v>
      </c>
      <c r="F29" s="8">
        <v>102.50010216000001</v>
      </c>
      <c r="G29" s="8">
        <v>31.214142719999995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277.70274683999997</v>
      </c>
      <c r="D33" s="19">
        <f t="shared" ref="D33:X33" si="27">SUM(D34:D50)</f>
        <v>311.80146335999996</v>
      </c>
      <c r="E33" s="19">
        <f t="shared" si="27"/>
        <v>300.07522404000002</v>
      </c>
      <c r="F33" s="19">
        <f t="shared" si="27"/>
        <v>214.36097688000001</v>
      </c>
      <c r="G33" s="19">
        <f t="shared" si="27"/>
        <v>644.21431668000002</v>
      </c>
      <c r="H33" s="19">
        <f t="shared" si="27"/>
        <v>760.59493020000002</v>
      </c>
      <c r="I33" s="19">
        <f t="shared" si="27"/>
        <v>560.74860432000003</v>
      </c>
      <c r="J33" s="19">
        <f t="shared" si="27"/>
        <v>454.17095352000007</v>
      </c>
      <c r="K33" s="19">
        <f t="shared" si="27"/>
        <v>269.93007108</v>
      </c>
      <c r="L33" s="19">
        <f t="shared" si="27"/>
        <v>202.27508064</v>
      </c>
      <c r="M33" s="19">
        <f t="shared" si="27"/>
        <v>278.03907936000002</v>
      </c>
      <c r="N33" s="19">
        <f t="shared" si="27"/>
        <v>276.24366251999999</v>
      </c>
      <c r="O33" s="19">
        <f t="shared" si="27"/>
        <v>249.91119252000007</v>
      </c>
      <c r="P33" s="19">
        <f t="shared" si="27"/>
        <v>273.01091939999998</v>
      </c>
      <c r="Q33" s="19">
        <f t="shared" si="27"/>
        <v>236.10899628000004</v>
      </c>
      <c r="R33" s="19">
        <f t="shared" si="27"/>
        <v>196.15662792000001</v>
      </c>
      <c r="S33" s="19">
        <f t="shared" si="27"/>
        <v>150.78333204</v>
      </c>
      <c r="T33" s="19">
        <f t="shared" si="27"/>
        <v>76.32571428</v>
      </c>
      <c r="U33" s="19">
        <f t="shared" si="27"/>
        <v>50.302379880000004</v>
      </c>
      <c r="V33" s="19">
        <f t="shared" si="27"/>
        <v>40.545961920000003</v>
      </c>
      <c r="W33" s="19">
        <f t="shared" si="27"/>
        <v>46.993710600000007</v>
      </c>
      <c r="X33" s="19">
        <f t="shared" si="27"/>
        <v>30.238871040000003</v>
      </c>
      <c r="Y33" s="19">
        <f t="shared" ref="Y33:Z33" si="28">SUM(Y34:Y50)</f>
        <v>33.157706760000003</v>
      </c>
      <c r="Z33" s="19">
        <f t="shared" si="28"/>
        <v>25.567230960000003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71.28</v>
      </c>
      <c r="H34" s="8">
        <v>83.180805120000002</v>
      </c>
      <c r="I34" s="8">
        <v>72.094510080000006</v>
      </c>
      <c r="J34" s="8">
        <v>66.544519680000008</v>
      </c>
      <c r="K34" s="8">
        <v>61.003031040000018</v>
      </c>
      <c r="L34" s="8">
        <v>74.867328000000015</v>
      </c>
      <c r="M34" s="8">
        <v>61.003031040000018</v>
      </c>
      <c r="N34" s="8">
        <v>85.958807039999996</v>
      </c>
      <c r="O34" s="8">
        <v>80.412963840000003</v>
      </c>
      <c r="P34" s="8">
        <v>105.36873984000002</v>
      </c>
      <c r="Q34" s="8">
        <v>72.094510080000006</v>
      </c>
      <c r="R34" s="8">
        <v>41.592890880000013</v>
      </c>
      <c r="S34" s="8">
        <v>27.728593919999991</v>
      </c>
      <c r="T34" s="8">
        <v>2.9807999999999995</v>
      </c>
      <c r="U34" s="8">
        <v>5.8423679999999996</v>
      </c>
      <c r="V34" s="8">
        <v>3.2275584000000008</v>
      </c>
      <c r="W34" s="8">
        <v>2.7535334400000009</v>
      </c>
      <c r="X34" s="8">
        <v>1.7136230399999999</v>
      </c>
      <c r="Y34" s="8">
        <v>2.9059430399999999</v>
      </c>
      <c r="Z34" s="8">
        <v>1.7275161600000002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5.943414240000001</v>
      </c>
      <c r="D36" s="8">
        <v>2.9846552400000008</v>
      </c>
      <c r="E36" s="8">
        <v>0</v>
      </c>
      <c r="F36" s="8">
        <v>0</v>
      </c>
      <c r="G36" s="8">
        <v>0</v>
      </c>
      <c r="H36" s="8">
        <v>0</v>
      </c>
      <c r="I36" s="8">
        <v>35.715685320000006</v>
      </c>
      <c r="J36" s="8">
        <v>47.326060080000005</v>
      </c>
      <c r="K36" s="8">
        <v>14.513025240000001</v>
      </c>
      <c r="L36" s="8">
        <v>8.707724279999999</v>
      </c>
      <c r="M36" s="8">
        <v>64.6145262</v>
      </c>
      <c r="N36" s="8">
        <v>38.427975719999992</v>
      </c>
      <c r="O36" s="8">
        <v>35.588475720000012</v>
      </c>
      <c r="P36" s="8">
        <v>0</v>
      </c>
      <c r="Q36" s="8">
        <v>0</v>
      </c>
      <c r="R36" s="8">
        <v>0</v>
      </c>
      <c r="S36" s="8">
        <v>0</v>
      </c>
      <c r="T36" s="8">
        <v>0.52246799999999993</v>
      </c>
      <c r="U36" s="8">
        <v>0.64149984000000015</v>
      </c>
      <c r="V36" s="8">
        <v>0</v>
      </c>
      <c r="W36" s="8">
        <v>0</v>
      </c>
      <c r="X36" s="8">
        <v>5.8152959999999997E-2</v>
      </c>
      <c r="Y36" s="8">
        <v>2.4178910399999998</v>
      </c>
      <c r="Z36" s="8">
        <v>8.6320800000000003E-3</v>
      </c>
    </row>
    <row r="37" spans="1:26" ht="11.25" customHeight="1" x14ac:dyDescent="0.2">
      <c r="A37" s="28" t="s">
        <v>60</v>
      </c>
      <c r="B37" s="7" t="s">
        <v>61</v>
      </c>
      <c r="C37" s="8">
        <v>6.1399522800000002</v>
      </c>
      <c r="D37" s="8">
        <v>3.0701008799999987</v>
      </c>
      <c r="E37" s="8">
        <v>3.0701008799999987</v>
      </c>
      <c r="F37" s="8">
        <v>3.0701008799999987</v>
      </c>
      <c r="G37" s="8">
        <v>18.419856839999998</v>
      </c>
      <c r="H37" s="8">
        <v>12.064353840000001</v>
      </c>
      <c r="I37" s="8">
        <v>9.0481406399999997</v>
      </c>
      <c r="J37" s="8">
        <v>0</v>
      </c>
      <c r="K37" s="8">
        <v>3.0246955200000007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0.58552956</v>
      </c>
      <c r="U37" s="8">
        <v>2.6300181599999997</v>
      </c>
      <c r="V37" s="8">
        <v>0.30461507999999993</v>
      </c>
      <c r="W37" s="8">
        <v>0.32582088000000003</v>
      </c>
      <c r="X37" s="8">
        <v>0.12673584000000002</v>
      </c>
      <c r="Y37" s="8">
        <v>0.37696428000000004</v>
      </c>
      <c r="Z37" s="8">
        <v>0.21106008000000001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3.0908084399999991</v>
      </c>
      <c r="J41" s="8">
        <v>3.0926203200000013</v>
      </c>
      <c r="K41" s="8">
        <v>3.0913261199999997</v>
      </c>
      <c r="L41" s="8">
        <v>0</v>
      </c>
      <c r="M41" s="8">
        <v>3.0905495999999988</v>
      </c>
      <c r="N41" s="8">
        <v>0</v>
      </c>
      <c r="O41" s="8">
        <v>0</v>
      </c>
      <c r="P41" s="8">
        <v>6.179287320000002</v>
      </c>
      <c r="Q41" s="8">
        <v>6.2983537199999997</v>
      </c>
      <c r="R41" s="8">
        <v>6.179287320000002</v>
      </c>
      <c r="S41" s="8">
        <v>9.2690604000000025</v>
      </c>
      <c r="T41" s="8">
        <v>0</v>
      </c>
      <c r="U41" s="8">
        <v>0</v>
      </c>
      <c r="V41" s="8">
        <v>0</v>
      </c>
      <c r="W41" s="8">
        <v>3.1060799999999989E-3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3.2008643999999995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171.91694988</v>
      </c>
      <c r="D43" s="8">
        <v>305.74670723999998</v>
      </c>
      <c r="E43" s="8">
        <v>159.17675904000001</v>
      </c>
      <c r="F43" s="8">
        <v>108.10128888</v>
      </c>
      <c r="G43" s="8">
        <v>312.11053380000004</v>
      </c>
      <c r="H43" s="8">
        <v>194.22208727999998</v>
      </c>
      <c r="I43" s="8">
        <v>194.49498275999997</v>
      </c>
      <c r="J43" s="8">
        <v>63.776714040000002</v>
      </c>
      <c r="K43" s="8">
        <v>82.863925559999998</v>
      </c>
      <c r="L43" s="8">
        <v>86.250176999999994</v>
      </c>
      <c r="M43" s="8">
        <v>67.097342519999984</v>
      </c>
      <c r="N43" s="8">
        <v>83.063728800000021</v>
      </c>
      <c r="O43" s="8">
        <v>76.06074528000002</v>
      </c>
      <c r="P43" s="8">
        <v>161.46289223999997</v>
      </c>
      <c r="Q43" s="8">
        <v>151.62478344000004</v>
      </c>
      <c r="R43" s="8">
        <v>148.38444971999999</v>
      </c>
      <c r="S43" s="8">
        <v>113.78567772000001</v>
      </c>
      <c r="T43" s="8">
        <v>72.130836959999996</v>
      </c>
      <c r="U43" s="8">
        <v>40.108433040000001</v>
      </c>
      <c r="V43" s="8">
        <v>36.772866</v>
      </c>
      <c r="W43" s="8">
        <v>43.876418040000004</v>
      </c>
      <c r="X43" s="8">
        <v>24.50697444</v>
      </c>
      <c r="Y43" s="8">
        <v>23.384448360000004</v>
      </c>
      <c r="Z43" s="8">
        <v>18.617447160000001</v>
      </c>
    </row>
    <row r="44" spans="1:26" ht="11.25" customHeight="1" x14ac:dyDescent="0.2">
      <c r="A44" s="28" t="s">
        <v>74</v>
      </c>
      <c r="B44" s="7" t="s">
        <v>75</v>
      </c>
      <c r="C44" s="8">
        <v>87.554818080000018</v>
      </c>
      <c r="D44" s="8">
        <v>0</v>
      </c>
      <c r="E44" s="8">
        <v>90.681716160000008</v>
      </c>
      <c r="F44" s="8">
        <v>103.18958712000001</v>
      </c>
      <c r="G44" s="8">
        <v>115.69745808</v>
      </c>
      <c r="H44" s="8">
        <v>300.18806712000003</v>
      </c>
      <c r="I44" s="8">
        <v>226.95283727999998</v>
      </c>
      <c r="J44" s="8">
        <v>196.00680024000002</v>
      </c>
      <c r="K44" s="8">
        <v>31.269538080000004</v>
      </c>
      <c r="L44" s="8">
        <v>0</v>
      </c>
      <c r="M44" s="8">
        <v>82.233629999999991</v>
      </c>
      <c r="N44" s="8">
        <v>68.793150959999991</v>
      </c>
      <c r="O44" s="8">
        <v>57.849007680000021</v>
      </c>
      <c r="P44" s="8">
        <v>0</v>
      </c>
      <c r="Q44" s="8">
        <v>6.0913490400000017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6.2478000000000006E-2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2.9467479600000002</v>
      </c>
      <c r="D50" s="8">
        <v>0</v>
      </c>
      <c r="E50" s="8">
        <v>47.146647959999996</v>
      </c>
      <c r="F50" s="8">
        <v>0</v>
      </c>
      <c r="G50" s="8">
        <v>126.70646795999998</v>
      </c>
      <c r="H50" s="8">
        <v>170.93961684000001</v>
      </c>
      <c r="I50" s="8">
        <v>19.351639799999997</v>
      </c>
      <c r="J50" s="8">
        <v>77.424239159999999</v>
      </c>
      <c r="K50" s="8">
        <v>74.164529519999988</v>
      </c>
      <c r="L50" s="8">
        <v>32.44985135999999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0.10607976000000001</v>
      </c>
      <c r="U50" s="8">
        <v>1.0800608399999998</v>
      </c>
      <c r="V50" s="8">
        <v>0.24092244000000002</v>
      </c>
      <c r="W50" s="8">
        <v>3.4832160000000008E-2</v>
      </c>
      <c r="X50" s="8">
        <v>3.8333847600000013</v>
      </c>
      <c r="Y50" s="8">
        <v>4.0724600400000002</v>
      </c>
      <c r="Z50" s="8">
        <v>4.9400974800000004</v>
      </c>
    </row>
    <row r="51" spans="1:26" ht="11.25" customHeight="1" x14ac:dyDescent="0.2">
      <c r="A51" s="25" t="s">
        <v>88</v>
      </c>
      <c r="B51" s="26" t="s">
        <v>89</v>
      </c>
      <c r="C51" s="27">
        <v>8833.4185737600019</v>
      </c>
      <c r="D51" s="27">
        <v>8265.2820703199995</v>
      </c>
      <c r="E51" s="27">
        <v>8365.6515452399999</v>
      </c>
      <c r="F51" s="27">
        <v>7298.5736696399999</v>
      </c>
      <c r="G51" s="27">
        <v>7349.8141529999994</v>
      </c>
      <c r="H51" s="27">
        <v>7673.6608502400004</v>
      </c>
      <c r="I51" s="27">
        <v>6529.5322052400015</v>
      </c>
      <c r="J51" s="27">
        <v>5618.7772264799996</v>
      </c>
      <c r="K51" s="27">
        <v>5892.3082151999979</v>
      </c>
      <c r="L51" s="27">
        <v>5696.223837479999</v>
      </c>
      <c r="M51" s="27">
        <v>6286.3695377999993</v>
      </c>
      <c r="N51" s="27">
        <v>5776.5271726800011</v>
      </c>
      <c r="O51" s="27">
        <v>5796.4721364000006</v>
      </c>
      <c r="P51" s="27">
        <v>6102.4092228</v>
      </c>
      <c r="Q51" s="27">
        <v>5895.9069404400007</v>
      </c>
      <c r="R51" s="27">
        <v>6355.8326700000007</v>
      </c>
      <c r="S51" s="27">
        <v>5924.2045658400002</v>
      </c>
      <c r="T51" s="27">
        <v>5930.2708383600002</v>
      </c>
      <c r="U51" s="27">
        <v>5574.1911231599997</v>
      </c>
      <c r="V51" s="27">
        <v>5193.3719138399983</v>
      </c>
      <c r="W51" s="27">
        <v>4844.7154404000003</v>
      </c>
      <c r="X51" s="27">
        <v>4965.8987109600002</v>
      </c>
      <c r="Y51" s="27">
        <v>4771.4988815999995</v>
      </c>
      <c r="Z51" s="27">
        <v>4557.7032177600013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0</v>
      </c>
      <c r="O61" s="49">
        <f t="shared" si="33"/>
        <v>0</v>
      </c>
      <c r="P61" s="49">
        <f t="shared" si="33"/>
        <v>0</v>
      </c>
      <c r="Q61" s="49">
        <f t="shared" si="33"/>
        <v>0</v>
      </c>
      <c r="R61" s="49">
        <f t="shared" si="33"/>
        <v>0</v>
      </c>
      <c r="S61" s="49">
        <f t="shared" si="33"/>
        <v>0</v>
      </c>
      <c r="T61" s="49">
        <f t="shared" si="33"/>
        <v>0</v>
      </c>
      <c r="U61" s="49">
        <f t="shared" si="33"/>
        <v>0</v>
      </c>
      <c r="V61" s="49">
        <f t="shared" si="33"/>
        <v>0</v>
      </c>
      <c r="W61" s="49">
        <f t="shared" si="33"/>
        <v>0</v>
      </c>
      <c r="X61" s="49">
        <f t="shared" si="33"/>
        <v>0</v>
      </c>
      <c r="Y61" s="49">
        <f t="shared" ref="Y61:Z61" si="34">SUM(Y62:Y72)</f>
        <v>0</v>
      </c>
      <c r="Z61" s="49">
        <f t="shared" si="34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3.9929366400000004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2.14569432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3.9929366400000004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2.14569432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3.9929366400000004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2.14569432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3.9929366400000004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2.14569432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0</v>
      </c>
      <c r="O61" s="49">
        <f t="shared" si="33"/>
        <v>0</v>
      </c>
      <c r="P61" s="49">
        <f t="shared" si="33"/>
        <v>0</v>
      </c>
      <c r="Q61" s="49">
        <f t="shared" si="33"/>
        <v>0</v>
      </c>
      <c r="R61" s="49">
        <f t="shared" si="33"/>
        <v>0</v>
      </c>
      <c r="S61" s="49">
        <f t="shared" si="33"/>
        <v>0</v>
      </c>
      <c r="T61" s="49">
        <f t="shared" si="33"/>
        <v>0</v>
      </c>
      <c r="U61" s="49">
        <f t="shared" si="33"/>
        <v>0</v>
      </c>
      <c r="V61" s="49">
        <f t="shared" si="33"/>
        <v>0</v>
      </c>
      <c r="W61" s="49">
        <f t="shared" si="33"/>
        <v>0</v>
      </c>
      <c r="X61" s="49">
        <f t="shared" si="33"/>
        <v>0</v>
      </c>
      <c r="Y61" s="49">
        <f t="shared" ref="Y61:Z61" si="34">SUM(Y62:Y72)</f>
        <v>0</v>
      </c>
      <c r="Z61" s="49">
        <f t="shared" si="34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19867.368655285758</v>
      </c>
      <c r="D2" s="21">
        <f t="shared" ref="D2:X2" si="0">SUM(D3,D17,D22,D25,D26,D51,D52)</f>
        <v>18756.734533005831</v>
      </c>
      <c r="E2" s="21">
        <f t="shared" si="0"/>
        <v>19405.777491551202</v>
      </c>
      <c r="F2" s="21">
        <f t="shared" si="0"/>
        <v>17422.606644160463</v>
      </c>
      <c r="G2" s="21">
        <f t="shared" si="0"/>
        <v>17828.242202456164</v>
      </c>
      <c r="H2" s="21">
        <f t="shared" si="0"/>
        <v>18623.603366100517</v>
      </c>
      <c r="I2" s="21">
        <f t="shared" si="0"/>
        <v>17718.408902830914</v>
      </c>
      <c r="J2" s="21">
        <f t="shared" si="0"/>
        <v>18019.721559383888</v>
      </c>
      <c r="K2" s="21">
        <f t="shared" si="0"/>
        <v>17378.999203871073</v>
      </c>
      <c r="L2" s="21">
        <f t="shared" si="0"/>
        <v>13992.114009046727</v>
      </c>
      <c r="M2" s="21">
        <f t="shared" si="0"/>
        <v>15414.350063430617</v>
      </c>
      <c r="N2" s="21">
        <f t="shared" si="0"/>
        <v>15216.338722760132</v>
      </c>
      <c r="O2" s="21">
        <f t="shared" si="0"/>
        <v>16082.879933007827</v>
      </c>
      <c r="P2" s="21">
        <f t="shared" si="0"/>
        <v>14759.838364476091</v>
      </c>
      <c r="Q2" s="21">
        <f t="shared" si="0"/>
        <v>13368.263416713564</v>
      </c>
      <c r="R2" s="21">
        <f t="shared" si="0"/>
        <v>13279.488910621811</v>
      </c>
      <c r="S2" s="21">
        <f t="shared" si="0"/>
        <v>13858.826587262403</v>
      </c>
      <c r="T2" s="21">
        <f t="shared" si="0"/>
        <v>15376.139445200435</v>
      </c>
      <c r="U2" s="21">
        <f t="shared" si="0"/>
        <v>16208.432916802651</v>
      </c>
      <c r="V2" s="21">
        <f t="shared" si="0"/>
        <v>15299.533102417823</v>
      </c>
      <c r="W2" s="21">
        <f t="shared" si="0"/>
        <v>13277.82515620573</v>
      </c>
      <c r="X2" s="21">
        <f t="shared" si="0"/>
        <v>13901.354524413706</v>
      </c>
      <c r="Y2" s="21">
        <f t="shared" ref="Y2:Z2" si="1">SUM(Y3,Y17,Y22,Y25,Y26,Y51,Y52)</f>
        <v>14239.120342117723</v>
      </c>
      <c r="Z2" s="21">
        <f t="shared" si="1"/>
        <v>13155.298825534846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800.46813512576057</v>
      </c>
      <c r="D3" s="24">
        <f t="shared" si="2"/>
        <v>1160.7792049658315</v>
      </c>
      <c r="E3" s="24">
        <f t="shared" si="2"/>
        <v>723.93419071120229</v>
      </c>
      <c r="F3" s="24">
        <f t="shared" si="2"/>
        <v>1463.1331860404637</v>
      </c>
      <c r="G3" s="24">
        <f t="shared" si="2"/>
        <v>863.60834909616165</v>
      </c>
      <c r="H3" s="24">
        <f t="shared" si="2"/>
        <v>2289.7786336205113</v>
      </c>
      <c r="I3" s="24">
        <f t="shared" si="2"/>
        <v>1153.127485390911</v>
      </c>
      <c r="J3" s="24">
        <f t="shared" si="2"/>
        <v>1373.1269307838859</v>
      </c>
      <c r="K3" s="24">
        <f t="shared" si="2"/>
        <v>1446.8669353910732</v>
      </c>
      <c r="L3" s="24">
        <f t="shared" si="2"/>
        <v>1708.8758303267277</v>
      </c>
      <c r="M3" s="24">
        <f t="shared" si="2"/>
        <v>1449.1187370306191</v>
      </c>
      <c r="N3" s="24">
        <f t="shared" si="2"/>
        <v>833.66798120013141</v>
      </c>
      <c r="O3" s="24">
        <f t="shared" si="2"/>
        <v>1738.625144967828</v>
      </c>
      <c r="P3" s="24">
        <f t="shared" si="2"/>
        <v>405.50543403609259</v>
      </c>
      <c r="Q3" s="24">
        <f t="shared" si="2"/>
        <v>312.74309499356332</v>
      </c>
      <c r="R3" s="24">
        <f t="shared" si="2"/>
        <v>292.38286038181326</v>
      </c>
      <c r="S3" s="24">
        <f t="shared" si="2"/>
        <v>310.37834526240215</v>
      </c>
      <c r="T3" s="24">
        <f t="shared" si="2"/>
        <v>469.80600446154233</v>
      </c>
      <c r="U3" s="24">
        <f t="shared" si="2"/>
        <v>685.41905811751576</v>
      </c>
      <c r="V3" s="24">
        <f t="shared" si="2"/>
        <v>622.96091787913838</v>
      </c>
      <c r="W3" s="24">
        <f t="shared" si="2"/>
        <v>501.48271202446676</v>
      </c>
      <c r="X3" s="24">
        <f t="shared" si="2"/>
        <v>432.20149528411179</v>
      </c>
      <c r="Y3" s="24">
        <f t="shared" ref="Y3:Z3" si="3">SUM(Y4,Y8,Y11)</f>
        <v>433.36008059963353</v>
      </c>
      <c r="Z3" s="24">
        <f t="shared" si="3"/>
        <v>391.2056185542765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146.28474806532503</v>
      </c>
      <c r="D4" s="19">
        <f t="shared" si="4"/>
        <v>479.23705368000003</v>
      </c>
      <c r="E4" s="19">
        <f t="shared" si="4"/>
        <v>373.40219070901827</v>
      </c>
      <c r="F4" s="19">
        <f t="shared" si="4"/>
        <v>1083.3347940381677</v>
      </c>
      <c r="G4" s="19">
        <f t="shared" si="4"/>
        <v>624.49276349470563</v>
      </c>
      <c r="H4" s="19">
        <f t="shared" si="4"/>
        <v>1270.0914339841781</v>
      </c>
      <c r="I4" s="19">
        <f t="shared" si="4"/>
        <v>393.33140240039694</v>
      </c>
      <c r="J4" s="19">
        <f t="shared" si="4"/>
        <v>416.73127609666147</v>
      </c>
      <c r="K4" s="19">
        <f t="shared" si="4"/>
        <v>353.85989381025377</v>
      </c>
      <c r="L4" s="19">
        <f t="shared" si="4"/>
        <v>371.35101577018543</v>
      </c>
      <c r="M4" s="19">
        <f t="shared" si="4"/>
        <v>187.15410341474626</v>
      </c>
      <c r="N4" s="19">
        <f t="shared" si="4"/>
        <v>442.6307647075825</v>
      </c>
      <c r="O4" s="19">
        <f t="shared" si="4"/>
        <v>327.73469430967367</v>
      </c>
      <c r="P4" s="19">
        <f t="shared" si="4"/>
        <v>289.65077787766955</v>
      </c>
      <c r="Q4" s="19">
        <f t="shared" si="4"/>
        <v>206.38038079684495</v>
      </c>
      <c r="R4" s="19">
        <f t="shared" si="4"/>
        <v>187.45274793637395</v>
      </c>
      <c r="S4" s="19">
        <f t="shared" si="4"/>
        <v>234.55566842399998</v>
      </c>
      <c r="T4" s="19">
        <f t="shared" si="4"/>
        <v>218.90297388959996</v>
      </c>
      <c r="U4" s="19">
        <f t="shared" si="4"/>
        <v>249.50853700079998</v>
      </c>
      <c r="V4" s="19">
        <f t="shared" si="4"/>
        <v>249.78105065760002</v>
      </c>
      <c r="W4" s="19">
        <f t="shared" si="4"/>
        <v>232.67290865279998</v>
      </c>
      <c r="X4" s="19">
        <f t="shared" si="4"/>
        <v>228.71504166352031</v>
      </c>
      <c r="Y4" s="19">
        <f t="shared" ref="Y4:Z4" si="5">SUM(Y5:Y7)</f>
        <v>208.75958936057469</v>
      </c>
      <c r="Z4" s="19">
        <f t="shared" si="5"/>
        <v>200.58455617369202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2.5092196799999997</v>
      </c>
      <c r="I5" s="8">
        <v>2.5092196799999997</v>
      </c>
      <c r="J5" s="8">
        <v>0</v>
      </c>
      <c r="K5" s="8">
        <v>2.5092196799999997</v>
      </c>
      <c r="L5" s="8">
        <v>0</v>
      </c>
      <c r="M5" s="8">
        <v>0</v>
      </c>
      <c r="N5" s="8">
        <v>2.9301263999999994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146.28474806532503</v>
      </c>
      <c r="D6" s="8">
        <v>196.38290232000006</v>
      </c>
      <c r="E6" s="8">
        <v>331.21264967999997</v>
      </c>
      <c r="F6" s="8">
        <v>1075.3951665599998</v>
      </c>
      <c r="G6" s="8">
        <v>603.33115476479998</v>
      </c>
      <c r="H6" s="8">
        <v>1240.3840266825296</v>
      </c>
      <c r="I6" s="8">
        <v>378.42242703476109</v>
      </c>
      <c r="J6" s="8">
        <v>409.82393351107356</v>
      </c>
      <c r="K6" s="8">
        <v>346.94855863838825</v>
      </c>
      <c r="L6" s="8">
        <v>309.43030103267967</v>
      </c>
      <c r="M6" s="8">
        <v>155.34970273360369</v>
      </c>
      <c r="N6" s="8">
        <v>431.48414905363518</v>
      </c>
      <c r="O6" s="8">
        <v>318.66629576313676</v>
      </c>
      <c r="P6" s="8">
        <v>282.96121931956748</v>
      </c>
      <c r="Q6" s="8">
        <v>201.80825662620771</v>
      </c>
      <c r="R6" s="8">
        <v>187.45274793637395</v>
      </c>
      <c r="S6" s="8">
        <v>234.55566842399998</v>
      </c>
      <c r="T6" s="8">
        <v>218.90297388959996</v>
      </c>
      <c r="U6" s="8">
        <v>249.50853700079998</v>
      </c>
      <c r="V6" s="8">
        <v>249.78105065760002</v>
      </c>
      <c r="W6" s="8">
        <v>232.67290865279998</v>
      </c>
      <c r="X6" s="8">
        <v>227.39818738560001</v>
      </c>
      <c r="Y6" s="8">
        <v>204.86596893840002</v>
      </c>
      <c r="Z6" s="8">
        <v>195.81382054080001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282.85415136</v>
      </c>
      <c r="E7" s="8">
        <v>42.189541029018287</v>
      </c>
      <c r="F7" s="8">
        <v>7.9396274781679717</v>
      </c>
      <c r="G7" s="8">
        <v>21.161608729905613</v>
      </c>
      <c r="H7" s="8">
        <v>27.198187621648614</v>
      </c>
      <c r="I7" s="8">
        <v>12.399755685635879</v>
      </c>
      <c r="J7" s="8">
        <v>6.9073425855879131</v>
      </c>
      <c r="K7" s="8">
        <v>4.4021154918655334</v>
      </c>
      <c r="L7" s="8">
        <v>61.920714737505769</v>
      </c>
      <c r="M7" s="8">
        <v>31.804400681142557</v>
      </c>
      <c r="N7" s="8">
        <v>8.2164892539472945</v>
      </c>
      <c r="O7" s="8">
        <v>9.0683985465369386</v>
      </c>
      <c r="P7" s="8">
        <v>6.6895585581020613</v>
      </c>
      <c r="Q7" s="8">
        <v>4.5721241706372391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1.3168542779202888</v>
      </c>
      <c r="Y7" s="8">
        <v>3.8936204221746737</v>
      </c>
      <c r="Z7" s="8">
        <v>4.7707356328920261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654.18338706043551</v>
      </c>
      <c r="D11" s="19">
        <f t="shared" si="8"/>
        <v>681.54215128583144</v>
      </c>
      <c r="E11" s="19">
        <f t="shared" si="8"/>
        <v>350.53200000218402</v>
      </c>
      <c r="F11" s="19">
        <f t="shared" si="8"/>
        <v>379.798392002296</v>
      </c>
      <c r="G11" s="19">
        <f t="shared" si="8"/>
        <v>239.11558560145599</v>
      </c>
      <c r="H11" s="19">
        <f t="shared" si="8"/>
        <v>1019.6871996363333</v>
      </c>
      <c r="I11" s="19">
        <f t="shared" si="8"/>
        <v>759.79608299051415</v>
      </c>
      <c r="J11" s="19">
        <f t="shared" si="8"/>
        <v>956.39565468722446</v>
      </c>
      <c r="K11" s="19">
        <f t="shared" si="8"/>
        <v>1093.0070415808193</v>
      </c>
      <c r="L11" s="19">
        <f t="shared" si="8"/>
        <v>1337.5248145565422</v>
      </c>
      <c r="M11" s="19">
        <f t="shared" si="8"/>
        <v>1261.9646336158728</v>
      </c>
      <c r="N11" s="19">
        <f t="shared" si="8"/>
        <v>391.03721649254896</v>
      </c>
      <c r="O11" s="19">
        <f t="shared" si="8"/>
        <v>1410.8904506581544</v>
      </c>
      <c r="P11" s="19">
        <f t="shared" si="8"/>
        <v>115.85465615842305</v>
      </c>
      <c r="Q11" s="19">
        <f t="shared" si="8"/>
        <v>106.36271419671839</v>
      </c>
      <c r="R11" s="19">
        <f t="shared" si="8"/>
        <v>104.93011244543932</v>
      </c>
      <c r="S11" s="19">
        <f t="shared" si="8"/>
        <v>75.822676838402145</v>
      </c>
      <c r="T11" s="19">
        <f t="shared" si="8"/>
        <v>250.90303057194239</v>
      </c>
      <c r="U11" s="19">
        <f t="shared" si="8"/>
        <v>435.91052111671581</v>
      </c>
      <c r="V11" s="19">
        <f t="shared" si="8"/>
        <v>373.17986722153836</v>
      </c>
      <c r="W11" s="19">
        <f t="shared" si="8"/>
        <v>268.80980337166682</v>
      </c>
      <c r="X11" s="19">
        <f t="shared" si="8"/>
        <v>203.48645362059148</v>
      </c>
      <c r="Y11" s="19">
        <f t="shared" ref="Y11:Z11" si="9">SUM(Y12:Y16)</f>
        <v>224.60049123905884</v>
      </c>
      <c r="Z11" s="19">
        <f t="shared" si="9"/>
        <v>190.62106238058445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654.18338706043551</v>
      </c>
      <c r="D13" s="8">
        <v>681.54215128583144</v>
      </c>
      <c r="E13" s="8">
        <v>350.53200000218402</v>
      </c>
      <c r="F13" s="8">
        <v>379.798392002296</v>
      </c>
      <c r="G13" s="8">
        <v>239.11558560145599</v>
      </c>
      <c r="H13" s="8">
        <v>1019.6871996363333</v>
      </c>
      <c r="I13" s="8">
        <v>746.2383861505142</v>
      </c>
      <c r="J13" s="8">
        <v>949.6169515272245</v>
      </c>
      <c r="K13" s="8">
        <v>1081.7090093008194</v>
      </c>
      <c r="L13" s="8">
        <v>1337.5248145565422</v>
      </c>
      <c r="M13" s="8">
        <v>1081.1966981758728</v>
      </c>
      <c r="N13" s="8">
        <v>350.36441649254891</v>
      </c>
      <c r="O13" s="8">
        <v>1388.2943860981543</v>
      </c>
      <c r="P13" s="8">
        <v>93.258591598423052</v>
      </c>
      <c r="Q13" s="8">
        <v>79.247611036718382</v>
      </c>
      <c r="R13" s="8">
        <v>71.036015605439331</v>
      </c>
      <c r="S13" s="8">
        <v>75.822676838402145</v>
      </c>
      <c r="T13" s="8">
        <v>91.326488171942387</v>
      </c>
      <c r="U13" s="8">
        <v>221.31305231671584</v>
      </c>
      <c r="V13" s="8">
        <v>209.70296242153833</v>
      </c>
      <c r="W13" s="8">
        <v>148.82378337166682</v>
      </c>
      <c r="X13" s="8">
        <v>94.859429620591456</v>
      </c>
      <c r="Y13" s="8">
        <v>99.351128952658811</v>
      </c>
      <c r="Z13" s="8">
        <v>84.494044354984425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13.557696840000002</v>
      </c>
      <c r="J15" s="8">
        <v>6.7787031599999992</v>
      </c>
      <c r="K15" s="8">
        <v>11.298032279999999</v>
      </c>
      <c r="L15" s="8">
        <v>0</v>
      </c>
      <c r="M15" s="8">
        <v>180.76793544000003</v>
      </c>
      <c r="N15" s="8">
        <v>40.672800000000024</v>
      </c>
      <c r="O15" s="8">
        <v>22.596064559999999</v>
      </c>
      <c r="P15" s="8">
        <v>22.596064559999999</v>
      </c>
      <c r="Q15" s="8">
        <v>27.11510316</v>
      </c>
      <c r="R15" s="8">
        <v>33.894096839999989</v>
      </c>
      <c r="S15" s="8">
        <v>0</v>
      </c>
      <c r="T15" s="8">
        <v>159.57654240000002</v>
      </c>
      <c r="U15" s="8">
        <v>214.5974688</v>
      </c>
      <c r="V15" s="8">
        <v>163.47690480000003</v>
      </c>
      <c r="W15" s="8">
        <v>119.98602000000002</v>
      </c>
      <c r="X15" s="8">
        <v>108.62702400000002</v>
      </c>
      <c r="Y15" s="8">
        <v>121.67963280000002</v>
      </c>
      <c r="Z15" s="8">
        <v>101.84095680000001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3.5697294864000004</v>
      </c>
      <c r="Z16" s="8">
        <v>4.2860612255999975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18165.813335999999</v>
      </c>
      <c r="D17" s="27">
        <f t="shared" si="10"/>
        <v>16667.093829599999</v>
      </c>
      <c r="E17" s="27">
        <f t="shared" si="10"/>
        <v>17600.913885599999</v>
      </c>
      <c r="F17" s="27">
        <f t="shared" si="10"/>
        <v>15772.623912000001</v>
      </c>
      <c r="G17" s="27">
        <f t="shared" si="10"/>
        <v>16864.327224000001</v>
      </c>
      <c r="H17" s="27">
        <f t="shared" si="10"/>
        <v>16252.032214080004</v>
      </c>
      <c r="I17" s="27">
        <f t="shared" si="10"/>
        <v>16555.43978352</v>
      </c>
      <c r="J17" s="27">
        <f t="shared" si="10"/>
        <v>16582.423622400001</v>
      </c>
      <c r="K17" s="27">
        <f t="shared" si="10"/>
        <v>15923.920855680002</v>
      </c>
      <c r="L17" s="27">
        <f t="shared" si="10"/>
        <v>12268.262236319999</v>
      </c>
      <c r="M17" s="27">
        <f t="shared" si="10"/>
        <v>13950.810855359998</v>
      </c>
      <c r="N17" s="27">
        <f t="shared" si="10"/>
        <v>14369.807069280001</v>
      </c>
      <c r="O17" s="27">
        <f t="shared" si="10"/>
        <v>14333.75213904</v>
      </c>
      <c r="P17" s="27">
        <f t="shared" si="10"/>
        <v>14345.925818399997</v>
      </c>
      <c r="Q17" s="27">
        <f t="shared" si="10"/>
        <v>13047.006978719999</v>
      </c>
      <c r="R17" s="27">
        <f t="shared" si="10"/>
        <v>12970.019494079999</v>
      </c>
      <c r="S17" s="27">
        <f t="shared" si="10"/>
        <v>13541.863075200001</v>
      </c>
      <c r="T17" s="27">
        <f t="shared" si="10"/>
        <v>14891.505191999999</v>
      </c>
      <c r="U17" s="27">
        <f t="shared" si="10"/>
        <v>15488.482985279998</v>
      </c>
      <c r="V17" s="27">
        <f t="shared" si="10"/>
        <v>14619.953507039998</v>
      </c>
      <c r="W17" s="27">
        <f t="shared" si="10"/>
        <v>12718.77647472</v>
      </c>
      <c r="X17" s="27">
        <f t="shared" si="10"/>
        <v>13444.711063200002</v>
      </c>
      <c r="Y17" s="27">
        <f t="shared" ref="Y17:Z17" si="11">SUM(Y18:Y21)</f>
        <v>13780.356478559999</v>
      </c>
      <c r="Z17" s="27">
        <f t="shared" si="11"/>
        <v>12750.534951840002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4719.3159599999999</v>
      </c>
      <c r="D19" s="8">
        <v>4454.6608800000004</v>
      </c>
      <c r="E19" s="8">
        <v>4476.4790399999993</v>
      </c>
      <c r="F19" s="8">
        <v>4570.7846399999999</v>
      </c>
      <c r="G19" s="8">
        <v>4905.8892000000005</v>
      </c>
      <c r="H19" s="8">
        <v>4676.0451940799994</v>
      </c>
      <c r="I19" s="8">
        <v>4901.2639099199987</v>
      </c>
      <c r="J19" s="8">
        <v>4991.9958071999999</v>
      </c>
      <c r="K19" s="8">
        <v>4971.3543892800008</v>
      </c>
      <c r="L19" s="8">
        <v>3580.6850107199994</v>
      </c>
      <c r="M19" s="8">
        <v>4371.4080561599994</v>
      </c>
      <c r="N19" s="8">
        <v>4033.44843408</v>
      </c>
      <c r="O19" s="8">
        <v>3752.5646390399997</v>
      </c>
      <c r="P19" s="8">
        <v>3755.4607799999994</v>
      </c>
      <c r="Q19" s="8">
        <v>3898.5124651199999</v>
      </c>
      <c r="R19" s="8">
        <v>3753.8235388799999</v>
      </c>
      <c r="S19" s="8">
        <v>3821.0623127999997</v>
      </c>
      <c r="T19" s="8">
        <v>3971.3974271999996</v>
      </c>
      <c r="U19" s="8">
        <v>3690.9816436799997</v>
      </c>
      <c r="V19" s="8">
        <v>3551.8255790399994</v>
      </c>
      <c r="W19" s="8">
        <v>3124.83731472</v>
      </c>
      <c r="X19" s="8">
        <v>3643.2267264000002</v>
      </c>
      <c r="Y19" s="8">
        <v>3461.8033713599998</v>
      </c>
      <c r="Z19" s="8">
        <v>3444.94856304</v>
      </c>
    </row>
    <row r="20" spans="1:26" ht="11.25" customHeight="1" x14ac:dyDescent="0.2">
      <c r="A20" s="29" t="s">
        <v>30</v>
      </c>
      <c r="B20" s="7" t="s">
        <v>31</v>
      </c>
      <c r="C20" s="8">
        <v>12281.879376000001</v>
      </c>
      <c r="D20" s="8">
        <v>11219.259168</v>
      </c>
      <c r="E20" s="8">
        <v>12018.239063999999</v>
      </c>
      <c r="F20" s="8">
        <v>11201.839272000001</v>
      </c>
      <c r="G20" s="8">
        <v>11958.438023999999</v>
      </c>
      <c r="H20" s="8">
        <v>11499.299136000003</v>
      </c>
      <c r="I20" s="8">
        <v>11561.833296000001</v>
      </c>
      <c r="J20" s="8">
        <v>11500.592688000002</v>
      </c>
      <c r="K20" s="8">
        <v>10860.964920000002</v>
      </c>
      <c r="L20" s="8">
        <v>8635.1887439999991</v>
      </c>
      <c r="M20" s="8">
        <v>9498.6225359999989</v>
      </c>
      <c r="N20" s="8">
        <v>9821.3347440000016</v>
      </c>
      <c r="O20" s="8">
        <v>10062.246168</v>
      </c>
      <c r="P20" s="8">
        <v>10016.167823999998</v>
      </c>
      <c r="Q20" s="8">
        <v>8810.7402239999992</v>
      </c>
      <c r="R20" s="8">
        <v>8973.4666319999997</v>
      </c>
      <c r="S20" s="8">
        <v>9281.0324880000007</v>
      </c>
      <c r="T20" s="8">
        <v>10418.759207999999</v>
      </c>
      <c r="U20" s="8">
        <v>11644.300511999998</v>
      </c>
      <c r="V20" s="8">
        <v>10964.462183999998</v>
      </c>
      <c r="W20" s="8">
        <v>9510.3683999999994</v>
      </c>
      <c r="X20" s="8">
        <v>9706.5661680000012</v>
      </c>
      <c r="Y20" s="8">
        <v>10234.925999999999</v>
      </c>
      <c r="Z20" s="8">
        <v>9228.8467440000022</v>
      </c>
    </row>
    <row r="21" spans="1:26" ht="11.25" customHeight="1" x14ac:dyDescent="0.2">
      <c r="A21" s="29" t="s">
        <v>32</v>
      </c>
      <c r="B21" s="7" t="s">
        <v>33</v>
      </c>
      <c r="C21" s="8">
        <v>1164.6179999999997</v>
      </c>
      <c r="D21" s="8">
        <v>993.17378159999987</v>
      </c>
      <c r="E21" s="8">
        <v>1106.1957815999997</v>
      </c>
      <c r="F21" s="8">
        <v>0</v>
      </c>
      <c r="G21" s="8">
        <v>0</v>
      </c>
      <c r="H21" s="8">
        <v>76.687883999999968</v>
      </c>
      <c r="I21" s="8">
        <v>92.342577600000013</v>
      </c>
      <c r="J21" s="8">
        <v>89.83512719999996</v>
      </c>
      <c r="K21" s="8">
        <v>91.601546400000032</v>
      </c>
      <c r="L21" s="8">
        <v>52.388481599999999</v>
      </c>
      <c r="M21" s="8">
        <v>80.780263200000036</v>
      </c>
      <c r="N21" s="8">
        <v>515.02389119999998</v>
      </c>
      <c r="O21" s="8">
        <v>518.94133199999999</v>
      </c>
      <c r="P21" s="8">
        <v>574.29721440000003</v>
      </c>
      <c r="Q21" s="8">
        <v>337.75428959999999</v>
      </c>
      <c r="R21" s="8">
        <v>242.72932319999995</v>
      </c>
      <c r="S21" s="8">
        <v>439.76827440000005</v>
      </c>
      <c r="T21" s="8">
        <v>501.34855679999998</v>
      </c>
      <c r="U21" s="8">
        <v>153.20082959999999</v>
      </c>
      <c r="V21" s="8">
        <v>103.66574400000002</v>
      </c>
      <c r="W21" s="8">
        <v>83.570760000000007</v>
      </c>
      <c r="X21" s="8">
        <v>94.918168799999961</v>
      </c>
      <c r="Y21" s="8">
        <v>83.627107199999955</v>
      </c>
      <c r="Z21" s="8">
        <v>76.739644800000008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59.721824159999997</v>
      </c>
      <c r="D26" s="27">
        <f t="shared" si="14"/>
        <v>96.786298439999982</v>
      </c>
      <c r="E26" s="27">
        <f t="shared" si="14"/>
        <v>259.40662523999998</v>
      </c>
      <c r="F26" s="27">
        <f t="shared" si="14"/>
        <v>175.99419612000003</v>
      </c>
      <c r="G26" s="27">
        <f t="shared" si="14"/>
        <v>88.34049936000001</v>
      </c>
      <c r="H26" s="27">
        <f t="shared" si="14"/>
        <v>70.925050799999994</v>
      </c>
      <c r="I26" s="27">
        <f t="shared" si="14"/>
        <v>1.2625750799999997</v>
      </c>
      <c r="J26" s="27">
        <f t="shared" si="14"/>
        <v>59.314676040000016</v>
      </c>
      <c r="K26" s="27">
        <f t="shared" si="14"/>
        <v>1.2625750799999997</v>
      </c>
      <c r="L26" s="27">
        <f t="shared" si="14"/>
        <v>4.1652255599999988</v>
      </c>
      <c r="M26" s="27">
        <f t="shared" si="14"/>
        <v>1.2625750799999997</v>
      </c>
      <c r="N26" s="27">
        <f t="shared" si="14"/>
        <v>1.2625750799999997</v>
      </c>
      <c r="O26" s="27">
        <f t="shared" si="14"/>
        <v>1.2625750799999997</v>
      </c>
      <c r="P26" s="27">
        <f t="shared" si="14"/>
        <v>1.2625750799999997</v>
      </c>
      <c r="Q26" s="27">
        <f t="shared" si="14"/>
        <v>1.2625750799999997</v>
      </c>
      <c r="R26" s="27">
        <f t="shared" si="14"/>
        <v>0.9469979999999999</v>
      </c>
      <c r="S26" s="27">
        <f t="shared" si="14"/>
        <v>0.9469979999999999</v>
      </c>
      <c r="T26" s="27">
        <f t="shared" si="14"/>
        <v>0.69197544</v>
      </c>
      <c r="U26" s="27">
        <f t="shared" si="14"/>
        <v>0.74612771999999994</v>
      </c>
      <c r="V26" s="27">
        <f t="shared" si="14"/>
        <v>0.68877431999999994</v>
      </c>
      <c r="W26" s="27">
        <f t="shared" si="14"/>
        <v>0.63728963999999999</v>
      </c>
      <c r="X26" s="27">
        <f t="shared" si="14"/>
        <v>0.63728963999999999</v>
      </c>
      <c r="Y26" s="27">
        <f t="shared" ref="Y26:Z26" si="15">SUM(Y27,Y33)</f>
        <v>0.63728963999999999</v>
      </c>
      <c r="Z26" s="27">
        <f t="shared" si="15"/>
        <v>0.63728963999999999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59.721824159999997</v>
      </c>
      <c r="D33" s="19">
        <f t="shared" si="18"/>
        <v>96.786298439999982</v>
      </c>
      <c r="E33" s="19">
        <f t="shared" si="18"/>
        <v>259.40662523999998</v>
      </c>
      <c r="F33" s="19">
        <f t="shared" si="18"/>
        <v>175.99419612000003</v>
      </c>
      <c r="G33" s="19">
        <f t="shared" si="18"/>
        <v>88.34049936000001</v>
      </c>
      <c r="H33" s="19">
        <f t="shared" si="18"/>
        <v>70.925050799999994</v>
      </c>
      <c r="I33" s="19">
        <f t="shared" si="18"/>
        <v>1.2625750799999997</v>
      </c>
      <c r="J33" s="19">
        <f t="shared" si="18"/>
        <v>59.314676040000016</v>
      </c>
      <c r="K33" s="19">
        <f t="shared" si="18"/>
        <v>1.2625750799999997</v>
      </c>
      <c r="L33" s="19">
        <f t="shared" si="18"/>
        <v>4.1652255599999988</v>
      </c>
      <c r="M33" s="19">
        <f t="shared" si="18"/>
        <v>1.2625750799999997</v>
      </c>
      <c r="N33" s="19">
        <f t="shared" si="18"/>
        <v>1.2625750799999997</v>
      </c>
      <c r="O33" s="19">
        <f t="shared" si="18"/>
        <v>1.2625750799999997</v>
      </c>
      <c r="P33" s="19">
        <f t="shared" si="18"/>
        <v>1.2625750799999997</v>
      </c>
      <c r="Q33" s="19">
        <f t="shared" si="18"/>
        <v>1.2625750799999997</v>
      </c>
      <c r="R33" s="19">
        <f t="shared" si="18"/>
        <v>0.9469979999999999</v>
      </c>
      <c r="S33" s="19">
        <f t="shared" si="18"/>
        <v>0.9469979999999999</v>
      </c>
      <c r="T33" s="19">
        <f t="shared" si="18"/>
        <v>0.69197544</v>
      </c>
      <c r="U33" s="19">
        <f t="shared" si="18"/>
        <v>0.74612771999999994</v>
      </c>
      <c r="V33" s="19">
        <f t="shared" si="18"/>
        <v>0.68877431999999994</v>
      </c>
      <c r="W33" s="19">
        <f t="shared" si="18"/>
        <v>0.63728963999999999</v>
      </c>
      <c r="X33" s="19">
        <f t="shared" si="18"/>
        <v>0.63728963999999999</v>
      </c>
      <c r="Y33" s="19">
        <f t="shared" ref="Y33:Z33" si="19">SUM(Y34:Y50)</f>
        <v>0.63728963999999999</v>
      </c>
      <c r="Z33" s="19">
        <f t="shared" si="19"/>
        <v>0.63728963999999999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119.00662524000002</v>
      </c>
      <c r="F36" s="8">
        <v>124.81169904000001</v>
      </c>
      <c r="G36" s="8">
        <v>87.077924280000005</v>
      </c>
      <c r="H36" s="8">
        <v>69.662475719999989</v>
      </c>
      <c r="I36" s="8">
        <v>0</v>
      </c>
      <c r="J36" s="8">
        <v>58.052100960000018</v>
      </c>
      <c r="K36" s="8">
        <v>0</v>
      </c>
      <c r="L36" s="8">
        <v>2.9026504799999988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9.6028570799999979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9.5588110799999999</v>
      </c>
      <c r="D43" s="8">
        <v>3.1861814399999999</v>
      </c>
      <c r="E43" s="8">
        <v>0</v>
      </c>
      <c r="F43" s="8">
        <v>1.2625750799999997</v>
      </c>
      <c r="G43" s="8">
        <v>1.2625750799999997</v>
      </c>
      <c r="H43" s="8">
        <v>1.2625750799999997</v>
      </c>
      <c r="I43" s="8">
        <v>1.2625750799999997</v>
      </c>
      <c r="J43" s="8">
        <v>1.2625750799999997</v>
      </c>
      <c r="K43" s="8">
        <v>1.2625750799999997</v>
      </c>
      <c r="L43" s="8">
        <v>1.2625750799999997</v>
      </c>
      <c r="M43" s="8">
        <v>1.2625750799999997</v>
      </c>
      <c r="N43" s="8">
        <v>1.2625750799999997</v>
      </c>
      <c r="O43" s="8">
        <v>1.2625750799999997</v>
      </c>
      <c r="P43" s="8">
        <v>1.2625750799999997</v>
      </c>
      <c r="Q43" s="8">
        <v>1.2625750799999997</v>
      </c>
      <c r="R43" s="8">
        <v>0.9469979999999999</v>
      </c>
      <c r="S43" s="8">
        <v>0.9469979999999999</v>
      </c>
      <c r="T43" s="8">
        <v>0.69197544</v>
      </c>
      <c r="U43" s="8">
        <v>0.74612771999999994</v>
      </c>
      <c r="V43" s="8">
        <v>0.68877431999999994</v>
      </c>
      <c r="W43" s="8">
        <v>0.63728963999999999</v>
      </c>
      <c r="X43" s="8">
        <v>0.63728963999999999</v>
      </c>
      <c r="Y43" s="8">
        <v>0.63728963999999999</v>
      </c>
      <c r="Z43" s="8">
        <v>0.63728963999999999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40.560155999999999</v>
      </c>
      <c r="D48" s="8">
        <v>93.600116999999983</v>
      </c>
      <c r="E48" s="8">
        <v>140.39999999999998</v>
      </c>
      <c r="F48" s="8">
        <v>49.919922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841.3653599999999</v>
      </c>
      <c r="D51" s="27">
        <v>832.07519999999988</v>
      </c>
      <c r="E51" s="27">
        <v>821.52278999999987</v>
      </c>
      <c r="F51" s="27">
        <v>10.855350000000001</v>
      </c>
      <c r="G51" s="27">
        <v>11.96613</v>
      </c>
      <c r="H51" s="27">
        <v>10.867467600000001</v>
      </c>
      <c r="I51" s="27">
        <v>8.5790588399999983</v>
      </c>
      <c r="J51" s="27">
        <v>4.8563301600000006</v>
      </c>
      <c r="K51" s="27">
        <v>6.9488377200000029</v>
      </c>
      <c r="L51" s="27">
        <v>10.810716839999998</v>
      </c>
      <c r="M51" s="27">
        <v>13.157895960000003</v>
      </c>
      <c r="N51" s="27">
        <v>10.314097199999999</v>
      </c>
      <c r="O51" s="27">
        <v>9.2400739199999986</v>
      </c>
      <c r="P51" s="27">
        <v>7.1445369599999999</v>
      </c>
      <c r="Q51" s="27">
        <v>7.2507679200000013</v>
      </c>
      <c r="R51" s="27">
        <v>15.996443760000004</v>
      </c>
      <c r="S51" s="27">
        <v>5.3519400000000017</v>
      </c>
      <c r="T51" s="27">
        <v>13.741936498892796</v>
      </c>
      <c r="U51" s="27">
        <v>19.169221429937998</v>
      </c>
      <c r="V51" s="27">
        <v>43.310102288286572</v>
      </c>
      <c r="W51" s="27">
        <v>46.780650765264063</v>
      </c>
      <c r="X51" s="27">
        <v>14.557552223191502</v>
      </c>
      <c r="Y51" s="27">
        <v>14.222475402891119</v>
      </c>
      <c r="Z51" s="27">
        <v>12.920965500566808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1.2869999999999999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0.14311439999999997</v>
      </c>
      <c r="S52" s="27">
        <f t="shared" si="20"/>
        <v>0.28622880000000006</v>
      </c>
      <c r="T52" s="27">
        <f t="shared" si="20"/>
        <v>0.39433680000000004</v>
      </c>
      <c r="U52" s="27">
        <f t="shared" si="20"/>
        <v>14.615524255199995</v>
      </c>
      <c r="V52" s="27">
        <f t="shared" si="20"/>
        <v>12.619800890399997</v>
      </c>
      <c r="W52" s="27">
        <f t="shared" si="20"/>
        <v>10.148029056</v>
      </c>
      <c r="X52" s="27">
        <f t="shared" si="20"/>
        <v>9.2471240663999996</v>
      </c>
      <c r="Y52" s="27">
        <f t="shared" ref="Y52:Z52" si="21">SUM(Y53:Y54)</f>
        <v>10.5440179152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1.2869999999999999</v>
      </c>
      <c r="O53" s="8">
        <v>0</v>
      </c>
      <c r="P53" s="8">
        <v>0</v>
      </c>
      <c r="Q53" s="8">
        <v>0</v>
      </c>
      <c r="R53" s="8">
        <v>0.14311439999999997</v>
      </c>
      <c r="S53" s="8">
        <v>0.28622880000000006</v>
      </c>
      <c r="T53" s="8">
        <v>0.39433680000000004</v>
      </c>
      <c r="U53" s="8">
        <v>1.2653784000000001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13.350145855199996</v>
      </c>
      <c r="V54" s="45">
        <v>12.619800890399997</v>
      </c>
      <c r="W54" s="45">
        <v>10.148029056</v>
      </c>
      <c r="X54" s="45">
        <v>9.2471240663999996</v>
      </c>
      <c r="Y54" s="45">
        <v>10.5440179152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22">SUM(C62:C72)</f>
        <v>0</v>
      </c>
      <c r="D61" s="49">
        <f t="shared" ref="D61:X61" si="23">SUM(D62:D72)</f>
        <v>0</v>
      </c>
      <c r="E61" s="49">
        <f t="shared" si="23"/>
        <v>0</v>
      </c>
      <c r="F61" s="49">
        <f t="shared" si="23"/>
        <v>0</v>
      </c>
      <c r="G61" s="49">
        <f t="shared" si="23"/>
        <v>0</v>
      </c>
      <c r="H61" s="49">
        <f t="shared" si="23"/>
        <v>0</v>
      </c>
      <c r="I61" s="49">
        <f t="shared" si="23"/>
        <v>0</v>
      </c>
      <c r="J61" s="49">
        <f t="shared" si="23"/>
        <v>0</v>
      </c>
      <c r="K61" s="49">
        <f t="shared" si="23"/>
        <v>0</v>
      </c>
      <c r="L61" s="49">
        <f t="shared" si="23"/>
        <v>0</v>
      </c>
      <c r="M61" s="49">
        <f t="shared" si="23"/>
        <v>0</v>
      </c>
      <c r="N61" s="49">
        <f t="shared" si="23"/>
        <v>0</v>
      </c>
      <c r="O61" s="49">
        <f t="shared" si="23"/>
        <v>0</v>
      </c>
      <c r="P61" s="49">
        <f t="shared" si="23"/>
        <v>0</v>
      </c>
      <c r="Q61" s="49">
        <f t="shared" si="23"/>
        <v>0</v>
      </c>
      <c r="R61" s="49">
        <f t="shared" si="23"/>
        <v>0</v>
      </c>
      <c r="S61" s="49">
        <f t="shared" si="23"/>
        <v>0</v>
      </c>
      <c r="T61" s="49">
        <f t="shared" si="23"/>
        <v>2.7038296850256291E-5</v>
      </c>
      <c r="U61" s="49">
        <f t="shared" si="23"/>
        <v>44.972048757600447</v>
      </c>
      <c r="V61" s="49">
        <f t="shared" si="23"/>
        <v>52.054822797068681</v>
      </c>
      <c r="W61" s="49">
        <f t="shared" si="23"/>
        <v>74.247244053914116</v>
      </c>
      <c r="X61" s="49">
        <f t="shared" si="23"/>
        <v>78.413369541064938</v>
      </c>
      <c r="Y61" s="49">
        <f t="shared" ref="Y61:Z61" si="24">SUM(Y62:Y72)</f>
        <v>61.197296208095246</v>
      </c>
      <c r="Z61" s="49">
        <f t="shared" si="24"/>
        <v>2.6762700410912766E-2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28.671955199999999</v>
      </c>
      <c r="V62" s="52">
        <v>36.623865599999995</v>
      </c>
      <c r="W62" s="52">
        <v>61.823865599999998</v>
      </c>
      <c r="X62" s="52">
        <v>67.088044799999992</v>
      </c>
      <c r="Y62" s="52">
        <v>48.271910399999975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2.7038296850256291E-5</v>
      </c>
      <c r="U64" s="52">
        <v>1.3557600452837212E-5</v>
      </c>
      <c r="V64" s="52">
        <v>3.0877197068688855E-2</v>
      </c>
      <c r="W64" s="52">
        <v>2.3538453914121651E-2</v>
      </c>
      <c r="X64" s="52">
        <v>2.5284741064957313E-2</v>
      </c>
      <c r="Y64" s="52">
        <v>2.550580809527777E-2</v>
      </c>
      <c r="Z64" s="52">
        <v>2.6762700410912766E-2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16.300079999999994</v>
      </c>
      <c r="V65" s="52">
        <v>15.400079999999996</v>
      </c>
      <c r="W65" s="52">
        <v>12.399839999999998</v>
      </c>
      <c r="X65" s="52">
        <v>11.300039999999999</v>
      </c>
      <c r="Y65" s="52">
        <v>12.899879999999998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847.45642539985238</v>
      </c>
      <c r="D2" s="21">
        <f t="shared" ref="D2:X2" si="0">SUM(D3,D17,D22,D25,D26,D51,D52)</f>
        <v>859.47533569564359</v>
      </c>
      <c r="E2" s="21">
        <f t="shared" si="0"/>
        <v>1157.631971519816</v>
      </c>
      <c r="F2" s="21">
        <f t="shared" si="0"/>
        <v>1302.6425502552022</v>
      </c>
      <c r="G2" s="21">
        <f t="shared" si="0"/>
        <v>1352.7664916847668</v>
      </c>
      <c r="H2" s="21">
        <f t="shared" si="0"/>
        <v>1180.9796903604956</v>
      </c>
      <c r="I2" s="21">
        <f t="shared" si="0"/>
        <v>1224.8740139801021</v>
      </c>
      <c r="J2" s="21">
        <f t="shared" si="0"/>
        <v>1341.8623412128591</v>
      </c>
      <c r="K2" s="21">
        <f t="shared" si="0"/>
        <v>1220.0785110782224</v>
      </c>
      <c r="L2" s="21">
        <f t="shared" si="0"/>
        <v>1243.7203055730445</v>
      </c>
      <c r="M2" s="21">
        <f t="shared" si="0"/>
        <v>1193.568577800505</v>
      </c>
      <c r="N2" s="21">
        <f t="shared" si="0"/>
        <v>1236.0703282811569</v>
      </c>
      <c r="O2" s="21">
        <f t="shared" si="0"/>
        <v>1264.5889449257213</v>
      </c>
      <c r="P2" s="21">
        <f t="shared" si="0"/>
        <v>1206.7916207452374</v>
      </c>
      <c r="Q2" s="21">
        <f t="shared" si="0"/>
        <v>1119.2306487289932</v>
      </c>
      <c r="R2" s="21">
        <f t="shared" si="0"/>
        <v>1125.4159149183197</v>
      </c>
      <c r="S2" s="21">
        <f t="shared" si="0"/>
        <v>1015.2597447208879</v>
      </c>
      <c r="T2" s="21">
        <f t="shared" si="0"/>
        <v>965.57358647325327</v>
      </c>
      <c r="U2" s="21">
        <f t="shared" si="0"/>
        <v>908.82263208358881</v>
      </c>
      <c r="V2" s="21">
        <f t="shared" si="0"/>
        <v>863.54926396688415</v>
      </c>
      <c r="W2" s="21">
        <f t="shared" si="0"/>
        <v>745.55220585737493</v>
      </c>
      <c r="X2" s="21">
        <f t="shared" si="0"/>
        <v>697.14263218725887</v>
      </c>
      <c r="Y2" s="21">
        <f t="shared" ref="Y2:Z2" si="1">SUM(Y3,Y17,Y22,Y25,Y26,Y51,Y52)</f>
        <v>674.86670467400188</v>
      </c>
      <c r="Z2" s="21">
        <f t="shared" si="1"/>
        <v>612.96594619584175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807.00014597551262</v>
      </c>
      <c r="D3" s="24">
        <f t="shared" ref="D3:X3" si="3">SUM(D4,D8,D11)</f>
        <v>775.0737595180326</v>
      </c>
      <c r="E3" s="24">
        <f t="shared" si="3"/>
        <v>1047.8401308716604</v>
      </c>
      <c r="F3" s="24">
        <f t="shared" si="3"/>
        <v>1110.0031753404003</v>
      </c>
      <c r="G3" s="24">
        <f t="shared" si="3"/>
        <v>1155.7385613180002</v>
      </c>
      <c r="H3" s="24">
        <f t="shared" si="3"/>
        <v>1047.4694300004001</v>
      </c>
      <c r="I3" s="24">
        <f t="shared" si="3"/>
        <v>1096.0600797299999</v>
      </c>
      <c r="J3" s="24">
        <f t="shared" si="3"/>
        <v>1214.6011133651998</v>
      </c>
      <c r="K3" s="24">
        <f t="shared" si="3"/>
        <v>1071.9895039787998</v>
      </c>
      <c r="L3" s="24">
        <f t="shared" si="3"/>
        <v>1091.9660347992001</v>
      </c>
      <c r="M3" s="24">
        <f t="shared" si="3"/>
        <v>1077.520893504</v>
      </c>
      <c r="N3" s="24">
        <f t="shared" si="3"/>
        <v>1142.9604773004</v>
      </c>
      <c r="O3" s="24">
        <f t="shared" si="3"/>
        <v>1147.6935116328</v>
      </c>
      <c r="P3" s="24">
        <f t="shared" si="3"/>
        <v>1086.3049371768002</v>
      </c>
      <c r="Q3" s="24">
        <f t="shared" si="3"/>
        <v>1027.8804340331999</v>
      </c>
      <c r="R3" s="24">
        <f t="shared" si="3"/>
        <v>1024.2850372919997</v>
      </c>
      <c r="S3" s="24">
        <f t="shared" si="3"/>
        <v>850.56689817000029</v>
      </c>
      <c r="T3" s="24">
        <f t="shared" si="3"/>
        <v>869.40791607120002</v>
      </c>
      <c r="U3" s="24">
        <f t="shared" si="3"/>
        <v>837.60091648199989</v>
      </c>
      <c r="V3" s="24">
        <f t="shared" si="3"/>
        <v>806.03084564639994</v>
      </c>
      <c r="W3" s="24">
        <f t="shared" si="3"/>
        <v>682.03303314959976</v>
      </c>
      <c r="X3" s="24">
        <f t="shared" si="3"/>
        <v>618.09887513880005</v>
      </c>
      <c r="Y3" s="24">
        <f t="shared" ref="Y3:Z3" si="4">SUM(Y4,Y8,Y11)</f>
        <v>609.60523698360009</v>
      </c>
      <c r="Z3" s="24">
        <f t="shared" si="4"/>
        <v>572.81843258640004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769.36188111848992</v>
      </c>
      <c r="D8" s="19">
        <f t="shared" ref="D8:X8" si="9">SUM(D9:D10)</f>
        <v>736.06669431299144</v>
      </c>
      <c r="E8" s="19">
        <f t="shared" si="9"/>
        <v>978.34409398440039</v>
      </c>
      <c r="F8" s="19">
        <f t="shared" si="9"/>
        <v>1052.5865961600002</v>
      </c>
      <c r="G8" s="19">
        <f t="shared" si="9"/>
        <v>1104.7202313840003</v>
      </c>
      <c r="H8" s="19">
        <f t="shared" si="9"/>
        <v>995.18616252000015</v>
      </c>
      <c r="I8" s="19">
        <f t="shared" si="9"/>
        <v>1036.0540536191997</v>
      </c>
      <c r="J8" s="19">
        <f t="shared" si="9"/>
        <v>1177.5636407699999</v>
      </c>
      <c r="K8" s="19">
        <f t="shared" si="9"/>
        <v>1041.1365668747999</v>
      </c>
      <c r="L8" s="19">
        <f t="shared" si="9"/>
        <v>1059.7621231560001</v>
      </c>
      <c r="M8" s="19">
        <f t="shared" si="9"/>
        <v>1073.5626191399999</v>
      </c>
      <c r="N8" s="19">
        <f t="shared" si="9"/>
        <v>1137.0531159372001</v>
      </c>
      <c r="O8" s="19">
        <f t="shared" si="9"/>
        <v>1141.884744</v>
      </c>
      <c r="P8" s="19">
        <f t="shared" si="9"/>
        <v>1060.3138197432002</v>
      </c>
      <c r="Q8" s="19">
        <f t="shared" si="9"/>
        <v>1008.43396434</v>
      </c>
      <c r="R8" s="19">
        <f t="shared" si="9"/>
        <v>1006.9398341375996</v>
      </c>
      <c r="S8" s="19">
        <f t="shared" si="9"/>
        <v>831.54453643800025</v>
      </c>
      <c r="T8" s="19">
        <f t="shared" si="9"/>
        <v>840.17185098000004</v>
      </c>
      <c r="U8" s="19">
        <f t="shared" si="9"/>
        <v>808.61098823999987</v>
      </c>
      <c r="V8" s="19">
        <f t="shared" si="9"/>
        <v>786.69787489919997</v>
      </c>
      <c r="W8" s="19">
        <f t="shared" si="9"/>
        <v>652.84874054399972</v>
      </c>
      <c r="X8" s="19">
        <f t="shared" si="9"/>
        <v>592.22644877880009</v>
      </c>
      <c r="Y8" s="19">
        <f t="shared" ref="Y8:Z8" si="10">SUM(Y9:Y10)</f>
        <v>606.93286460400009</v>
      </c>
      <c r="Z8" s="19">
        <f t="shared" si="10"/>
        <v>572.81843258640004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769.36188111848992</v>
      </c>
      <c r="D10" s="8">
        <v>736.06669431299144</v>
      </c>
      <c r="E10" s="8">
        <v>978.34409398440039</v>
      </c>
      <c r="F10" s="8">
        <v>1052.5865961600002</v>
      </c>
      <c r="G10" s="8">
        <v>1104.7202313840003</v>
      </c>
      <c r="H10" s="8">
        <v>995.18616252000015</v>
      </c>
      <c r="I10" s="8">
        <v>1036.0540536191997</v>
      </c>
      <c r="J10" s="8">
        <v>1177.5636407699999</v>
      </c>
      <c r="K10" s="8">
        <v>1041.1365668747999</v>
      </c>
      <c r="L10" s="8">
        <v>1059.7621231560001</v>
      </c>
      <c r="M10" s="8">
        <v>1073.5626191399999</v>
      </c>
      <c r="N10" s="8">
        <v>1137.0531159372001</v>
      </c>
      <c r="O10" s="8">
        <v>1141.884744</v>
      </c>
      <c r="P10" s="8">
        <v>1060.3138197432002</v>
      </c>
      <c r="Q10" s="8">
        <v>1008.43396434</v>
      </c>
      <c r="R10" s="8">
        <v>1006.9398341375996</v>
      </c>
      <c r="S10" s="8">
        <v>831.54453643800025</v>
      </c>
      <c r="T10" s="8">
        <v>840.17185098000004</v>
      </c>
      <c r="U10" s="8">
        <v>808.61098823999987</v>
      </c>
      <c r="V10" s="8">
        <v>786.69787489919997</v>
      </c>
      <c r="W10" s="8">
        <v>652.84874054399972</v>
      </c>
      <c r="X10" s="8">
        <v>592.22644877880009</v>
      </c>
      <c r="Y10" s="8">
        <v>606.93286460400009</v>
      </c>
      <c r="Z10" s="8">
        <v>572.81843258640004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37.638264857022726</v>
      </c>
      <c r="D11" s="19">
        <f t="shared" ref="D11:X11" si="12">SUM(D12:D16)</f>
        <v>39.007065205041116</v>
      </c>
      <c r="E11" s="19">
        <f t="shared" si="12"/>
        <v>69.496036887260146</v>
      </c>
      <c r="F11" s="19">
        <f t="shared" si="12"/>
        <v>57.416579180399992</v>
      </c>
      <c r="G11" s="19">
        <f t="shared" si="12"/>
        <v>51.018329933999993</v>
      </c>
      <c r="H11" s="19">
        <f t="shared" si="12"/>
        <v>52.283267480399999</v>
      </c>
      <c r="I11" s="19">
        <f t="shared" si="12"/>
        <v>60.006026110800008</v>
      </c>
      <c r="J11" s="19">
        <f t="shared" si="12"/>
        <v>37.037472595200008</v>
      </c>
      <c r="K11" s="19">
        <f t="shared" si="12"/>
        <v>30.852937104000002</v>
      </c>
      <c r="L11" s="19">
        <f t="shared" si="12"/>
        <v>32.203911643200001</v>
      </c>
      <c r="M11" s="19">
        <f t="shared" si="12"/>
        <v>3.9582743639999998</v>
      </c>
      <c r="N11" s="19">
        <f t="shared" si="12"/>
        <v>5.9073613632000024</v>
      </c>
      <c r="O11" s="19">
        <f t="shared" si="12"/>
        <v>5.8087676328000004</v>
      </c>
      <c r="P11" s="19">
        <f t="shared" si="12"/>
        <v>25.991117433600007</v>
      </c>
      <c r="Q11" s="19">
        <f t="shared" si="12"/>
        <v>19.446469693199997</v>
      </c>
      <c r="R11" s="19">
        <f t="shared" si="12"/>
        <v>17.3452031544</v>
      </c>
      <c r="S11" s="19">
        <f t="shared" si="12"/>
        <v>19.022361731999997</v>
      </c>
      <c r="T11" s="19">
        <f t="shared" si="12"/>
        <v>29.236065091200008</v>
      </c>
      <c r="U11" s="19">
        <f t="shared" si="12"/>
        <v>28.989928241999994</v>
      </c>
      <c r="V11" s="19">
        <f t="shared" si="12"/>
        <v>19.332970747200001</v>
      </c>
      <c r="W11" s="19">
        <f t="shared" si="12"/>
        <v>29.184292605599996</v>
      </c>
      <c r="X11" s="19">
        <f t="shared" si="12"/>
        <v>25.872426360000006</v>
      </c>
      <c r="Y11" s="19">
        <f t="shared" ref="Y11:Z11" si="13">SUM(Y12:Y16)</f>
        <v>2.6723723796000005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37.638264857022726</v>
      </c>
      <c r="D16" s="8">
        <v>39.007065205041116</v>
      </c>
      <c r="E16" s="8">
        <v>69.496036887260146</v>
      </c>
      <c r="F16" s="8">
        <v>57.416579180399992</v>
      </c>
      <c r="G16" s="8">
        <v>51.018329933999993</v>
      </c>
      <c r="H16" s="8">
        <v>52.283267480399999</v>
      </c>
      <c r="I16" s="8">
        <v>60.006026110800008</v>
      </c>
      <c r="J16" s="8">
        <v>37.037472595200008</v>
      </c>
      <c r="K16" s="8">
        <v>30.852937104000002</v>
      </c>
      <c r="L16" s="8">
        <v>32.203911643200001</v>
      </c>
      <c r="M16" s="8">
        <v>3.9582743639999998</v>
      </c>
      <c r="N16" s="8">
        <v>5.9073613632000024</v>
      </c>
      <c r="O16" s="8">
        <v>5.8087676328000004</v>
      </c>
      <c r="P16" s="8">
        <v>25.991117433600007</v>
      </c>
      <c r="Q16" s="8">
        <v>19.446469693199997</v>
      </c>
      <c r="R16" s="8">
        <v>17.3452031544</v>
      </c>
      <c r="S16" s="8">
        <v>19.022361731999997</v>
      </c>
      <c r="T16" s="8">
        <v>29.236065091200008</v>
      </c>
      <c r="U16" s="8">
        <v>28.989928241999994</v>
      </c>
      <c r="V16" s="8">
        <v>19.332970747200001</v>
      </c>
      <c r="W16" s="8">
        <v>29.184292605599996</v>
      </c>
      <c r="X16" s="8">
        <v>25.872426360000006</v>
      </c>
      <c r="Y16" s="8">
        <v>2.6723723796000005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40.456279424339755</v>
      </c>
      <c r="D22" s="27">
        <f t="shared" ref="D22:X22" si="18">SUM(D23:D24)</f>
        <v>84.401576177611034</v>
      </c>
      <c r="E22" s="27">
        <f t="shared" si="18"/>
        <v>109.79184064815567</v>
      </c>
      <c r="F22" s="27">
        <f t="shared" si="18"/>
        <v>192.63937491480183</v>
      </c>
      <c r="G22" s="27">
        <f t="shared" si="18"/>
        <v>197.02793036676658</v>
      </c>
      <c r="H22" s="27">
        <f t="shared" si="18"/>
        <v>133.5102603600956</v>
      </c>
      <c r="I22" s="27">
        <f t="shared" si="18"/>
        <v>116.62778272970206</v>
      </c>
      <c r="J22" s="27">
        <f t="shared" si="18"/>
        <v>114.9233490592591</v>
      </c>
      <c r="K22" s="27">
        <f t="shared" si="18"/>
        <v>127.64012149942255</v>
      </c>
      <c r="L22" s="27">
        <f t="shared" si="18"/>
        <v>151.75427077384435</v>
      </c>
      <c r="M22" s="27">
        <f t="shared" si="18"/>
        <v>116.04768429650488</v>
      </c>
      <c r="N22" s="27">
        <f t="shared" si="18"/>
        <v>93.109850980756747</v>
      </c>
      <c r="O22" s="27">
        <f t="shared" si="18"/>
        <v>116.89543329292133</v>
      </c>
      <c r="P22" s="27">
        <f t="shared" si="18"/>
        <v>120.48668356843731</v>
      </c>
      <c r="Q22" s="27">
        <f t="shared" si="18"/>
        <v>91.350214695793227</v>
      </c>
      <c r="R22" s="27">
        <f t="shared" si="18"/>
        <v>58.82263785032012</v>
      </c>
      <c r="S22" s="27">
        <f t="shared" si="18"/>
        <v>90.189960950887567</v>
      </c>
      <c r="T22" s="27">
        <f t="shared" si="18"/>
        <v>96.165670402053209</v>
      </c>
      <c r="U22" s="27">
        <f t="shared" si="18"/>
        <v>71.221715601588954</v>
      </c>
      <c r="V22" s="27">
        <f t="shared" si="18"/>
        <v>57.518418320484237</v>
      </c>
      <c r="W22" s="27">
        <f t="shared" si="18"/>
        <v>63.519172707775112</v>
      </c>
      <c r="X22" s="27">
        <f t="shared" si="18"/>
        <v>78.389916115658764</v>
      </c>
      <c r="Y22" s="27">
        <f t="shared" ref="Y22:Z22" si="19">SUM(Y23:Y24)</f>
        <v>63.157410975201707</v>
      </c>
      <c r="Z22" s="27">
        <f t="shared" si="19"/>
        <v>30.527891641441713</v>
      </c>
    </row>
    <row r="23" spans="1:26" ht="11.25" customHeight="1" x14ac:dyDescent="0.2">
      <c r="A23" s="29" t="s">
        <v>36</v>
      </c>
      <c r="B23" s="7" t="s">
        <v>37</v>
      </c>
      <c r="C23" s="8">
        <v>40.456279424339755</v>
      </c>
      <c r="D23" s="8">
        <v>84.401576177611034</v>
      </c>
      <c r="E23" s="8">
        <v>109.79184064815567</v>
      </c>
      <c r="F23" s="8">
        <v>187.88147907026658</v>
      </c>
      <c r="G23" s="8">
        <v>197.02793036676658</v>
      </c>
      <c r="H23" s="8">
        <v>131.82606375491213</v>
      </c>
      <c r="I23" s="8">
        <v>113.2522645772078</v>
      </c>
      <c r="J23" s="8">
        <v>113.2345846192591</v>
      </c>
      <c r="K23" s="8">
        <v>127.64012149942255</v>
      </c>
      <c r="L23" s="8">
        <v>150.06745217333736</v>
      </c>
      <c r="M23" s="8">
        <v>114.35902285345338</v>
      </c>
      <c r="N23" s="8">
        <v>93.109850980756747</v>
      </c>
      <c r="O23" s="8">
        <v>116.89543329292133</v>
      </c>
      <c r="P23" s="8">
        <v>120.48668356843731</v>
      </c>
      <c r="Q23" s="8">
        <v>91.350214695793227</v>
      </c>
      <c r="R23" s="8">
        <v>58.82263785032012</v>
      </c>
      <c r="S23" s="8">
        <v>78.999665209603663</v>
      </c>
      <c r="T23" s="8">
        <v>96.165670402053209</v>
      </c>
      <c r="U23" s="8">
        <v>71.221715601588954</v>
      </c>
      <c r="V23" s="8">
        <v>57.24083218448424</v>
      </c>
      <c r="W23" s="8">
        <v>63.519172707775112</v>
      </c>
      <c r="X23" s="8">
        <v>78.112329979658767</v>
      </c>
      <c r="Y23" s="8">
        <v>63.018805719201708</v>
      </c>
      <c r="Z23" s="8">
        <v>30.271613755457153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4.7578958445352484</v>
      </c>
      <c r="G24" s="8">
        <v>0</v>
      </c>
      <c r="H24" s="8">
        <v>1.684196605183474</v>
      </c>
      <c r="I24" s="8">
        <v>3.3755181524942715</v>
      </c>
      <c r="J24" s="8">
        <v>1.6887644399999999</v>
      </c>
      <c r="K24" s="8">
        <v>0</v>
      </c>
      <c r="L24" s="8">
        <v>1.6868186005069925</v>
      </c>
      <c r="M24" s="8">
        <v>1.6886614430514968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11.190295741283904</v>
      </c>
      <c r="T24" s="8">
        <v>0</v>
      </c>
      <c r="U24" s="8">
        <v>0</v>
      </c>
      <c r="V24" s="8">
        <v>0.27758613599999993</v>
      </c>
      <c r="W24" s="8">
        <v>0</v>
      </c>
      <c r="X24" s="8">
        <v>0.27758613599999993</v>
      </c>
      <c r="Y24" s="8">
        <v>0.13860525599999998</v>
      </c>
      <c r="Z24" s="8">
        <v>0.25627788598455992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12.186151520400003</v>
      </c>
      <c r="J52" s="27">
        <f t="shared" si="30"/>
        <v>12.337878788399999</v>
      </c>
      <c r="K52" s="27">
        <f t="shared" si="30"/>
        <v>20.448885600000004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42.308239776000001</v>
      </c>
      <c r="S52" s="27">
        <f t="shared" si="30"/>
        <v>74.502885600000013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0.65384093280000011</v>
      </c>
      <c r="Y52" s="27">
        <f t="shared" ref="Y52:Z52" si="31">SUM(Y53:Y54)</f>
        <v>2.1040567152</v>
      </c>
      <c r="Z52" s="27">
        <f t="shared" si="31"/>
        <v>9.6196219680000006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20.448885600000004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74.502885600000013</v>
      </c>
      <c r="T53" s="8">
        <v>0</v>
      </c>
      <c r="U53" s="8">
        <v>0</v>
      </c>
      <c r="V53" s="8">
        <v>0</v>
      </c>
      <c r="W53" s="8">
        <v>0</v>
      </c>
      <c r="X53" s="8">
        <v>0.57194280000000008</v>
      </c>
      <c r="Y53" s="8">
        <v>1.8589428000000001</v>
      </c>
      <c r="Z53" s="8">
        <v>1.2869999999999999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12.186151520400003</v>
      </c>
      <c r="J54" s="45">
        <v>12.337878788399999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42.308239776000001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8.1898132799999981E-2</v>
      </c>
      <c r="Y54" s="45">
        <v>0.24511391519999998</v>
      </c>
      <c r="Z54" s="45">
        <v>8.3326219679999998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467.71199999999999</v>
      </c>
      <c r="H61" s="49">
        <f t="shared" si="33"/>
        <v>126.7838208</v>
      </c>
      <c r="I61" s="49">
        <f t="shared" si="33"/>
        <v>406.58770079999999</v>
      </c>
      <c r="J61" s="49">
        <f t="shared" si="33"/>
        <v>35.395905599999992</v>
      </c>
      <c r="K61" s="49">
        <f t="shared" si="33"/>
        <v>30.352089600000003</v>
      </c>
      <c r="L61" s="49">
        <f t="shared" si="33"/>
        <v>0</v>
      </c>
      <c r="M61" s="49">
        <f t="shared" si="33"/>
        <v>5.2637759999999991</v>
      </c>
      <c r="N61" s="49">
        <f t="shared" si="33"/>
        <v>4.255776</v>
      </c>
      <c r="O61" s="49">
        <f t="shared" si="33"/>
        <v>3.8082239999999996</v>
      </c>
      <c r="P61" s="49">
        <f t="shared" si="33"/>
        <v>2.7998207999999996</v>
      </c>
      <c r="Q61" s="49">
        <f t="shared" si="33"/>
        <v>2.4639552</v>
      </c>
      <c r="R61" s="49">
        <f t="shared" si="33"/>
        <v>128.33233919999998</v>
      </c>
      <c r="S61" s="49">
        <f t="shared" si="33"/>
        <v>65.19082895999999</v>
      </c>
      <c r="T61" s="49">
        <f t="shared" si="33"/>
        <v>69.880186079999987</v>
      </c>
      <c r="U61" s="49">
        <f t="shared" si="33"/>
        <v>15.680044799999997</v>
      </c>
      <c r="V61" s="49">
        <f t="shared" si="33"/>
        <v>26.320089599999999</v>
      </c>
      <c r="W61" s="49">
        <f t="shared" si="33"/>
        <v>39.1999104</v>
      </c>
      <c r="X61" s="49">
        <f t="shared" si="33"/>
        <v>28.436169599999999</v>
      </c>
      <c r="Y61" s="49">
        <f t="shared" ref="Y61:Z61" si="34">SUM(Y62:Y72)</f>
        <v>27.291700800000001</v>
      </c>
      <c r="Z61" s="49">
        <f t="shared" si="34"/>
        <v>70.231924800000016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467.71199999999999</v>
      </c>
      <c r="H62" s="52">
        <v>126.7838208</v>
      </c>
      <c r="I62" s="52">
        <v>391.88782079999999</v>
      </c>
      <c r="J62" s="52">
        <v>20.495865599999998</v>
      </c>
      <c r="K62" s="52">
        <v>30.352089600000003</v>
      </c>
      <c r="L62" s="52">
        <v>0</v>
      </c>
      <c r="M62" s="52">
        <v>5.2637759999999991</v>
      </c>
      <c r="N62" s="52">
        <v>4.255776</v>
      </c>
      <c r="O62" s="52">
        <v>3.8082239999999996</v>
      </c>
      <c r="P62" s="52">
        <v>2.7998207999999996</v>
      </c>
      <c r="Q62" s="52">
        <v>2.4639552</v>
      </c>
      <c r="R62" s="52">
        <v>76.832179199999999</v>
      </c>
      <c r="S62" s="52">
        <v>34.944134399999996</v>
      </c>
      <c r="T62" s="52">
        <v>40.544179199999995</v>
      </c>
      <c r="U62" s="52">
        <v>15.680044799999997</v>
      </c>
      <c r="V62" s="52">
        <v>26.320089599999999</v>
      </c>
      <c r="W62" s="52">
        <v>39.1999104</v>
      </c>
      <c r="X62" s="52">
        <v>28.336089600000001</v>
      </c>
      <c r="Y62" s="52">
        <v>26.991820799999999</v>
      </c>
      <c r="Z62" s="52">
        <v>60.032044800000016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14.69988</v>
      </c>
      <c r="J65" s="52">
        <v>14.900039999999997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51.500159999999994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0.10007999999999997</v>
      </c>
      <c r="Y65" s="52">
        <v>0.29987999999999992</v>
      </c>
      <c r="Z65" s="52">
        <v>10.199879999999999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30.246694559999995</v>
      </c>
      <c r="T72" s="55">
        <v>29.336006879999996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12.297419999999999</v>
      </c>
      <c r="D2" s="21">
        <f t="shared" ref="D2:X2" si="0">SUM(D3,D17,D22,D25,D26,D51,D52)</f>
        <v>8.8427699999999998</v>
      </c>
      <c r="E2" s="21">
        <f t="shared" si="0"/>
        <v>33.860870640000002</v>
      </c>
      <c r="F2" s="21">
        <f t="shared" si="0"/>
        <v>38.216977200000002</v>
      </c>
      <c r="G2" s="21">
        <f t="shared" si="0"/>
        <v>42.254691120000004</v>
      </c>
      <c r="H2" s="21">
        <f t="shared" si="0"/>
        <v>34.294006799999998</v>
      </c>
      <c r="I2" s="21">
        <f t="shared" si="0"/>
        <v>33.919862400000007</v>
      </c>
      <c r="J2" s="21">
        <f t="shared" si="0"/>
        <v>12.473719200000003</v>
      </c>
      <c r="K2" s="21">
        <f t="shared" si="0"/>
        <v>97.47548316000001</v>
      </c>
      <c r="L2" s="21">
        <f t="shared" si="0"/>
        <v>169.86862836</v>
      </c>
      <c r="M2" s="21">
        <f t="shared" si="0"/>
        <v>12.525569999999998</v>
      </c>
      <c r="N2" s="21">
        <f t="shared" si="0"/>
        <v>0.3995999999999999</v>
      </c>
      <c r="O2" s="21">
        <f t="shared" si="0"/>
        <v>0.51947999999999994</v>
      </c>
      <c r="P2" s="21">
        <f t="shared" si="0"/>
        <v>0.35963999999999996</v>
      </c>
      <c r="Q2" s="21">
        <f t="shared" si="0"/>
        <v>3.9959999999999996E-2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6.087888000000001E-2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2.6123400000000005E-2</v>
      </c>
      <c r="Z2" s="21">
        <f t="shared" si="1"/>
        <v>6.3831960000000007E-2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20.984840640000002</v>
      </c>
      <c r="F3" s="24">
        <f t="shared" si="3"/>
        <v>26.832427199999998</v>
      </c>
      <c r="G3" s="24">
        <f t="shared" si="3"/>
        <v>29.605731120000005</v>
      </c>
      <c r="H3" s="24">
        <f t="shared" si="3"/>
        <v>27.117136800000001</v>
      </c>
      <c r="I3" s="24">
        <f t="shared" si="3"/>
        <v>21.024932400000004</v>
      </c>
      <c r="J3" s="24">
        <f t="shared" si="3"/>
        <v>6.0166692000000017</v>
      </c>
      <c r="K3" s="24">
        <f t="shared" si="3"/>
        <v>62.703803160000021</v>
      </c>
      <c r="L3" s="24">
        <f t="shared" si="3"/>
        <v>158.94145836000001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20.984840640000002</v>
      </c>
      <c r="F11" s="19">
        <f t="shared" si="12"/>
        <v>26.832427199999998</v>
      </c>
      <c r="G11" s="19">
        <f t="shared" si="12"/>
        <v>29.605731120000005</v>
      </c>
      <c r="H11" s="19">
        <f t="shared" si="12"/>
        <v>27.117136800000001</v>
      </c>
      <c r="I11" s="19">
        <f t="shared" si="12"/>
        <v>21.024932400000004</v>
      </c>
      <c r="J11" s="19">
        <f t="shared" si="12"/>
        <v>6.0166692000000017</v>
      </c>
      <c r="K11" s="19">
        <f t="shared" si="12"/>
        <v>62.703803160000021</v>
      </c>
      <c r="L11" s="19">
        <f t="shared" si="12"/>
        <v>158.94145836000001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20.984840640000002</v>
      </c>
      <c r="F15" s="8">
        <v>26.832427199999998</v>
      </c>
      <c r="G15" s="8">
        <v>29.605731120000005</v>
      </c>
      <c r="H15" s="8">
        <v>27.117136800000001</v>
      </c>
      <c r="I15" s="8">
        <v>21.024932400000004</v>
      </c>
      <c r="J15" s="8">
        <v>6.0166692000000017</v>
      </c>
      <c r="K15" s="8">
        <v>62.703803160000021</v>
      </c>
      <c r="L15" s="8">
        <v>158.94145836000001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3.91608</v>
      </c>
      <c r="D17" s="27">
        <f t="shared" ref="D17:X17" si="15">SUM(D18:D21)</f>
        <v>4.9550399999999986</v>
      </c>
      <c r="E17" s="27">
        <f t="shared" si="15"/>
        <v>3.6363600000000007</v>
      </c>
      <c r="F17" s="27">
        <f t="shared" si="15"/>
        <v>3.3566400000000005</v>
      </c>
      <c r="G17" s="27">
        <f t="shared" si="15"/>
        <v>3.1568400000000008</v>
      </c>
      <c r="H17" s="27">
        <f t="shared" si="15"/>
        <v>3.9959999999999991</v>
      </c>
      <c r="I17" s="27">
        <f t="shared" si="15"/>
        <v>3.75624</v>
      </c>
      <c r="J17" s="27">
        <f t="shared" si="15"/>
        <v>5.1948000000000016</v>
      </c>
      <c r="K17" s="27">
        <f t="shared" si="15"/>
        <v>4.2757199999999989</v>
      </c>
      <c r="L17" s="27">
        <f t="shared" si="15"/>
        <v>6.4335599999999999</v>
      </c>
      <c r="M17" s="27">
        <f t="shared" si="15"/>
        <v>8.0319599999999998</v>
      </c>
      <c r="N17" s="27">
        <f t="shared" si="15"/>
        <v>0.3995999999999999</v>
      </c>
      <c r="O17" s="27">
        <f t="shared" si="15"/>
        <v>0.51947999999999994</v>
      </c>
      <c r="P17" s="27">
        <f t="shared" si="15"/>
        <v>0.35963999999999996</v>
      </c>
      <c r="Q17" s="27">
        <f t="shared" si="15"/>
        <v>3.9959999999999996E-2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3.91608</v>
      </c>
      <c r="D18" s="8">
        <v>4.9550399999999986</v>
      </c>
      <c r="E18" s="8">
        <v>3.6363600000000007</v>
      </c>
      <c r="F18" s="8">
        <v>3.3566400000000005</v>
      </c>
      <c r="G18" s="8">
        <v>3.1568400000000008</v>
      </c>
      <c r="H18" s="8">
        <v>3.9959999999999991</v>
      </c>
      <c r="I18" s="8">
        <v>3.75624</v>
      </c>
      <c r="J18" s="8">
        <v>5.1948000000000016</v>
      </c>
      <c r="K18" s="8">
        <v>4.2757199999999989</v>
      </c>
      <c r="L18" s="8">
        <v>6.4335599999999999</v>
      </c>
      <c r="M18" s="8">
        <v>8.0319599999999998</v>
      </c>
      <c r="N18" s="8">
        <v>0.3995999999999999</v>
      </c>
      <c r="O18" s="8">
        <v>0.51947999999999994</v>
      </c>
      <c r="P18" s="8">
        <v>0.35963999999999996</v>
      </c>
      <c r="Q18" s="8">
        <v>3.9959999999999996E-2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6.087888000000001E-2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2.6123400000000005E-2</v>
      </c>
      <c r="Z26" s="27">
        <f t="shared" si="22"/>
        <v>6.3831960000000007E-2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6.087888000000001E-2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2.6123400000000005E-2</v>
      </c>
      <c r="Z33" s="19">
        <f t="shared" si="28"/>
        <v>6.3831960000000007E-2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6.087888000000001E-2</v>
      </c>
      <c r="W36" s="8">
        <v>0</v>
      </c>
      <c r="X36" s="8">
        <v>0</v>
      </c>
      <c r="Y36" s="8">
        <v>2.6123400000000005E-2</v>
      </c>
      <c r="Z36" s="8">
        <v>6.3831960000000007E-2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8.3813399999999998</v>
      </c>
      <c r="D51" s="27">
        <v>3.8877300000000008</v>
      </c>
      <c r="E51" s="27">
        <v>9.2396700000000003</v>
      </c>
      <c r="F51" s="27">
        <v>8.0279100000000021</v>
      </c>
      <c r="G51" s="27">
        <v>9.4921199999999999</v>
      </c>
      <c r="H51" s="27">
        <v>3.1808700000000005</v>
      </c>
      <c r="I51" s="27">
        <v>9.1386900000000022</v>
      </c>
      <c r="J51" s="27">
        <v>1.2622500000000001</v>
      </c>
      <c r="K51" s="27">
        <v>30.495960000000004</v>
      </c>
      <c r="L51" s="27">
        <v>4.4936099999999994</v>
      </c>
      <c r="M51" s="27">
        <v>4.4936099999999994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0</v>
      </c>
      <c r="O61" s="49">
        <f t="shared" si="33"/>
        <v>0</v>
      </c>
      <c r="P61" s="49">
        <f t="shared" si="33"/>
        <v>0</v>
      </c>
      <c r="Q61" s="49">
        <f t="shared" si="33"/>
        <v>3.0449109599999997</v>
      </c>
      <c r="R61" s="49">
        <f t="shared" si="33"/>
        <v>6.9704107200000003</v>
      </c>
      <c r="S61" s="49">
        <f t="shared" si="33"/>
        <v>7.4205331200000018</v>
      </c>
      <c r="T61" s="49">
        <f t="shared" si="33"/>
        <v>6.2962099199999981</v>
      </c>
      <c r="U61" s="49">
        <f t="shared" si="33"/>
        <v>6.4803866400000016</v>
      </c>
      <c r="V61" s="49">
        <f t="shared" si="33"/>
        <v>7.0130642400000012</v>
      </c>
      <c r="W61" s="49">
        <f t="shared" si="33"/>
        <v>6.7133102400000011</v>
      </c>
      <c r="X61" s="49">
        <f t="shared" si="33"/>
        <v>6.8214182400000007</v>
      </c>
      <c r="Y61" s="49">
        <f t="shared" ref="Y61:Z61" si="34">SUM(Y62:Y72)</f>
        <v>7.1150788800000004</v>
      </c>
      <c r="Z61" s="49">
        <f t="shared" si="34"/>
        <v>7.2302630399999996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3.0449109599999997</v>
      </c>
      <c r="R64" s="52">
        <v>6.9704107200000003</v>
      </c>
      <c r="S64" s="52">
        <v>7.4205331200000018</v>
      </c>
      <c r="T64" s="52">
        <v>6.2962099199999981</v>
      </c>
      <c r="U64" s="52">
        <v>6.4803866400000016</v>
      </c>
      <c r="V64" s="52">
        <v>7.0130642400000012</v>
      </c>
      <c r="W64" s="52">
        <v>6.7133102400000011</v>
      </c>
      <c r="X64" s="52">
        <v>6.8214182400000007</v>
      </c>
      <c r="Y64" s="52">
        <v>7.1150788800000004</v>
      </c>
      <c r="Z64" s="52">
        <v>7.2302630399999996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18270.400524290617</v>
      </c>
      <c r="D2" s="21">
        <f t="shared" ref="D2:X2" si="0">SUM(D3,D17,D22,D25,D26,D51,D52)</f>
        <v>16769.595851807615</v>
      </c>
      <c r="E2" s="21">
        <f t="shared" si="0"/>
        <v>18465.342655994835</v>
      </c>
      <c r="F2" s="21">
        <f t="shared" si="0"/>
        <v>20731.81095905363</v>
      </c>
      <c r="G2" s="21">
        <f t="shared" si="0"/>
        <v>20848.665682119059</v>
      </c>
      <c r="H2" s="21">
        <f t="shared" si="0"/>
        <v>20320.227818909654</v>
      </c>
      <c r="I2" s="21">
        <f t="shared" si="0"/>
        <v>20242.530290088038</v>
      </c>
      <c r="J2" s="21">
        <f t="shared" si="0"/>
        <v>20198.625907760936</v>
      </c>
      <c r="K2" s="21">
        <f t="shared" si="0"/>
        <v>18742.399803260789</v>
      </c>
      <c r="L2" s="21">
        <f t="shared" si="0"/>
        <v>13834.278004485053</v>
      </c>
      <c r="M2" s="21">
        <f t="shared" si="0"/>
        <v>19075.111821015962</v>
      </c>
      <c r="N2" s="21">
        <f t="shared" si="0"/>
        <v>19459.87177102132</v>
      </c>
      <c r="O2" s="21">
        <f t="shared" si="0"/>
        <v>18827.943245649876</v>
      </c>
      <c r="P2" s="21">
        <f t="shared" si="0"/>
        <v>19862.562759195949</v>
      </c>
      <c r="Q2" s="21">
        <f t="shared" si="0"/>
        <v>19233.203326149</v>
      </c>
      <c r="R2" s="21">
        <f t="shared" si="0"/>
        <v>19642.885385930174</v>
      </c>
      <c r="S2" s="21">
        <f t="shared" si="0"/>
        <v>17904.631278266956</v>
      </c>
      <c r="T2" s="21">
        <f t="shared" si="0"/>
        <v>21604.618262125216</v>
      </c>
      <c r="U2" s="21">
        <f t="shared" si="0"/>
        <v>26908.906833291097</v>
      </c>
      <c r="V2" s="21">
        <f t="shared" si="0"/>
        <v>25577.687394581812</v>
      </c>
      <c r="W2" s="21">
        <f t="shared" si="0"/>
        <v>20819.81110020799</v>
      </c>
      <c r="X2" s="21">
        <f t="shared" si="0"/>
        <v>24757.288794287117</v>
      </c>
      <c r="Y2" s="21">
        <f t="shared" ref="Y2:Z2" si="1">SUM(Y3,Y17,Y22,Y25,Y26,Y51,Y52)</f>
        <v>21905.148518698887</v>
      </c>
      <c r="Z2" s="21">
        <f t="shared" si="1"/>
        <v>20621.096399661659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43.81339092479999</v>
      </c>
      <c r="E3" s="24">
        <f t="shared" si="3"/>
        <v>75.942869284799997</v>
      </c>
      <c r="F3" s="24">
        <f t="shared" si="3"/>
        <v>14.604463641599999</v>
      </c>
      <c r="G3" s="24">
        <f t="shared" si="3"/>
        <v>90.547332926399989</v>
      </c>
      <c r="H3" s="24">
        <f t="shared" si="3"/>
        <v>142.49402299440001</v>
      </c>
      <c r="I3" s="24">
        <f t="shared" si="3"/>
        <v>39.449646885600011</v>
      </c>
      <c r="J3" s="24">
        <f t="shared" si="3"/>
        <v>102.87839041200002</v>
      </c>
      <c r="K3" s="24">
        <f t="shared" si="3"/>
        <v>154.5315448824</v>
      </c>
      <c r="L3" s="24">
        <f t="shared" si="3"/>
        <v>114.14748108959998</v>
      </c>
      <c r="M3" s="24">
        <f t="shared" si="3"/>
        <v>145.88519904000003</v>
      </c>
      <c r="N3" s="24">
        <f t="shared" si="3"/>
        <v>146.1508330968</v>
      </c>
      <c r="O3" s="24">
        <f t="shared" si="3"/>
        <v>147.90549836160002</v>
      </c>
      <c r="P3" s="24">
        <f t="shared" si="3"/>
        <v>196.5652160976</v>
      </c>
      <c r="Q3" s="24">
        <f t="shared" si="3"/>
        <v>192.89644819199998</v>
      </c>
      <c r="R3" s="24">
        <f t="shared" si="3"/>
        <v>4.9744461311999997</v>
      </c>
      <c r="S3" s="24">
        <f t="shared" si="3"/>
        <v>4.6829035007999993</v>
      </c>
      <c r="T3" s="24">
        <f t="shared" si="3"/>
        <v>4.8369313943999996</v>
      </c>
      <c r="U3" s="24">
        <f t="shared" si="3"/>
        <v>4.5046752911999981</v>
      </c>
      <c r="V3" s="24">
        <f t="shared" si="3"/>
        <v>21.771743111999996</v>
      </c>
      <c r="W3" s="24">
        <f t="shared" si="3"/>
        <v>44.664672628800005</v>
      </c>
      <c r="X3" s="24">
        <f t="shared" si="3"/>
        <v>5.5620867456000012</v>
      </c>
      <c r="Y3" s="24">
        <f t="shared" ref="Y3:Z3" si="4">SUM(Y4,Y8,Y11)</f>
        <v>6.5545844112000005</v>
      </c>
      <c r="Z3" s="24">
        <f t="shared" si="4"/>
        <v>32.526932961600004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43.81339092479999</v>
      </c>
      <c r="E11" s="19">
        <f t="shared" si="12"/>
        <v>75.942869284799997</v>
      </c>
      <c r="F11" s="19">
        <f t="shared" si="12"/>
        <v>14.604463641599999</v>
      </c>
      <c r="G11" s="19">
        <f t="shared" si="12"/>
        <v>90.547332926399989</v>
      </c>
      <c r="H11" s="19">
        <f t="shared" si="12"/>
        <v>142.49402299440001</v>
      </c>
      <c r="I11" s="19">
        <f t="shared" si="12"/>
        <v>39.449646885600011</v>
      </c>
      <c r="J11" s="19">
        <f t="shared" si="12"/>
        <v>102.87839041200002</v>
      </c>
      <c r="K11" s="19">
        <f t="shared" si="12"/>
        <v>154.5315448824</v>
      </c>
      <c r="L11" s="19">
        <f t="shared" si="12"/>
        <v>114.14748108959998</v>
      </c>
      <c r="M11" s="19">
        <f t="shared" si="12"/>
        <v>145.88519904000003</v>
      </c>
      <c r="N11" s="19">
        <f t="shared" si="12"/>
        <v>146.1508330968</v>
      </c>
      <c r="O11" s="19">
        <f t="shared" si="12"/>
        <v>147.90549836160002</v>
      </c>
      <c r="P11" s="19">
        <f t="shared" si="12"/>
        <v>196.5652160976</v>
      </c>
      <c r="Q11" s="19">
        <f t="shared" si="12"/>
        <v>192.89644819199998</v>
      </c>
      <c r="R11" s="19">
        <f t="shared" si="12"/>
        <v>4.9744461311999997</v>
      </c>
      <c r="S11" s="19">
        <f t="shared" si="12"/>
        <v>4.6829035007999993</v>
      </c>
      <c r="T11" s="19">
        <f t="shared" si="12"/>
        <v>4.8369313943999996</v>
      </c>
      <c r="U11" s="19">
        <f t="shared" si="12"/>
        <v>4.5046752911999981</v>
      </c>
      <c r="V11" s="19">
        <f t="shared" si="12"/>
        <v>21.771743111999996</v>
      </c>
      <c r="W11" s="19">
        <f t="shared" si="12"/>
        <v>44.664672628800005</v>
      </c>
      <c r="X11" s="19">
        <f t="shared" si="12"/>
        <v>5.5620867456000012</v>
      </c>
      <c r="Y11" s="19">
        <f t="shared" ref="Y11:Z11" si="13">SUM(Y12:Y16)</f>
        <v>6.5545844112000005</v>
      </c>
      <c r="Z11" s="19">
        <f t="shared" si="13"/>
        <v>32.526932961600004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43.81339092479999</v>
      </c>
      <c r="E15" s="8">
        <v>75.942869284799997</v>
      </c>
      <c r="F15" s="8">
        <v>14.604463641599999</v>
      </c>
      <c r="G15" s="8">
        <v>90.547332926399989</v>
      </c>
      <c r="H15" s="8">
        <v>142.49402299440001</v>
      </c>
      <c r="I15" s="8">
        <v>39.449646885600011</v>
      </c>
      <c r="J15" s="8">
        <v>102.87839041200002</v>
      </c>
      <c r="K15" s="8">
        <v>154.5315448824</v>
      </c>
      <c r="L15" s="8">
        <v>114.14748108959998</v>
      </c>
      <c r="M15" s="8">
        <v>145.88519904000003</v>
      </c>
      <c r="N15" s="8">
        <v>146.1508330968</v>
      </c>
      <c r="O15" s="8">
        <v>147.90549836160002</v>
      </c>
      <c r="P15" s="8">
        <v>196.5652160976</v>
      </c>
      <c r="Q15" s="8">
        <v>192.89644819199998</v>
      </c>
      <c r="R15" s="8">
        <v>4.9744461311999997</v>
      </c>
      <c r="S15" s="8">
        <v>4.6829035007999993</v>
      </c>
      <c r="T15" s="8">
        <v>4.8369313943999996</v>
      </c>
      <c r="U15" s="8">
        <v>4.5046752911999981</v>
      </c>
      <c r="V15" s="8">
        <v>21.771743111999996</v>
      </c>
      <c r="W15" s="8">
        <v>44.664672628800005</v>
      </c>
      <c r="X15" s="8">
        <v>5.5620867456000012</v>
      </c>
      <c r="Y15" s="8">
        <v>6.5545844112000005</v>
      </c>
      <c r="Z15" s="8">
        <v>32.526932961600004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18137.41215552</v>
      </c>
      <c r="D17" s="27">
        <f t="shared" ref="D17:X17" si="15">SUM(D18:D21)</f>
        <v>16592.393230559999</v>
      </c>
      <c r="E17" s="27">
        <f t="shared" si="15"/>
        <v>18234.716529600002</v>
      </c>
      <c r="F17" s="27">
        <f t="shared" si="15"/>
        <v>20543.15366064</v>
      </c>
      <c r="G17" s="27">
        <f t="shared" si="15"/>
        <v>20592.207120960004</v>
      </c>
      <c r="H17" s="27">
        <f t="shared" si="15"/>
        <v>19941.266635199998</v>
      </c>
      <c r="I17" s="27">
        <f t="shared" si="15"/>
        <v>19937.970616320003</v>
      </c>
      <c r="J17" s="27">
        <f t="shared" si="15"/>
        <v>19767.296852640004</v>
      </c>
      <c r="K17" s="27">
        <f t="shared" si="15"/>
        <v>18138.4378416</v>
      </c>
      <c r="L17" s="27">
        <f t="shared" si="15"/>
        <v>13386.007674720002</v>
      </c>
      <c r="M17" s="27">
        <f t="shared" si="15"/>
        <v>18406.758503520003</v>
      </c>
      <c r="N17" s="27">
        <f t="shared" si="15"/>
        <v>18564.41824128</v>
      </c>
      <c r="O17" s="27">
        <f t="shared" si="15"/>
        <v>18019.7799624</v>
      </c>
      <c r="P17" s="27">
        <f t="shared" si="15"/>
        <v>18422.43117408</v>
      </c>
      <c r="Q17" s="27">
        <f t="shared" si="15"/>
        <v>18320.121131039999</v>
      </c>
      <c r="R17" s="27">
        <f t="shared" si="15"/>
        <v>19235.1070368</v>
      </c>
      <c r="S17" s="27">
        <f t="shared" si="15"/>
        <v>17520.709219199998</v>
      </c>
      <c r="T17" s="27">
        <f t="shared" si="15"/>
        <v>21234.366996479999</v>
      </c>
      <c r="U17" s="27">
        <f t="shared" si="15"/>
        <v>26644.830263999993</v>
      </c>
      <c r="V17" s="27">
        <f t="shared" si="15"/>
        <v>25231.889728799997</v>
      </c>
      <c r="W17" s="27">
        <f t="shared" si="15"/>
        <v>20406.676419360003</v>
      </c>
      <c r="X17" s="27">
        <f t="shared" si="15"/>
        <v>24370.671899519999</v>
      </c>
      <c r="Y17" s="27">
        <f t="shared" ref="Y17:Z17" si="16">SUM(Y18:Y21)</f>
        <v>21552.58415088</v>
      </c>
      <c r="Z17" s="27">
        <f t="shared" si="16"/>
        <v>20194.708953599998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1100.55562272</v>
      </c>
      <c r="D19" s="8">
        <v>1050.0591297599999</v>
      </c>
      <c r="E19" s="8">
        <v>1097.3711303999999</v>
      </c>
      <c r="F19" s="8">
        <v>1052.9485574399998</v>
      </c>
      <c r="G19" s="8">
        <v>1038.9502497599999</v>
      </c>
      <c r="H19" s="8">
        <v>1063.5721632</v>
      </c>
      <c r="I19" s="8">
        <v>1099.4167627199997</v>
      </c>
      <c r="J19" s="8">
        <v>1119.0272126399998</v>
      </c>
      <c r="K19" s="8">
        <v>1019.0343455999999</v>
      </c>
      <c r="L19" s="8">
        <v>806.34532751999996</v>
      </c>
      <c r="M19" s="8">
        <v>965.99831471999994</v>
      </c>
      <c r="N19" s="8">
        <v>1124.0887060800001</v>
      </c>
      <c r="O19" s="8">
        <v>1109.7691199999999</v>
      </c>
      <c r="P19" s="8">
        <v>994.6374868800001</v>
      </c>
      <c r="Q19" s="8">
        <v>936.41800463999994</v>
      </c>
      <c r="R19" s="8">
        <v>1044.5871671999998</v>
      </c>
      <c r="S19" s="8">
        <v>823.71466079999993</v>
      </c>
      <c r="T19" s="8">
        <v>853.29497088000005</v>
      </c>
      <c r="U19" s="8">
        <v>328.79967119999992</v>
      </c>
      <c r="V19" s="8">
        <v>340.07158799999996</v>
      </c>
      <c r="W19" s="8">
        <v>308.88104976</v>
      </c>
      <c r="X19" s="8">
        <v>290.76702191999993</v>
      </c>
      <c r="Y19" s="8">
        <v>351.33023808000002</v>
      </c>
      <c r="Z19" s="8">
        <v>336.54072239999994</v>
      </c>
    </row>
    <row r="20" spans="1:26" ht="11.25" customHeight="1" x14ac:dyDescent="0.2">
      <c r="A20" s="29" t="s">
        <v>30</v>
      </c>
      <c r="B20" s="7" t="s">
        <v>31</v>
      </c>
      <c r="C20" s="8">
        <v>16997.908824000002</v>
      </c>
      <c r="D20" s="8">
        <v>15506.662392</v>
      </c>
      <c r="E20" s="8">
        <v>17100.581472000002</v>
      </c>
      <c r="F20" s="8">
        <v>19453.441176</v>
      </c>
      <c r="G20" s="8">
        <v>19514.854944000002</v>
      </c>
      <c r="H20" s="8">
        <v>18652.325327999999</v>
      </c>
      <c r="I20" s="8">
        <v>18584.819136000002</v>
      </c>
      <c r="J20" s="8">
        <v>18470.048688000003</v>
      </c>
      <c r="K20" s="8">
        <v>16944.471647999999</v>
      </c>
      <c r="L20" s="8">
        <v>12446.855928000003</v>
      </c>
      <c r="M20" s="8">
        <v>17272.561176000003</v>
      </c>
      <c r="N20" s="8">
        <v>16405.696007999999</v>
      </c>
      <c r="O20" s="8">
        <v>16205.142096</v>
      </c>
      <c r="P20" s="8">
        <v>16629.372864000001</v>
      </c>
      <c r="Q20" s="8">
        <v>16468.485696</v>
      </c>
      <c r="R20" s="8">
        <v>17020.402776000003</v>
      </c>
      <c r="S20" s="8">
        <v>15827.804927999998</v>
      </c>
      <c r="T20" s="8">
        <v>19001.890439999999</v>
      </c>
      <c r="U20" s="8">
        <v>25851.573071999996</v>
      </c>
      <c r="V20" s="8">
        <v>24293.015135999998</v>
      </c>
      <c r="W20" s="8">
        <v>19594.694808000004</v>
      </c>
      <c r="X20" s="8">
        <v>23434.622639999998</v>
      </c>
      <c r="Y20" s="8">
        <v>20469.867911999998</v>
      </c>
      <c r="Z20" s="8">
        <v>19316.218895999998</v>
      </c>
    </row>
    <row r="21" spans="1:26" ht="11.25" customHeight="1" x14ac:dyDescent="0.2">
      <c r="A21" s="29" t="s">
        <v>32</v>
      </c>
      <c r="B21" s="7" t="s">
        <v>33</v>
      </c>
      <c r="C21" s="8">
        <v>38.947708800000001</v>
      </c>
      <c r="D21" s="8">
        <v>35.671708799999998</v>
      </c>
      <c r="E21" s="8">
        <v>36.763927199999998</v>
      </c>
      <c r="F21" s="8">
        <v>36.763927199999998</v>
      </c>
      <c r="G21" s="8">
        <v>38.401927199999989</v>
      </c>
      <c r="H21" s="8">
        <v>225.36914399999998</v>
      </c>
      <c r="I21" s="8">
        <v>253.73471760000001</v>
      </c>
      <c r="J21" s="8">
        <v>178.22095199999998</v>
      </c>
      <c r="K21" s="8">
        <v>174.93184799999997</v>
      </c>
      <c r="L21" s="8">
        <v>132.80641919999997</v>
      </c>
      <c r="M21" s="8">
        <v>168.19901279999999</v>
      </c>
      <c r="N21" s="8">
        <v>1034.6335271999999</v>
      </c>
      <c r="O21" s="8">
        <v>704.86874639999996</v>
      </c>
      <c r="P21" s="8">
        <v>798.42082319999986</v>
      </c>
      <c r="Q21" s="8">
        <v>915.2174303999999</v>
      </c>
      <c r="R21" s="8">
        <v>1170.1170935999999</v>
      </c>
      <c r="S21" s="8">
        <v>869.18963040000006</v>
      </c>
      <c r="T21" s="8">
        <v>1379.1815856000001</v>
      </c>
      <c r="U21" s="8">
        <v>464.45752079999994</v>
      </c>
      <c r="V21" s="8">
        <v>598.80300480000005</v>
      </c>
      <c r="W21" s="8">
        <v>503.10056159999993</v>
      </c>
      <c r="X21" s="8">
        <v>645.28223759999992</v>
      </c>
      <c r="Y21" s="8">
        <v>731.38600079999992</v>
      </c>
      <c r="Z21" s="8">
        <v>541.94933519999995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1.8939959999999998</v>
      </c>
      <c r="G26" s="27">
        <f t="shared" si="21"/>
        <v>1.8939959999999998</v>
      </c>
      <c r="H26" s="27">
        <f t="shared" si="21"/>
        <v>1.8939959999999998</v>
      </c>
      <c r="I26" s="27">
        <f t="shared" si="21"/>
        <v>1.8939959999999998</v>
      </c>
      <c r="J26" s="27">
        <f t="shared" si="21"/>
        <v>1.8939959999999998</v>
      </c>
      <c r="K26" s="27">
        <f t="shared" si="21"/>
        <v>8.4530134799999992</v>
      </c>
      <c r="L26" s="27">
        <f t="shared" si="21"/>
        <v>1.8939959999999998</v>
      </c>
      <c r="M26" s="27">
        <f t="shared" si="21"/>
        <v>1.8939959999999998</v>
      </c>
      <c r="N26" s="27">
        <f t="shared" si="21"/>
        <v>1.8939959999999998</v>
      </c>
      <c r="O26" s="27">
        <f t="shared" si="21"/>
        <v>1.8939959999999998</v>
      </c>
      <c r="P26" s="27">
        <f t="shared" si="21"/>
        <v>575.43782399999998</v>
      </c>
      <c r="Q26" s="27">
        <f t="shared" si="21"/>
        <v>49.425362999999997</v>
      </c>
      <c r="R26" s="27">
        <f t="shared" si="21"/>
        <v>1.5784189200000001</v>
      </c>
      <c r="S26" s="27">
        <f t="shared" si="21"/>
        <v>1.2625750799999997</v>
      </c>
      <c r="T26" s="27">
        <f t="shared" si="21"/>
        <v>1.8782571599999995</v>
      </c>
      <c r="U26" s="27">
        <f t="shared" si="21"/>
        <v>1.6058754</v>
      </c>
      <c r="V26" s="27">
        <f t="shared" si="21"/>
        <v>1.0925096399999998</v>
      </c>
      <c r="W26" s="27">
        <f t="shared" si="21"/>
        <v>0.63728963999999999</v>
      </c>
      <c r="X26" s="27">
        <f t="shared" si="21"/>
        <v>0.67516955999999995</v>
      </c>
      <c r="Y26" s="27">
        <f t="shared" ref="Y26:Z26" si="22">SUM(Y27,Y33)</f>
        <v>0.95804856000000005</v>
      </c>
      <c r="Z26" s="27">
        <f t="shared" si="22"/>
        <v>0.90107712000000006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1.8939959999999998</v>
      </c>
      <c r="G33" s="19">
        <f t="shared" si="27"/>
        <v>1.8939959999999998</v>
      </c>
      <c r="H33" s="19">
        <f t="shared" si="27"/>
        <v>1.8939959999999998</v>
      </c>
      <c r="I33" s="19">
        <f t="shared" si="27"/>
        <v>1.8939959999999998</v>
      </c>
      <c r="J33" s="19">
        <f t="shared" si="27"/>
        <v>1.8939959999999998</v>
      </c>
      <c r="K33" s="19">
        <f t="shared" si="27"/>
        <v>8.4530134799999992</v>
      </c>
      <c r="L33" s="19">
        <f t="shared" si="27"/>
        <v>1.8939959999999998</v>
      </c>
      <c r="M33" s="19">
        <f t="shared" si="27"/>
        <v>1.8939959999999998</v>
      </c>
      <c r="N33" s="19">
        <f t="shared" si="27"/>
        <v>1.8939959999999998</v>
      </c>
      <c r="O33" s="19">
        <f t="shared" si="27"/>
        <v>1.8939959999999998</v>
      </c>
      <c r="P33" s="19">
        <f t="shared" si="27"/>
        <v>575.43782399999998</v>
      </c>
      <c r="Q33" s="19">
        <f t="shared" si="27"/>
        <v>49.425362999999997</v>
      </c>
      <c r="R33" s="19">
        <f t="shared" si="27"/>
        <v>1.5784189200000001</v>
      </c>
      <c r="S33" s="19">
        <f t="shared" si="27"/>
        <v>1.2625750799999997</v>
      </c>
      <c r="T33" s="19">
        <f t="shared" si="27"/>
        <v>1.8782571599999995</v>
      </c>
      <c r="U33" s="19">
        <f t="shared" si="27"/>
        <v>1.6058754</v>
      </c>
      <c r="V33" s="19">
        <f t="shared" si="27"/>
        <v>1.0925096399999998</v>
      </c>
      <c r="W33" s="19">
        <f t="shared" si="27"/>
        <v>0.63728963999999999</v>
      </c>
      <c r="X33" s="19">
        <f t="shared" si="27"/>
        <v>0.67516955999999995</v>
      </c>
      <c r="Y33" s="19">
        <f t="shared" ref="Y33:Z33" si="28">SUM(Y34:Y50)</f>
        <v>0.95804856000000005</v>
      </c>
      <c r="Z33" s="19">
        <f t="shared" si="28"/>
        <v>0.90107712000000006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2.9026504799999988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8.4276360000000008E-2</v>
      </c>
      <c r="V36" s="8">
        <v>0</v>
      </c>
      <c r="W36" s="8">
        <v>0</v>
      </c>
      <c r="X36" s="8">
        <v>0</v>
      </c>
      <c r="Y36" s="8">
        <v>0.26714016000000007</v>
      </c>
      <c r="Z36" s="8">
        <v>5.2246799999999996E-2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1.8939959999999998</v>
      </c>
      <c r="G43" s="8">
        <v>1.8939959999999998</v>
      </c>
      <c r="H43" s="8">
        <v>1.8939959999999998</v>
      </c>
      <c r="I43" s="8">
        <v>1.8939959999999998</v>
      </c>
      <c r="J43" s="8">
        <v>1.8939959999999998</v>
      </c>
      <c r="K43" s="8">
        <v>1.8939959999999998</v>
      </c>
      <c r="L43" s="8">
        <v>1.8939959999999998</v>
      </c>
      <c r="M43" s="8">
        <v>1.8939959999999998</v>
      </c>
      <c r="N43" s="8">
        <v>1.8939959999999998</v>
      </c>
      <c r="O43" s="8">
        <v>1.8939959999999998</v>
      </c>
      <c r="P43" s="8">
        <v>1.8939959999999998</v>
      </c>
      <c r="Q43" s="8">
        <v>1.8939959999999998</v>
      </c>
      <c r="R43" s="8">
        <v>1.5784189200000001</v>
      </c>
      <c r="S43" s="8">
        <v>1.2625750799999997</v>
      </c>
      <c r="T43" s="8">
        <v>1.8782571599999995</v>
      </c>
      <c r="U43" s="8">
        <v>1.5215990399999999</v>
      </c>
      <c r="V43" s="8">
        <v>0.78294059999999988</v>
      </c>
      <c r="W43" s="8">
        <v>0.63728963999999999</v>
      </c>
      <c r="X43" s="8">
        <v>0.67516955999999995</v>
      </c>
      <c r="Y43" s="8">
        <v>0.69090839999999998</v>
      </c>
      <c r="Z43" s="8">
        <v>0.84883032000000003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0.30956904000000007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3.6563669999999999</v>
      </c>
      <c r="L48" s="8">
        <v>0</v>
      </c>
      <c r="M48" s="8">
        <v>0</v>
      </c>
      <c r="N48" s="8">
        <v>0</v>
      </c>
      <c r="O48" s="8">
        <v>0</v>
      </c>
      <c r="P48" s="8">
        <v>573.54382799999996</v>
      </c>
      <c r="Q48" s="8">
        <v>47.531366999999996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132.98836877061655</v>
      </c>
      <c r="D51" s="27">
        <v>133.38923032281696</v>
      </c>
      <c r="E51" s="27">
        <v>154.68325711003078</v>
      </c>
      <c r="F51" s="27">
        <v>172.15883877202828</v>
      </c>
      <c r="G51" s="27">
        <v>164.01723223265947</v>
      </c>
      <c r="H51" s="27">
        <v>171.46383271525701</v>
      </c>
      <c r="I51" s="27">
        <v>120.90677808243527</v>
      </c>
      <c r="J51" s="27">
        <v>107.06242230893173</v>
      </c>
      <c r="K51" s="27">
        <v>117.9800428983861</v>
      </c>
      <c r="L51" s="27">
        <v>95.963451875450104</v>
      </c>
      <c r="M51" s="27">
        <v>188.18783965596265</v>
      </c>
      <c r="N51" s="27">
        <v>345.42969464452148</v>
      </c>
      <c r="O51" s="27">
        <v>352.84131448827753</v>
      </c>
      <c r="P51" s="27">
        <v>411.52082221834888</v>
      </c>
      <c r="Q51" s="27">
        <v>383.81292311699929</v>
      </c>
      <c r="R51" s="27">
        <v>134.47414207897728</v>
      </c>
      <c r="S51" s="27">
        <v>118.01081728615429</v>
      </c>
      <c r="T51" s="27">
        <v>128.10001909082018</v>
      </c>
      <c r="U51" s="27">
        <v>172.62916699990473</v>
      </c>
      <c r="V51" s="27">
        <v>162.887241029818</v>
      </c>
      <c r="W51" s="27">
        <v>114.82138857918653</v>
      </c>
      <c r="X51" s="27">
        <v>124.87822086152043</v>
      </c>
      <c r="Y51" s="27">
        <v>98.376048447683516</v>
      </c>
      <c r="Z51" s="27">
        <v>137.48427318006043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63.109331999999995</v>
      </c>
      <c r="I52" s="27">
        <f t="shared" si="30"/>
        <v>142.30925280000002</v>
      </c>
      <c r="J52" s="27">
        <f t="shared" si="30"/>
        <v>219.49424640000001</v>
      </c>
      <c r="K52" s="27">
        <f t="shared" si="30"/>
        <v>322.99736039999993</v>
      </c>
      <c r="L52" s="27">
        <f t="shared" si="30"/>
        <v>236.26540080000001</v>
      </c>
      <c r="M52" s="27">
        <f t="shared" si="30"/>
        <v>332.3862828</v>
      </c>
      <c r="N52" s="27">
        <f t="shared" si="30"/>
        <v>401.97900599999997</v>
      </c>
      <c r="O52" s="27">
        <f t="shared" si="30"/>
        <v>305.52247440000002</v>
      </c>
      <c r="P52" s="27">
        <f t="shared" si="30"/>
        <v>256.60772279999998</v>
      </c>
      <c r="Q52" s="27">
        <f t="shared" si="30"/>
        <v>286.94746080000004</v>
      </c>
      <c r="R52" s="27">
        <f t="shared" si="30"/>
        <v>266.75134199999997</v>
      </c>
      <c r="S52" s="27">
        <f t="shared" si="30"/>
        <v>259.96576319999997</v>
      </c>
      <c r="T52" s="27">
        <f t="shared" si="30"/>
        <v>235.43605800000006</v>
      </c>
      <c r="U52" s="27">
        <f t="shared" si="30"/>
        <v>85.336851599999989</v>
      </c>
      <c r="V52" s="27">
        <f t="shared" si="30"/>
        <v>160.04617199999998</v>
      </c>
      <c r="W52" s="27">
        <f t="shared" si="30"/>
        <v>253.01133000000002</v>
      </c>
      <c r="X52" s="27">
        <f t="shared" si="30"/>
        <v>255.5014176</v>
      </c>
      <c r="Y52" s="27">
        <f t="shared" ref="Y52:Z52" si="31">SUM(Y53:Y54)</f>
        <v>246.67568640000002</v>
      </c>
      <c r="Z52" s="27">
        <f t="shared" si="31"/>
        <v>255.47516280000002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63.109331999999995</v>
      </c>
      <c r="I53" s="8">
        <v>142.30925280000002</v>
      </c>
      <c r="J53" s="8">
        <v>219.49424640000001</v>
      </c>
      <c r="K53" s="8">
        <v>322.99736039999993</v>
      </c>
      <c r="L53" s="8">
        <v>236.26540080000001</v>
      </c>
      <c r="M53" s="8">
        <v>332.3862828</v>
      </c>
      <c r="N53" s="8">
        <v>401.97900599999997</v>
      </c>
      <c r="O53" s="8">
        <v>305.52247440000002</v>
      </c>
      <c r="P53" s="8">
        <v>256.60772279999998</v>
      </c>
      <c r="Q53" s="8">
        <v>286.94746080000004</v>
      </c>
      <c r="R53" s="8">
        <v>266.75134199999997</v>
      </c>
      <c r="S53" s="8">
        <v>259.96576319999997</v>
      </c>
      <c r="T53" s="8">
        <v>235.43605800000006</v>
      </c>
      <c r="U53" s="8">
        <v>85.336851599999989</v>
      </c>
      <c r="V53" s="8">
        <v>160.04617199999998</v>
      </c>
      <c r="W53" s="8">
        <v>253.01133000000002</v>
      </c>
      <c r="X53" s="8">
        <v>255.5014176</v>
      </c>
      <c r="Y53" s="8">
        <v>246.67568640000002</v>
      </c>
      <c r="Z53" s="8">
        <v>255.47516280000002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1.3040766565686203E-2</v>
      </c>
      <c r="D61" s="49">
        <f t="shared" ref="D61:X61" si="33">SUM(D62:D72)</f>
        <v>9.9240776861951544E-3</v>
      </c>
      <c r="E61" s="49">
        <f t="shared" si="33"/>
        <v>8.9702154780859095E-3</v>
      </c>
      <c r="F61" s="49">
        <f t="shared" si="33"/>
        <v>1.1542175245229273E-2</v>
      </c>
      <c r="G61" s="49">
        <f t="shared" si="33"/>
        <v>1.1338860192384547E-2</v>
      </c>
      <c r="H61" s="49">
        <f t="shared" si="33"/>
        <v>1.8874942370193319E-2</v>
      </c>
      <c r="I61" s="49">
        <f t="shared" si="33"/>
        <v>1.4161310571047558E-2</v>
      </c>
      <c r="J61" s="49">
        <f t="shared" si="33"/>
        <v>1.435570360654409E-2</v>
      </c>
      <c r="K61" s="49">
        <f t="shared" si="33"/>
        <v>1.5863063175014559E-2</v>
      </c>
      <c r="L61" s="49">
        <f t="shared" si="33"/>
        <v>1.0676221754437826E-2</v>
      </c>
      <c r="M61" s="49">
        <f t="shared" si="33"/>
        <v>1.0518922645959073E-2</v>
      </c>
      <c r="N61" s="49">
        <f t="shared" si="33"/>
        <v>1.5000727578040348E-2</v>
      </c>
      <c r="O61" s="49">
        <f t="shared" si="33"/>
        <v>2.3363497398284552E-2</v>
      </c>
      <c r="P61" s="49">
        <f t="shared" si="33"/>
        <v>4.0435282248651006E-2</v>
      </c>
      <c r="Q61" s="49">
        <f t="shared" si="33"/>
        <v>7.5419946449930872E-2</v>
      </c>
      <c r="R61" s="49">
        <f t="shared" si="33"/>
        <v>8.915465725207633E-2</v>
      </c>
      <c r="S61" s="49">
        <f t="shared" si="33"/>
        <v>7.8294719999573215E-2</v>
      </c>
      <c r="T61" s="49">
        <f t="shared" si="33"/>
        <v>9.8847829469111081E-2</v>
      </c>
      <c r="U61" s="49">
        <f t="shared" si="33"/>
        <v>0.15121316843498631</v>
      </c>
      <c r="V61" s="49">
        <f t="shared" si="33"/>
        <v>0.32844687450870935</v>
      </c>
      <c r="W61" s="49">
        <f t="shared" si="33"/>
        <v>0.30952362453505783</v>
      </c>
      <c r="X61" s="49">
        <f t="shared" si="33"/>
        <v>0.32245884108709572</v>
      </c>
      <c r="Y61" s="49">
        <f t="shared" ref="Y61:Z61" si="34">SUM(Y62:Y72)</f>
        <v>0.35231461925990326</v>
      </c>
      <c r="Z61" s="49">
        <f t="shared" si="34"/>
        <v>0.48884162496792027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1.3040766565686203E-2</v>
      </c>
      <c r="D64" s="52">
        <v>9.9240776861951544E-3</v>
      </c>
      <c r="E64" s="52">
        <v>8.9702154780859095E-3</v>
      </c>
      <c r="F64" s="52">
        <v>1.1542175245229273E-2</v>
      </c>
      <c r="G64" s="52">
        <v>1.1338860192384547E-2</v>
      </c>
      <c r="H64" s="52">
        <v>1.8874942370193319E-2</v>
      </c>
      <c r="I64" s="52">
        <v>1.4161310571047558E-2</v>
      </c>
      <c r="J64" s="52">
        <v>1.435570360654409E-2</v>
      </c>
      <c r="K64" s="52">
        <v>1.5863063175014559E-2</v>
      </c>
      <c r="L64" s="52">
        <v>1.0676221754437826E-2</v>
      </c>
      <c r="M64" s="52">
        <v>1.0518922645959073E-2</v>
      </c>
      <c r="N64" s="52">
        <v>1.5000727578040348E-2</v>
      </c>
      <c r="O64" s="52">
        <v>2.3363497398284552E-2</v>
      </c>
      <c r="P64" s="52">
        <v>4.0435282248651006E-2</v>
      </c>
      <c r="Q64" s="52">
        <v>7.5419946449930872E-2</v>
      </c>
      <c r="R64" s="52">
        <v>8.915465725207633E-2</v>
      </c>
      <c r="S64" s="52">
        <v>7.8294719999573215E-2</v>
      </c>
      <c r="T64" s="52">
        <v>9.8847829469111081E-2</v>
      </c>
      <c r="U64" s="52">
        <v>0.11221652843498629</v>
      </c>
      <c r="V64" s="52">
        <v>0.31799679450870938</v>
      </c>
      <c r="W64" s="52">
        <v>0.30952362453505783</v>
      </c>
      <c r="X64" s="52">
        <v>0.3199100410870957</v>
      </c>
      <c r="Y64" s="52">
        <v>0.35231461925990326</v>
      </c>
      <c r="Z64" s="52">
        <v>0.48884162496792027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3.8996640000000013E-2</v>
      </c>
      <c r="V69" s="52">
        <v>1.045008E-2</v>
      </c>
      <c r="W69" s="52">
        <v>0</v>
      </c>
      <c r="X69" s="52">
        <v>2.5487999999999999E-3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102432.36153260863</v>
      </c>
      <c r="D2" s="21">
        <f t="shared" ref="D2:X2" si="0">SUM(D3,D17,D22,D25,D26,D51,D52)</f>
        <v>102102.68186902537</v>
      </c>
      <c r="E2" s="21">
        <f t="shared" si="0"/>
        <v>101764.21784196964</v>
      </c>
      <c r="F2" s="21">
        <f t="shared" si="0"/>
        <v>98756.248135866423</v>
      </c>
      <c r="G2" s="21">
        <f t="shared" si="0"/>
        <v>101192.65340001519</v>
      </c>
      <c r="H2" s="21">
        <f t="shared" si="0"/>
        <v>101824.85847119958</v>
      </c>
      <c r="I2" s="21">
        <f t="shared" si="0"/>
        <v>105408.09834237274</v>
      </c>
      <c r="J2" s="21">
        <f t="shared" si="0"/>
        <v>107655.15387505293</v>
      </c>
      <c r="K2" s="21">
        <f t="shared" si="0"/>
        <v>107524.21209676088</v>
      </c>
      <c r="L2" s="21">
        <f t="shared" si="0"/>
        <v>100608.86881806904</v>
      </c>
      <c r="M2" s="21">
        <f t="shared" si="0"/>
        <v>100092.95732357579</v>
      </c>
      <c r="N2" s="21">
        <f t="shared" si="0"/>
        <v>95612.373787931036</v>
      </c>
      <c r="O2" s="21">
        <f t="shared" si="0"/>
        <v>93458.745293285188</v>
      </c>
      <c r="P2" s="21">
        <f t="shared" si="0"/>
        <v>87718.448298034054</v>
      </c>
      <c r="Q2" s="21">
        <f t="shared" si="0"/>
        <v>86395.483073755095</v>
      </c>
      <c r="R2" s="21">
        <f t="shared" si="0"/>
        <v>90923.694448387905</v>
      </c>
      <c r="S2" s="21">
        <f t="shared" si="0"/>
        <v>90366.170677877482</v>
      </c>
      <c r="T2" s="21">
        <f t="shared" si="0"/>
        <v>89807.229416384303</v>
      </c>
      <c r="U2" s="21">
        <f t="shared" si="0"/>
        <v>88898.318325895598</v>
      </c>
      <c r="V2" s="21">
        <f t="shared" si="0"/>
        <v>88368.674389228356</v>
      </c>
      <c r="W2" s="21">
        <f t="shared" si="0"/>
        <v>82099.896688706445</v>
      </c>
      <c r="X2" s="21">
        <f t="shared" si="0"/>
        <v>85481.991474856419</v>
      </c>
      <c r="Y2" s="21">
        <f t="shared" ref="Y2:Z2" si="1">SUM(Y3,Y17,Y22,Y25,Y26,Y51,Y52)</f>
        <v>85054.604549555923</v>
      </c>
      <c r="Z2" s="21">
        <f t="shared" si="1"/>
        <v>84867.958013859068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18.907450359824516</v>
      </c>
      <c r="D3" s="24">
        <f t="shared" ref="D3:X3" si="3">SUM(D4,D8,D11)</f>
        <v>6.1896447846307456</v>
      </c>
      <c r="E3" s="24">
        <f t="shared" si="3"/>
        <v>2.0890863536060129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107.85023681520001</v>
      </c>
      <c r="J3" s="24">
        <f t="shared" si="3"/>
        <v>108.2473262904</v>
      </c>
      <c r="K3" s="24">
        <f t="shared" si="3"/>
        <v>417.21290324999995</v>
      </c>
      <c r="L3" s="24">
        <f t="shared" si="3"/>
        <v>265.87880497038606</v>
      </c>
      <c r="M3" s="24">
        <f t="shared" si="3"/>
        <v>275.97786946758612</v>
      </c>
      <c r="N3" s="24">
        <f t="shared" si="3"/>
        <v>258.97532917625534</v>
      </c>
      <c r="O3" s="24">
        <f t="shared" si="3"/>
        <v>240.27761750113922</v>
      </c>
      <c r="P3" s="24">
        <f t="shared" si="3"/>
        <v>17.621805405855373</v>
      </c>
      <c r="Q3" s="24">
        <f t="shared" si="3"/>
        <v>19.01669363165005</v>
      </c>
      <c r="R3" s="24">
        <f t="shared" si="3"/>
        <v>99.1118622604547</v>
      </c>
      <c r="S3" s="24">
        <f t="shared" si="3"/>
        <v>88.554579335994362</v>
      </c>
      <c r="T3" s="24">
        <f t="shared" si="3"/>
        <v>84.300441448397322</v>
      </c>
      <c r="U3" s="24">
        <f t="shared" si="3"/>
        <v>73.706069634938942</v>
      </c>
      <c r="V3" s="24">
        <f t="shared" si="3"/>
        <v>65.858802530304629</v>
      </c>
      <c r="W3" s="24">
        <f t="shared" si="3"/>
        <v>51.016339709675869</v>
      </c>
      <c r="X3" s="24">
        <f t="shared" si="3"/>
        <v>56.989482657646747</v>
      </c>
      <c r="Y3" s="24">
        <f t="shared" ref="Y3:Z3" si="4">SUM(Y4,Y8,Y11)</f>
        <v>55.881744526381723</v>
      </c>
      <c r="Z3" s="24">
        <f t="shared" si="4"/>
        <v>56.720006422062404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18.907450359824516</v>
      </c>
      <c r="D4" s="19">
        <f t="shared" ref="D4:X4" si="6">SUM(D5:D7)</f>
        <v>6.1896447846307456</v>
      </c>
      <c r="E4" s="19">
        <f t="shared" si="6"/>
        <v>2.0890863536060129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12.288444601986063</v>
      </c>
      <c r="M4" s="19">
        <f t="shared" si="6"/>
        <v>12.716921442786147</v>
      </c>
      <c r="N4" s="19">
        <f t="shared" si="6"/>
        <v>12.284483725990446</v>
      </c>
      <c r="O4" s="19">
        <f t="shared" si="6"/>
        <v>10.034412735414014</v>
      </c>
      <c r="P4" s="19">
        <f t="shared" si="6"/>
        <v>12.316302802242957</v>
      </c>
      <c r="Q4" s="19">
        <f t="shared" si="6"/>
        <v>17.236747889288509</v>
      </c>
      <c r="R4" s="19">
        <f t="shared" si="6"/>
        <v>98.20786784775899</v>
      </c>
      <c r="S4" s="19">
        <f t="shared" si="6"/>
        <v>88.554579335994362</v>
      </c>
      <c r="T4" s="19">
        <f t="shared" si="6"/>
        <v>84.300441448397322</v>
      </c>
      <c r="U4" s="19">
        <f t="shared" si="6"/>
        <v>73.706069634938942</v>
      </c>
      <c r="V4" s="19">
        <f t="shared" si="6"/>
        <v>65.858802530304629</v>
      </c>
      <c r="W4" s="19">
        <f t="shared" si="6"/>
        <v>51.016339709675869</v>
      </c>
      <c r="X4" s="19">
        <f t="shared" si="6"/>
        <v>56.989482657646747</v>
      </c>
      <c r="Y4" s="19">
        <f t="shared" ref="Y4:Z4" si="7">SUM(Y5:Y7)</f>
        <v>55.881744526381723</v>
      </c>
      <c r="Z4" s="19">
        <f t="shared" si="7"/>
        <v>56.720006422062404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18.907450359824516</v>
      </c>
      <c r="D7" s="8">
        <v>6.1896447846307456</v>
      </c>
      <c r="E7" s="8">
        <v>2.0890863536060129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12.288444601986063</v>
      </c>
      <c r="M7" s="8">
        <v>12.716921442786147</v>
      </c>
      <c r="N7" s="8">
        <v>12.284483725990446</v>
      </c>
      <c r="O7" s="8">
        <v>10.034412735414014</v>
      </c>
      <c r="P7" s="8">
        <v>12.316302802242957</v>
      </c>
      <c r="Q7" s="8">
        <v>17.236747889288509</v>
      </c>
      <c r="R7" s="8">
        <v>98.20786784775899</v>
      </c>
      <c r="S7" s="8">
        <v>88.554579335994362</v>
      </c>
      <c r="T7" s="8">
        <v>84.300441448397322</v>
      </c>
      <c r="U7" s="8">
        <v>73.706069634938942</v>
      </c>
      <c r="V7" s="8">
        <v>65.858802530304629</v>
      </c>
      <c r="W7" s="8">
        <v>51.016339709675869</v>
      </c>
      <c r="X7" s="8">
        <v>56.989482657646747</v>
      </c>
      <c r="Y7" s="8">
        <v>55.881744526381723</v>
      </c>
      <c r="Z7" s="8">
        <v>56.720006422062404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4.577406515864908</v>
      </c>
      <c r="O8" s="19">
        <f t="shared" si="9"/>
        <v>1.7654233833252073</v>
      </c>
      <c r="P8" s="19">
        <f t="shared" si="9"/>
        <v>5.3055026036124149</v>
      </c>
      <c r="Q8" s="19">
        <f t="shared" si="9"/>
        <v>1.779945742361539</v>
      </c>
      <c r="R8" s="19">
        <f t="shared" si="9"/>
        <v>0.90399441269570602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4.577406515864908</v>
      </c>
      <c r="O10" s="8">
        <v>1.7654233833252073</v>
      </c>
      <c r="P10" s="8">
        <v>5.3055026036124149</v>
      </c>
      <c r="Q10" s="8">
        <v>1.779945742361539</v>
      </c>
      <c r="R10" s="8">
        <v>0.90399441269570602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107.85023681520001</v>
      </c>
      <c r="J11" s="19">
        <f t="shared" si="12"/>
        <v>108.2473262904</v>
      </c>
      <c r="K11" s="19">
        <f t="shared" si="12"/>
        <v>417.21290324999995</v>
      </c>
      <c r="L11" s="19">
        <f t="shared" si="12"/>
        <v>253.59036036839998</v>
      </c>
      <c r="M11" s="19">
        <f t="shared" si="12"/>
        <v>263.26094802479997</v>
      </c>
      <c r="N11" s="19">
        <f t="shared" si="12"/>
        <v>242.11343893439997</v>
      </c>
      <c r="O11" s="19">
        <f t="shared" si="12"/>
        <v>228.4777813824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107.85023681520001</v>
      </c>
      <c r="J13" s="8">
        <v>108.2473262904</v>
      </c>
      <c r="K13" s="8">
        <v>417.21290324999995</v>
      </c>
      <c r="L13" s="8">
        <v>253.59036036839998</v>
      </c>
      <c r="M13" s="8">
        <v>263.26094802479997</v>
      </c>
      <c r="N13" s="8">
        <v>242.11343893439997</v>
      </c>
      <c r="O13" s="8">
        <v>228.4777813824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205.23456000000004</v>
      </c>
      <c r="D17" s="27">
        <f t="shared" ref="D17:X17" si="15">SUM(D18:D21)</f>
        <v>67.092839999999995</v>
      </c>
      <c r="E17" s="27">
        <f t="shared" si="15"/>
        <v>209.51027999999999</v>
      </c>
      <c r="F17" s="27">
        <f t="shared" si="15"/>
        <v>123.71615999999999</v>
      </c>
      <c r="G17" s="27">
        <f t="shared" si="15"/>
        <v>128.0718</v>
      </c>
      <c r="H17" s="27">
        <f t="shared" si="15"/>
        <v>211.70808</v>
      </c>
      <c r="I17" s="27">
        <f t="shared" si="15"/>
        <v>87.792119999999997</v>
      </c>
      <c r="J17" s="27">
        <f t="shared" si="15"/>
        <v>159.80004</v>
      </c>
      <c r="K17" s="27">
        <f t="shared" si="15"/>
        <v>155.32451999999998</v>
      </c>
      <c r="L17" s="27">
        <f t="shared" si="15"/>
        <v>142.01783999999998</v>
      </c>
      <c r="M17" s="27">
        <f t="shared" si="15"/>
        <v>35.364599999999996</v>
      </c>
      <c r="N17" s="27">
        <f t="shared" si="15"/>
        <v>48.591360000000009</v>
      </c>
      <c r="O17" s="27">
        <f t="shared" si="15"/>
        <v>53.066879999999991</v>
      </c>
      <c r="P17" s="27">
        <f t="shared" si="15"/>
        <v>58.621320000000004</v>
      </c>
      <c r="Q17" s="27">
        <f t="shared" si="15"/>
        <v>54.545399999999987</v>
      </c>
      <c r="R17" s="27">
        <f t="shared" si="15"/>
        <v>55.864080000000001</v>
      </c>
      <c r="S17" s="27">
        <f t="shared" si="15"/>
        <v>34.245719999999992</v>
      </c>
      <c r="T17" s="27">
        <f t="shared" si="15"/>
        <v>46.513439999999989</v>
      </c>
      <c r="U17" s="27">
        <f t="shared" si="15"/>
        <v>40.839119999999994</v>
      </c>
      <c r="V17" s="27">
        <f t="shared" si="15"/>
        <v>24.335639999999994</v>
      </c>
      <c r="W17" s="27">
        <f t="shared" si="15"/>
        <v>36.49898447999999</v>
      </c>
      <c r="X17" s="27">
        <f t="shared" si="15"/>
        <v>37.274048640000004</v>
      </c>
      <c r="Y17" s="27">
        <f t="shared" ref="Y17:Z17" si="16">SUM(Y18:Y21)</f>
        <v>0</v>
      </c>
      <c r="Z17" s="27">
        <f t="shared" si="16"/>
        <v>185.88704687999999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205.23456000000004</v>
      </c>
      <c r="D19" s="8">
        <v>67.092839999999995</v>
      </c>
      <c r="E19" s="8">
        <v>209.51027999999999</v>
      </c>
      <c r="F19" s="8">
        <v>123.71615999999999</v>
      </c>
      <c r="G19" s="8">
        <v>128.0718</v>
      </c>
      <c r="H19" s="8">
        <v>211.70808</v>
      </c>
      <c r="I19" s="8">
        <v>87.792119999999997</v>
      </c>
      <c r="J19" s="8">
        <v>159.80004</v>
      </c>
      <c r="K19" s="8">
        <v>155.32451999999998</v>
      </c>
      <c r="L19" s="8">
        <v>142.01783999999998</v>
      </c>
      <c r="M19" s="8">
        <v>35.364599999999996</v>
      </c>
      <c r="N19" s="8">
        <v>48.591360000000009</v>
      </c>
      <c r="O19" s="8">
        <v>53.066879999999991</v>
      </c>
      <c r="P19" s="8">
        <v>58.621320000000004</v>
      </c>
      <c r="Q19" s="8">
        <v>54.545399999999987</v>
      </c>
      <c r="R19" s="8">
        <v>55.864080000000001</v>
      </c>
      <c r="S19" s="8">
        <v>34.245719999999992</v>
      </c>
      <c r="T19" s="8">
        <v>46.513439999999989</v>
      </c>
      <c r="U19" s="8">
        <v>40.839119999999994</v>
      </c>
      <c r="V19" s="8">
        <v>24.335639999999994</v>
      </c>
      <c r="W19" s="8">
        <v>36.49898447999999</v>
      </c>
      <c r="X19" s="8">
        <v>37.274048640000004</v>
      </c>
      <c r="Y19" s="8">
        <v>0</v>
      </c>
      <c r="Z19" s="8">
        <v>185.88704687999999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95147.291242800013</v>
      </c>
      <c r="D26" s="27">
        <f t="shared" ref="D26:X26" si="21">SUM(D27,D33)</f>
        <v>95676.627342240012</v>
      </c>
      <c r="E26" s="27">
        <f t="shared" si="21"/>
        <v>94787.674216920001</v>
      </c>
      <c r="F26" s="27">
        <f t="shared" si="21"/>
        <v>92526.749740799976</v>
      </c>
      <c r="G26" s="27">
        <f t="shared" si="21"/>
        <v>94714.005942360018</v>
      </c>
      <c r="H26" s="27">
        <f t="shared" si="21"/>
        <v>94659.494478119988</v>
      </c>
      <c r="I26" s="27">
        <f t="shared" si="21"/>
        <v>93671.859202560008</v>
      </c>
      <c r="J26" s="27">
        <f t="shared" si="21"/>
        <v>94090.186509840016</v>
      </c>
      <c r="K26" s="27">
        <f t="shared" si="21"/>
        <v>92389.529752920018</v>
      </c>
      <c r="L26" s="27">
        <f t="shared" si="21"/>
        <v>86369.124711600001</v>
      </c>
      <c r="M26" s="27">
        <f t="shared" si="21"/>
        <v>84239.334551880005</v>
      </c>
      <c r="N26" s="27">
        <f t="shared" si="21"/>
        <v>79088.639678999985</v>
      </c>
      <c r="O26" s="27">
        <f t="shared" si="21"/>
        <v>75671.373518999986</v>
      </c>
      <c r="P26" s="27">
        <f t="shared" si="21"/>
        <v>69713.678566439994</v>
      </c>
      <c r="Q26" s="27">
        <f t="shared" si="21"/>
        <v>68354.945829359989</v>
      </c>
      <c r="R26" s="27">
        <f t="shared" si="21"/>
        <v>72845.8122114</v>
      </c>
      <c r="S26" s="27">
        <f t="shared" si="21"/>
        <v>72799.6389948</v>
      </c>
      <c r="T26" s="27">
        <f t="shared" si="21"/>
        <v>70089.591575520011</v>
      </c>
      <c r="U26" s="27">
        <f t="shared" si="21"/>
        <v>67136.912410680015</v>
      </c>
      <c r="V26" s="27">
        <f t="shared" si="21"/>
        <v>66075.308681760012</v>
      </c>
      <c r="W26" s="27">
        <f t="shared" si="21"/>
        <v>60390.656913960011</v>
      </c>
      <c r="X26" s="27">
        <f t="shared" si="21"/>
        <v>66067.279511040018</v>
      </c>
      <c r="Y26" s="27">
        <f t="shared" ref="Y26:Z26" si="22">SUM(Y27,Y33)</f>
        <v>74594.819564639998</v>
      </c>
      <c r="Z26" s="27">
        <f t="shared" si="22"/>
        <v>71328.128235479991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95147.291242800013</v>
      </c>
      <c r="D33" s="19">
        <f t="shared" ref="D33:X33" si="27">SUM(D34:D50)</f>
        <v>95676.627342240012</v>
      </c>
      <c r="E33" s="19">
        <f t="shared" si="27"/>
        <v>94787.674216920001</v>
      </c>
      <c r="F33" s="19">
        <f t="shared" si="27"/>
        <v>92526.749740799976</v>
      </c>
      <c r="G33" s="19">
        <f t="shared" si="27"/>
        <v>94714.005942360018</v>
      </c>
      <c r="H33" s="19">
        <f t="shared" si="27"/>
        <v>94659.494478119988</v>
      </c>
      <c r="I33" s="19">
        <f t="shared" si="27"/>
        <v>93671.859202560008</v>
      </c>
      <c r="J33" s="19">
        <f t="shared" si="27"/>
        <v>94090.186509840016</v>
      </c>
      <c r="K33" s="19">
        <f t="shared" si="27"/>
        <v>92389.529752920018</v>
      </c>
      <c r="L33" s="19">
        <f t="shared" si="27"/>
        <v>86369.124711600001</v>
      </c>
      <c r="M33" s="19">
        <f t="shared" si="27"/>
        <v>84239.334551880005</v>
      </c>
      <c r="N33" s="19">
        <f t="shared" si="27"/>
        <v>79088.639678999985</v>
      </c>
      <c r="O33" s="19">
        <f t="shared" si="27"/>
        <v>75671.373518999986</v>
      </c>
      <c r="P33" s="19">
        <f t="shared" si="27"/>
        <v>69713.678566439994</v>
      </c>
      <c r="Q33" s="19">
        <f t="shared" si="27"/>
        <v>68354.945829359989</v>
      </c>
      <c r="R33" s="19">
        <f t="shared" si="27"/>
        <v>72845.8122114</v>
      </c>
      <c r="S33" s="19">
        <f t="shared" si="27"/>
        <v>72799.6389948</v>
      </c>
      <c r="T33" s="19">
        <f t="shared" si="27"/>
        <v>70089.591575520011</v>
      </c>
      <c r="U33" s="19">
        <f t="shared" si="27"/>
        <v>67136.912410680015</v>
      </c>
      <c r="V33" s="19">
        <f t="shared" si="27"/>
        <v>66075.308681760012</v>
      </c>
      <c r="W33" s="19">
        <f t="shared" si="27"/>
        <v>60390.656913960011</v>
      </c>
      <c r="X33" s="19">
        <f t="shared" si="27"/>
        <v>66067.279511040018</v>
      </c>
      <c r="Y33" s="19">
        <f t="shared" ref="Y33:Z33" si="28">SUM(Y34:Y50)</f>
        <v>74594.819564639998</v>
      </c>
      <c r="Z33" s="19">
        <f t="shared" si="28"/>
        <v>71328.128235479991</v>
      </c>
    </row>
    <row r="34" spans="1:26" ht="11.25" customHeight="1" x14ac:dyDescent="0.2">
      <c r="A34" s="28" t="s">
        <v>54</v>
      </c>
      <c r="B34" s="7" t="s">
        <v>55</v>
      </c>
      <c r="C34" s="8">
        <v>40158.674449919999</v>
      </c>
      <c r="D34" s="8">
        <v>40881.881018879998</v>
      </c>
      <c r="E34" s="8">
        <v>41397.991557119996</v>
      </c>
      <c r="F34" s="8">
        <v>44078.912916479989</v>
      </c>
      <c r="G34" s="8">
        <v>45983.208038400007</v>
      </c>
      <c r="H34" s="8">
        <v>46894.380433919985</v>
      </c>
      <c r="I34" s="8">
        <v>47091.81245184</v>
      </c>
      <c r="J34" s="8">
        <v>47623.931182080007</v>
      </c>
      <c r="K34" s="8">
        <v>46866.319856640002</v>
      </c>
      <c r="L34" s="8">
        <v>45242.297072639994</v>
      </c>
      <c r="M34" s="8">
        <v>45452.893962240007</v>
      </c>
      <c r="N34" s="8">
        <v>46081.840273920003</v>
      </c>
      <c r="O34" s="8">
        <v>44948.566863359993</v>
      </c>
      <c r="P34" s="8">
        <v>42960.442728959999</v>
      </c>
      <c r="Q34" s="8">
        <v>43974.61415424</v>
      </c>
      <c r="R34" s="8">
        <v>47084.235310080003</v>
      </c>
      <c r="S34" s="8">
        <v>48217.815198720004</v>
      </c>
      <c r="T34" s="8">
        <v>46134.349424640015</v>
      </c>
      <c r="U34" s="8">
        <v>45060.585223680006</v>
      </c>
      <c r="V34" s="8">
        <v>44338.423127040005</v>
      </c>
      <c r="W34" s="8">
        <v>40162.615119360016</v>
      </c>
      <c r="X34" s="8">
        <v>43535.395814400006</v>
      </c>
      <c r="Y34" s="8">
        <v>46551.939494400001</v>
      </c>
      <c r="Z34" s="8">
        <v>46435.062896639996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43.797600000000003</v>
      </c>
      <c r="M35" s="8">
        <v>46.717513920000016</v>
      </c>
      <c r="N35" s="8">
        <v>46.717513920000016</v>
      </c>
      <c r="O35" s="8">
        <v>46.717513920000016</v>
      </c>
      <c r="P35" s="8">
        <v>49.637206080000013</v>
      </c>
      <c r="Q35" s="8">
        <v>67.156246080000003</v>
      </c>
      <c r="R35" s="8">
        <v>102.19432608000002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1179.17097732</v>
      </c>
      <c r="D36" s="8">
        <v>1157.4288122400003</v>
      </c>
      <c r="E36" s="8">
        <v>1325.8711324800001</v>
      </c>
      <c r="F36" s="8">
        <v>1041.8382190800003</v>
      </c>
      <c r="G36" s="8">
        <v>1115.0868697200003</v>
      </c>
      <c r="H36" s="8">
        <v>1530.3946384800001</v>
      </c>
      <c r="I36" s="8">
        <v>1766.6998729200004</v>
      </c>
      <c r="J36" s="8">
        <v>1819.3210326000003</v>
      </c>
      <c r="K36" s="8">
        <v>1813.8292124400004</v>
      </c>
      <c r="L36" s="8">
        <v>1573.179543</v>
      </c>
      <c r="M36" s="8">
        <v>1046.7362430000001</v>
      </c>
      <c r="N36" s="8">
        <v>901.03809060000026</v>
      </c>
      <c r="O36" s="8">
        <v>809.91013067999995</v>
      </c>
      <c r="P36" s="8">
        <v>807.64012079999998</v>
      </c>
      <c r="Q36" s="8">
        <v>575.70680772000003</v>
      </c>
      <c r="R36" s="8">
        <v>1030.0104522000001</v>
      </c>
      <c r="S36" s="8">
        <v>826.04894004000016</v>
      </c>
      <c r="T36" s="8">
        <v>937.13245164000011</v>
      </c>
      <c r="U36" s="8">
        <v>610.54951716000005</v>
      </c>
      <c r="V36" s="8">
        <v>1037.40405588</v>
      </c>
      <c r="W36" s="8">
        <v>755.55892044000007</v>
      </c>
      <c r="X36" s="8">
        <v>1331.5167399600005</v>
      </c>
      <c r="Y36" s="8">
        <v>3040.7333205599998</v>
      </c>
      <c r="Z36" s="8">
        <v>2595.0485808000003</v>
      </c>
    </row>
    <row r="37" spans="1:26" ht="11.25" customHeight="1" x14ac:dyDescent="0.2">
      <c r="A37" s="28" t="s">
        <v>60</v>
      </c>
      <c r="B37" s="7" t="s">
        <v>61</v>
      </c>
      <c r="C37" s="8">
        <v>66.701471759999976</v>
      </c>
      <c r="D37" s="8">
        <v>51.83645543999998</v>
      </c>
      <c r="E37" s="8">
        <v>36.611189999999993</v>
      </c>
      <c r="F37" s="8">
        <v>33.603459119999997</v>
      </c>
      <c r="G37" s="8">
        <v>60.983889120000001</v>
      </c>
      <c r="H37" s="8">
        <v>67.082427719999998</v>
      </c>
      <c r="I37" s="8">
        <v>30.49169508</v>
      </c>
      <c r="J37" s="8">
        <v>64.033033680000003</v>
      </c>
      <c r="K37" s="8">
        <v>24.393655439999996</v>
      </c>
      <c r="L37" s="8">
        <v>33.368448959999995</v>
      </c>
      <c r="M37" s="8">
        <v>3.0152152800000014</v>
      </c>
      <c r="N37" s="8">
        <v>3.0152152800000014</v>
      </c>
      <c r="O37" s="8">
        <v>3.0152152800000014</v>
      </c>
      <c r="P37" s="8">
        <v>9.0456458400000006</v>
      </c>
      <c r="Q37" s="8">
        <v>51.259158720000009</v>
      </c>
      <c r="R37" s="8">
        <v>36.182832839999989</v>
      </c>
      <c r="S37" s="8">
        <v>6.0304305599999983</v>
      </c>
      <c r="T37" s="8">
        <v>8.9812799999999977E-3</v>
      </c>
      <c r="U37" s="8">
        <v>2.1205799999999997E-2</v>
      </c>
      <c r="V37" s="8">
        <v>2.1205799999999997E-2</v>
      </c>
      <c r="W37" s="8">
        <v>0.38095595999999998</v>
      </c>
      <c r="X37" s="8">
        <v>10.999573199999997</v>
      </c>
      <c r="Y37" s="8">
        <v>14.14102536</v>
      </c>
      <c r="Z37" s="8">
        <v>17.210876759999998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3.1707900000000002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2.8506049200000003</v>
      </c>
      <c r="Y40" s="8">
        <v>4.1823367200000021</v>
      </c>
      <c r="Z40" s="8">
        <v>4.3407467999999989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170.04338496</v>
      </c>
      <c r="E41" s="8">
        <v>3.09158496</v>
      </c>
      <c r="F41" s="8">
        <v>6.18342876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52.542708120000015</v>
      </c>
      <c r="N41" s="8">
        <v>80.333841240000012</v>
      </c>
      <c r="O41" s="8">
        <v>0</v>
      </c>
      <c r="P41" s="8">
        <v>0</v>
      </c>
      <c r="Q41" s="8">
        <v>0</v>
      </c>
      <c r="R41" s="8">
        <v>0</v>
      </c>
      <c r="S41" s="8">
        <v>18.538120800000002</v>
      </c>
      <c r="T41" s="8">
        <v>0</v>
      </c>
      <c r="U41" s="8">
        <v>0</v>
      </c>
      <c r="V41" s="8">
        <v>0.45814680000000002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709.49257271999988</v>
      </c>
      <c r="D42" s="8">
        <v>1291.31155728</v>
      </c>
      <c r="E42" s="8">
        <v>1463.3024720400001</v>
      </c>
      <c r="F42" s="8">
        <v>1034.9373600000001</v>
      </c>
      <c r="G42" s="8">
        <v>664.27409592000015</v>
      </c>
      <c r="H42" s="8">
        <v>174.16079999999999</v>
      </c>
      <c r="I42" s="8">
        <v>67.729287960000008</v>
      </c>
      <c r="J42" s="8">
        <v>87.080400000000012</v>
      </c>
      <c r="K42" s="8">
        <v>58.05360000000001</v>
      </c>
      <c r="L42" s="8">
        <v>48.37791204000002</v>
      </c>
      <c r="M42" s="8">
        <v>41.927629319999994</v>
      </c>
      <c r="N42" s="8">
        <v>38.702487959999999</v>
      </c>
      <c r="O42" s="8">
        <v>32.251941359999996</v>
      </c>
      <c r="P42" s="8">
        <v>0</v>
      </c>
      <c r="Q42" s="8">
        <v>6.4502827199999979</v>
      </c>
      <c r="R42" s="8">
        <v>6.4502827199999979</v>
      </c>
      <c r="S42" s="8">
        <v>0</v>
      </c>
      <c r="T42" s="8">
        <v>0</v>
      </c>
      <c r="U42" s="8">
        <v>0</v>
      </c>
      <c r="V42" s="8">
        <v>0</v>
      </c>
      <c r="W42" s="8">
        <v>3.4671193200000001</v>
      </c>
      <c r="X42" s="8">
        <v>0</v>
      </c>
      <c r="Y42" s="8">
        <v>6.3331200000000002E-3</v>
      </c>
      <c r="Z42" s="8">
        <v>15.64307028</v>
      </c>
    </row>
    <row r="43" spans="1:26" ht="11.25" customHeight="1" x14ac:dyDescent="0.2">
      <c r="A43" s="28" t="s">
        <v>72</v>
      </c>
      <c r="B43" s="7" t="s">
        <v>73</v>
      </c>
      <c r="C43" s="8">
        <v>1058.9118228</v>
      </c>
      <c r="D43" s="8">
        <v>612.54151451999996</v>
      </c>
      <c r="E43" s="8">
        <v>1389.90256236</v>
      </c>
      <c r="F43" s="8">
        <v>1072.0028030400001</v>
      </c>
      <c r="G43" s="8">
        <v>1154.2833244799999</v>
      </c>
      <c r="H43" s="8">
        <v>1177.40981592</v>
      </c>
      <c r="I43" s="8">
        <v>529.06670856000005</v>
      </c>
      <c r="J43" s="8">
        <v>467.19065952000005</v>
      </c>
      <c r="K43" s="8">
        <v>381.61245095999999</v>
      </c>
      <c r="L43" s="8">
        <v>612.78346583999985</v>
      </c>
      <c r="M43" s="8">
        <v>501.3540792</v>
      </c>
      <c r="N43" s="8">
        <v>377.42458571999998</v>
      </c>
      <c r="O43" s="8">
        <v>276.69814380000003</v>
      </c>
      <c r="P43" s="8">
        <v>537.23943467999993</v>
      </c>
      <c r="Q43" s="8">
        <v>128.28008232000002</v>
      </c>
      <c r="R43" s="8">
        <v>117.84949956000003</v>
      </c>
      <c r="S43" s="8">
        <v>100.14223752000001</v>
      </c>
      <c r="T43" s="8">
        <v>100.13530176</v>
      </c>
      <c r="U43" s="8">
        <v>118.24643843999998</v>
      </c>
      <c r="V43" s="8">
        <v>127.59797700000001</v>
      </c>
      <c r="W43" s="8">
        <v>123.47893583999999</v>
      </c>
      <c r="X43" s="8">
        <v>95.754569039999993</v>
      </c>
      <c r="Y43" s="8">
        <v>247.32226584000003</v>
      </c>
      <c r="Z43" s="8">
        <v>507.78592955999994</v>
      </c>
    </row>
    <row r="44" spans="1:26" ht="11.25" customHeight="1" x14ac:dyDescent="0.2">
      <c r="A44" s="28" t="s">
        <v>74</v>
      </c>
      <c r="B44" s="7" t="s">
        <v>75</v>
      </c>
      <c r="C44" s="8">
        <v>32791.253535359996</v>
      </c>
      <c r="D44" s="8">
        <v>31663.651790159998</v>
      </c>
      <c r="E44" s="8">
        <v>29716.411816079999</v>
      </c>
      <c r="F44" s="8">
        <v>24061.305182399996</v>
      </c>
      <c r="G44" s="8">
        <v>23209.315734960008</v>
      </c>
      <c r="H44" s="8">
        <v>22812.561632160006</v>
      </c>
      <c r="I44" s="8">
        <v>21053.459943360001</v>
      </c>
      <c r="J44" s="8">
        <v>21170.579301360001</v>
      </c>
      <c r="K44" s="8">
        <v>20402.013276720001</v>
      </c>
      <c r="L44" s="8">
        <v>18825.645371759998</v>
      </c>
      <c r="M44" s="8">
        <v>17775.681925680001</v>
      </c>
      <c r="N44" s="8">
        <v>15094.705369680003</v>
      </c>
      <c r="O44" s="8">
        <v>13492.151156160002</v>
      </c>
      <c r="P44" s="8">
        <v>10013.84122464</v>
      </c>
      <c r="Q44" s="8">
        <v>8422.9728940800014</v>
      </c>
      <c r="R44" s="8">
        <v>8921.7482464800032</v>
      </c>
      <c r="S44" s="8">
        <v>8151.669763920002</v>
      </c>
      <c r="T44" s="8">
        <v>6807.6773092800004</v>
      </c>
      <c r="U44" s="8">
        <v>5742.3033993600002</v>
      </c>
      <c r="V44" s="8">
        <v>5154.1704280800004</v>
      </c>
      <c r="W44" s="8">
        <v>4391.4499919999998</v>
      </c>
      <c r="X44" s="8">
        <v>4978.3600123200004</v>
      </c>
      <c r="Y44" s="8">
        <v>6901.6753987200018</v>
      </c>
      <c r="Z44" s="8">
        <v>6052.5024444000001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2.9467479600000002</v>
      </c>
      <c r="E45" s="8">
        <v>0</v>
      </c>
      <c r="F45" s="8">
        <v>2.9467479600000002</v>
      </c>
      <c r="G45" s="8">
        <v>0</v>
      </c>
      <c r="H45" s="8">
        <v>0</v>
      </c>
      <c r="I45" s="8">
        <v>3.2214470399999988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2.9467479600000002</v>
      </c>
      <c r="D46" s="8">
        <v>0</v>
      </c>
      <c r="E46" s="8">
        <v>0</v>
      </c>
      <c r="F46" s="8">
        <v>2.9467479600000002</v>
      </c>
      <c r="G46" s="8">
        <v>2.9467479600000002</v>
      </c>
      <c r="H46" s="8">
        <v>2.9987323200000002</v>
      </c>
      <c r="I46" s="8">
        <v>3.0538832400000002</v>
      </c>
      <c r="J46" s="8">
        <v>0.10106604000000001</v>
      </c>
      <c r="K46" s="8">
        <v>8.8927560000000017E-2</v>
      </c>
      <c r="L46" s="8">
        <v>0.10713528000000001</v>
      </c>
      <c r="M46" s="8">
        <v>1.0631725200000002</v>
      </c>
      <c r="N46" s="8">
        <v>0</v>
      </c>
      <c r="O46" s="8">
        <v>0.83333304000000008</v>
      </c>
      <c r="P46" s="8">
        <v>0.53303759999999989</v>
      </c>
      <c r="Q46" s="8">
        <v>0.37682063999999998</v>
      </c>
      <c r="R46" s="8">
        <v>0.40743071999999991</v>
      </c>
      <c r="S46" s="8">
        <v>0.47788667999999984</v>
      </c>
      <c r="T46" s="8">
        <v>1.15473888</v>
      </c>
      <c r="U46" s="8">
        <v>1.1800713599999999</v>
      </c>
      <c r="V46" s="8">
        <v>0.80245907999999999</v>
      </c>
      <c r="W46" s="8">
        <v>0.56918915999999997</v>
      </c>
      <c r="X46" s="8">
        <v>0.51403824000000009</v>
      </c>
      <c r="Y46" s="8">
        <v>0.59109119999999993</v>
      </c>
      <c r="Z46" s="8">
        <v>0.65257524000000011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12.589103160000001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1.365444E-2</v>
      </c>
      <c r="S47" s="8">
        <v>1.09903716</v>
      </c>
      <c r="T47" s="8">
        <v>0.67284432000000005</v>
      </c>
      <c r="U47" s="8">
        <v>0.11155968000000001</v>
      </c>
      <c r="V47" s="8">
        <v>0.87562728000000012</v>
      </c>
      <c r="W47" s="8">
        <v>0</v>
      </c>
      <c r="X47" s="8">
        <v>3.1957200000000004E-3</v>
      </c>
      <c r="Y47" s="8">
        <v>0.54763020000000018</v>
      </c>
      <c r="Z47" s="8">
        <v>25.188665040000004</v>
      </c>
    </row>
    <row r="48" spans="1:26" ht="11.25" customHeight="1" x14ac:dyDescent="0.2">
      <c r="A48" s="28" t="s">
        <v>82</v>
      </c>
      <c r="B48" s="7" t="s">
        <v>83</v>
      </c>
      <c r="C48" s="8">
        <v>12237.313841999998</v>
      </c>
      <c r="D48" s="8">
        <v>11671.755615</v>
      </c>
      <c r="E48" s="8">
        <v>11539.826648999999</v>
      </c>
      <c r="F48" s="8">
        <v>11312.405676</v>
      </c>
      <c r="G48" s="8">
        <v>12559.314221999999</v>
      </c>
      <c r="H48" s="8">
        <v>13686.884523000004</v>
      </c>
      <c r="I48" s="8">
        <v>13942.980090000001</v>
      </c>
      <c r="J48" s="8">
        <v>14125.477976999999</v>
      </c>
      <c r="K48" s="8">
        <v>14232.970674000004</v>
      </c>
      <c r="L48" s="8">
        <v>13881.170744999998</v>
      </c>
      <c r="M48" s="8">
        <v>13301.849807999999</v>
      </c>
      <c r="N48" s="8">
        <v>12922.501292999999</v>
      </c>
      <c r="O48" s="8">
        <v>12740.542191</v>
      </c>
      <c r="P48" s="8">
        <v>11736.789246</v>
      </c>
      <c r="Q48" s="8">
        <v>12021.920586000002</v>
      </c>
      <c r="R48" s="8">
        <v>12528.485541000004</v>
      </c>
      <c r="S48" s="8">
        <v>12348.034334999998</v>
      </c>
      <c r="T48" s="8">
        <v>12505.774437</v>
      </c>
      <c r="U48" s="8">
        <v>12246.882452999998</v>
      </c>
      <c r="V48" s="8">
        <v>11946.170925</v>
      </c>
      <c r="W48" s="8">
        <v>11411.965772999998</v>
      </c>
      <c r="X48" s="8">
        <v>12463.183746000004</v>
      </c>
      <c r="Y48" s="8">
        <v>12657.435921</v>
      </c>
      <c r="Z48" s="8">
        <v>11928.733245000001</v>
      </c>
    </row>
    <row r="49" spans="1:26" ht="11.25" customHeight="1" x14ac:dyDescent="0.2">
      <c r="A49" s="28" t="s">
        <v>84</v>
      </c>
      <c r="B49" s="7" t="s">
        <v>85</v>
      </c>
      <c r="C49" s="8">
        <v>11.78672796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6931.0390949999992</v>
      </c>
      <c r="D50" s="8">
        <v>8173.230445799999</v>
      </c>
      <c r="E50" s="8">
        <v>7914.6652528799996</v>
      </c>
      <c r="F50" s="8">
        <v>9879.6671999999999</v>
      </c>
      <c r="G50" s="8">
        <v>9964.5930197999987</v>
      </c>
      <c r="H50" s="8">
        <v>8310.4506846000022</v>
      </c>
      <c r="I50" s="8">
        <v>9183.3438225599984</v>
      </c>
      <c r="J50" s="8">
        <v>8732.4718575599964</v>
      </c>
      <c r="K50" s="8">
        <v>8597.6589960000001</v>
      </c>
      <c r="L50" s="8">
        <v>6108.3974170800002</v>
      </c>
      <c r="M50" s="8">
        <v>6015.5522946000001</v>
      </c>
      <c r="N50" s="8">
        <v>3542.3610076800005</v>
      </c>
      <c r="O50" s="8">
        <v>3320.6870304000004</v>
      </c>
      <c r="P50" s="8">
        <v>3598.5099218400001</v>
      </c>
      <c r="Q50" s="8">
        <v>3106.2087968400001</v>
      </c>
      <c r="R50" s="8">
        <v>3018.23463528</v>
      </c>
      <c r="S50" s="8">
        <v>3129.7830444000001</v>
      </c>
      <c r="T50" s="8">
        <v>3602.6860867199994</v>
      </c>
      <c r="U50" s="8">
        <v>3357.0325422000001</v>
      </c>
      <c r="V50" s="8">
        <v>3469.3847298000001</v>
      </c>
      <c r="W50" s="8">
        <v>3541.1709088799998</v>
      </c>
      <c r="X50" s="8">
        <v>3648.70121724</v>
      </c>
      <c r="Y50" s="8">
        <v>5176.2447475199988</v>
      </c>
      <c r="Z50" s="8">
        <v>3745.9592049599996</v>
      </c>
    </row>
    <row r="51" spans="1:26" ht="11.25" customHeight="1" x14ac:dyDescent="0.2">
      <c r="A51" s="25" t="s">
        <v>88</v>
      </c>
      <c r="B51" s="26" t="s">
        <v>89</v>
      </c>
      <c r="C51" s="27">
        <v>6862.873393848794</v>
      </c>
      <c r="D51" s="27">
        <v>5573.9939276007262</v>
      </c>
      <c r="E51" s="27">
        <v>6670.7070298960261</v>
      </c>
      <c r="F51" s="27">
        <v>5955.6320634664462</v>
      </c>
      <c r="G51" s="27">
        <v>6231.3134860551654</v>
      </c>
      <c r="H51" s="27">
        <v>6781.4836270795868</v>
      </c>
      <c r="I51" s="27">
        <v>11309.223011797538</v>
      </c>
      <c r="J51" s="27">
        <v>13289.484227722513</v>
      </c>
      <c r="K51" s="27">
        <v>14495.507149390854</v>
      </c>
      <c r="L51" s="27">
        <v>13748.04934709866</v>
      </c>
      <c r="M51" s="27">
        <v>15542.280302228182</v>
      </c>
      <c r="N51" s="27">
        <v>16216.167419754793</v>
      </c>
      <c r="O51" s="27">
        <v>17480.423000898867</v>
      </c>
      <c r="P51" s="27">
        <v>17912.422136320994</v>
      </c>
      <c r="Q51" s="27">
        <v>17952.332705715453</v>
      </c>
      <c r="R51" s="27">
        <v>17922.906294727454</v>
      </c>
      <c r="S51" s="27">
        <v>17443.731383741484</v>
      </c>
      <c r="T51" s="27">
        <v>19586.823959415891</v>
      </c>
      <c r="U51" s="27">
        <v>21599.357405008242</v>
      </c>
      <c r="V51" s="27">
        <v>22203.171264938032</v>
      </c>
      <c r="W51" s="27">
        <v>21621.724450556758</v>
      </c>
      <c r="X51" s="27">
        <v>19320.448432518759</v>
      </c>
      <c r="Y51" s="27">
        <v>10362.707624389541</v>
      </c>
      <c r="Z51" s="27">
        <v>13207.850185733012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198.05488560000001</v>
      </c>
      <c r="D52" s="27">
        <f t="shared" ref="D52:X52" si="30">SUM(D53:D54)</f>
        <v>778.77811439999982</v>
      </c>
      <c r="E52" s="27">
        <f t="shared" si="30"/>
        <v>94.237228799999997</v>
      </c>
      <c r="F52" s="27">
        <f t="shared" si="30"/>
        <v>150.15017159999999</v>
      </c>
      <c r="G52" s="27">
        <f t="shared" si="30"/>
        <v>119.26217159999997</v>
      </c>
      <c r="H52" s="27">
        <f t="shared" si="30"/>
        <v>172.17228599999999</v>
      </c>
      <c r="I52" s="27">
        <f t="shared" si="30"/>
        <v>231.37377120000002</v>
      </c>
      <c r="J52" s="27">
        <f t="shared" si="30"/>
        <v>7.4357711999999978</v>
      </c>
      <c r="K52" s="27">
        <f t="shared" si="30"/>
        <v>66.637771200000003</v>
      </c>
      <c r="L52" s="27">
        <f t="shared" si="30"/>
        <v>83.798114400000003</v>
      </c>
      <c r="M52" s="27">
        <f t="shared" si="30"/>
        <v>0</v>
      </c>
      <c r="N52" s="27">
        <f t="shared" si="30"/>
        <v>0</v>
      </c>
      <c r="O52" s="27">
        <f t="shared" si="30"/>
        <v>13.604275885199998</v>
      </c>
      <c r="P52" s="27">
        <f t="shared" si="30"/>
        <v>16.104469867199999</v>
      </c>
      <c r="Q52" s="27">
        <f t="shared" si="30"/>
        <v>14.642445048000001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47.5033205724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41.195616000000022</v>
      </c>
      <c r="Z52" s="27">
        <f t="shared" si="31"/>
        <v>89.372539344000003</v>
      </c>
    </row>
    <row r="53" spans="1:26" ht="11.25" customHeight="1" x14ac:dyDescent="0.2">
      <c r="A53" s="29" t="s">
        <v>116</v>
      </c>
      <c r="B53" s="7" t="s">
        <v>117</v>
      </c>
      <c r="C53" s="8">
        <v>198.05488560000001</v>
      </c>
      <c r="D53" s="8">
        <v>778.77811439999982</v>
      </c>
      <c r="E53" s="8">
        <v>94.237228799999997</v>
      </c>
      <c r="F53" s="8">
        <v>150.15017159999999</v>
      </c>
      <c r="G53" s="8">
        <v>119.26217159999997</v>
      </c>
      <c r="H53" s="8">
        <v>172.17228599999999</v>
      </c>
      <c r="I53" s="8">
        <v>231.37377120000002</v>
      </c>
      <c r="J53" s="8">
        <v>7.4357711999999978</v>
      </c>
      <c r="K53" s="8">
        <v>66.637771200000003</v>
      </c>
      <c r="L53" s="8">
        <v>83.798114400000003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13.604275885199998</v>
      </c>
      <c r="P54" s="45">
        <v>16.104469867199999</v>
      </c>
      <c r="Q54" s="45">
        <v>14.642445048000001</v>
      </c>
      <c r="R54" s="45">
        <v>0</v>
      </c>
      <c r="S54" s="45">
        <v>0</v>
      </c>
      <c r="T54" s="45">
        <v>0</v>
      </c>
      <c r="U54" s="45">
        <v>47.5033205724</v>
      </c>
      <c r="V54" s="45">
        <v>0</v>
      </c>
      <c r="W54" s="45">
        <v>0</v>
      </c>
      <c r="X54" s="45">
        <v>0</v>
      </c>
      <c r="Y54" s="45">
        <v>41.195616000000022</v>
      </c>
      <c r="Z54" s="45">
        <v>89.372539344000003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1.2262877967894192</v>
      </c>
      <c r="D61" s="49">
        <f t="shared" ref="D61:X61" si="33">SUM(D62:D72)</f>
        <v>0.57113759073746084</v>
      </c>
      <c r="E61" s="49">
        <f t="shared" si="33"/>
        <v>0.80314943595349386</v>
      </c>
      <c r="F61" s="49">
        <f t="shared" si="33"/>
        <v>0.69645771672113188</v>
      </c>
      <c r="G61" s="49">
        <f t="shared" si="33"/>
        <v>1.1713365597859089</v>
      </c>
      <c r="H61" s="49">
        <f t="shared" si="33"/>
        <v>0.7239214335573837</v>
      </c>
      <c r="I61" s="49">
        <f t="shared" si="33"/>
        <v>1.0769243891345794</v>
      </c>
      <c r="J61" s="49">
        <f t="shared" si="33"/>
        <v>17.039957557769778</v>
      </c>
      <c r="K61" s="49">
        <f t="shared" si="33"/>
        <v>39.451284393075127</v>
      </c>
      <c r="L61" s="49">
        <f t="shared" si="33"/>
        <v>956.69535411017773</v>
      </c>
      <c r="M61" s="49">
        <f t="shared" si="33"/>
        <v>811.50993277000396</v>
      </c>
      <c r="N61" s="49">
        <f t="shared" si="33"/>
        <v>799.68046664977589</v>
      </c>
      <c r="O61" s="49">
        <f t="shared" si="33"/>
        <v>770.09533618998194</v>
      </c>
      <c r="P61" s="49">
        <f t="shared" si="33"/>
        <v>1258.7196342698353</v>
      </c>
      <c r="Q61" s="49">
        <f t="shared" si="33"/>
        <v>1136.1092417592877</v>
      </c>
      <c r="R61" s="49">
        <f t="shared" si="33"/>
        <v>133.84517439445318</v>
      </c>
      <c r="S61" s="49">
        <f t="shared" si="33"/>
        <v>169.46970038507936</v>
      </c>
      <c r="T61" s="49">
        <f t="shared" si="33"/>
        <v>148.93956371673116</v>
      </c>
      <c r="U61" s="49">
        <f t="shared" si="33"/>
        <v>226.51825897935527</v>
      </c>
      <c r="V61" s="49">
        <f t="shared" si="33"/>
        <v>149.51404850266391</v>
      </c>
      <c r="W61" s="49">
        <f t="shared" si="33"/>
        <v>196.51364141705443</v>
      </c>
      <c r="X61" s="49">
        <f t="shared" si="33"/>
        <v>289.45806800248874</v>
      </c>
      <c r="Y61" s="49">
        <f t="shared" ref="Y61:Z61" si="34">SUM(Y62:Y72)</f>
        <v>274.3309660580947</v>
      </c>
      <c r="Z61" s="49">
        <f t="shared" si="34"/>
        <v>325.66372587182786</v>
      </c>
    </row>
    <row r="62" spans="1:26" ht="11.25" customHeight="1" x14ac:dyDescent="0.2">
      <c r="A62" s="50" t="s">
        <v>92</v>
      </c>
      <c r="B62" s="51" t="s">
        <v>93</v>
      </c>
      <c r="C62" s="52">
        <v>0.67213439999999969</v>
      </c>
      <c r="D62" s="52">
        <v>0.11208959999999998</v>
      </c>
      <c r="E62" s="52">
        <v>0.33586559999999993</v>
      </c>
      <c r="F62" s="52">
        <v>0.33586559999999993</v>
      </c>
      <c r="G62" s="52">
        <v>0.67213439999999969</v>
      </c>
      <c r="H62" s="52">
        <v>0.11208959999999998</v>
      </c>
      <c r="I62" s="52">
        <v>0.4479552</v>
      </c>
      <c r="J62" s="52">
        <v>0.22417919999999997</v>
      </c>
      <c r="K62" s="52">
        <v>0.11208959999999998</v>
      </c>
      <c r="L62" s="52">
        <v>887.03999999999974</v>
      </c>
      <c r="M62" s="52">
        <v>710.97626880000007</v>
      </c>
      <c r="N62" s="52">
        <v>704.70408960000009</v>
      </c>
      <c r="O62" s="52">
        <v>649.0399103999996</v>
      </c>
      <c r="P62" s="52">
        <v>867.55213439999977</v>
      </c>
      <c r="Q62" s="52">
        <v>883.1200895999998</v>
      </c>
      <c r="R62" s="52">
        <v>0.22417920000000002</v>
      </c>
      <c r="S62" s="52">
        <v>12.208089599999997</v>
      </c>
      <c r="T62" s="52">
        <v>17.4150144</v>
      </c>
      <c r="U62" s="52">
        <v>15.449011199999998</v>
      </c>
      <c r="V62" s="52">
        <v>14.737363199999999</v>
      </c>
      <c r="W62" s="52">
        <v>16.1005824</v>
      </c>
      <c r="X62" s="52">
        <v>71.782905599999978</v>
      </c>
      <c r="Y62" s="52">
        <v>14.528505600000003</v>
      </c>
      <c r="Z62" s="52">
        <v>7.9349759999999989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0.55415339678941955</v>
      </c>
      <c r="D64" s="52">
        <v>0.45904799073746083</v>
      </c>
      <c r="E64" s="52">
        <v>0.46728383595349399</v>
      </c>
      <c r="F64" s="52">
        <v>0.36059211672113195</v>
      </c>
      <c r="G64" s="52">
        <v>0.49920215978590932</v>
      </c>
      <c r="H64" s="52">
        <v>0.61183183355738369</v>
      </c>
      <c r="I64" s="52">
        <v>0.62896918913457944</v>
      </c>
      <c r="J64" s="52">
        <v>0.62111211776977915</v>
      </c>
      <c r="K64" s="52">
        <v>0.59595303307511882</v>
      </c>
      <c r="L64" s="52">
        <v>9.8712312301779086</v>
      </c>
      <c r="M64" s="52">
        <v>45.1082108500038</v>
      </c>
      <c r="N64" s="52">
        <v>51.273398009775889</v>
      </c>
      <c r="O64" s="52">
        <v>51.806943229982323</v>
      </c>
      <c r="P64" s="52">
        <v>255.53034594983538</v>
      </c>
      <c r="Q64" s="52">
        <v>106.12878367928776</v>
      </c>
      <c r="R64" s="52">
        <v>8.1564303944531993</v>
      </c>
      <c r="S64" s="52">
        <v>7.8747306250793772</v>
      </c>
      <c r="T64" s="52">
        <v>10.297633796731201</v>
      </c>
      <c r="U64" s="52">
        <v>14.7954909793553</v>
      </c>
      <c r="V64" s="52">
        <v>18.991544182663908</v>
      </c>
      <c r="W64" s="52">
        <v>27.298892937054465</v>
      </c>
      <c r="X64" s="52">
        <v>74.03868176248875</v>
      </c>
      <c r="Y64" s="52">
        <v>59.508082538094683</v>
      </c>
      <c r="Z64" s="52">
        <v>83.914387471827894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16.599959999999996</v>
      </c>
      <c r="P65" s="52">
        <v>19.599839999999997</v>
      </c>
      <c r="Q65" s="52">
        <v>17.79984</v>
      </c>
      <c r="R65" s="52">
        <v>0</v>
      </c>
      <c r="S65" s="52">
        <v>0</v>
      </c>
      <c r="T65" s="52">
        <v>0</v>
      </c>
      <c r="U65" s="52">
        <v>57.999960000000002</v>
      </c>
      <c r="V65" s="52">
        <v>0</v>
      </c>
      <c r="W65" s="52">
        <v>0</v>
      </c>
      <c r="X65" s="52">
        <v>0</v>
      </c>
      <c r="Y65" s="52">
        <v>50.40000000000002</v>
      </c>
      <c r="Z65" s="52">
        <v>109.40003999999999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0.83447712000000007</v>
      </c>
      <c r="K68" s="52">
        <v>1.8096479999999998E-2</v>
      </c>
      <c r="L68" s="52">
        <v>2.5487999999999999E-3</v>
      </c>
      <c r="M68" s="52">
        <v>7.9012800000000018E-3</v>
      </c>
      <c r="N68" s="52">
        <v>0</v>
      </c>
      <c r="O68" s="52">
        <v>0</v>
      </c>
      <c r="P68" s="52">
        <v>0</v>
      </c>
      <c r="Q68" s="52">
        <v>0.83982960000000006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15.360189119999998</v>
      </c>
      <c r="K72" s="55">
        <v>38.725145280000007</v>
      </c>
      <c r="L72" s="55">
        <v>59.781574079999992</v>
      </c>
      <c r="M72" s="55">
        <v>55.417551839999987</v>
      </c>
      <c r="N72" s="55">
        <v>43.702979039999995</v>
      </c>
      <c r="O72" s="55">
        <v>52.648522559999982</v>
      </c>
      <c r="P72" s="55">
        <v>116.03731392</v>
      </c>
      <c r="Q72" s="55">
        <v>128.22069887999999</v>
      </c>
      <c r="R72" s="55">
        <v>125.46456479999998</v>
      </c>
      <c r="S72" s="55">
        <v>149.38688015999998</v>
      </c>
      <c r="T72" s="55">
        <v>121.22691551999995</v>
      </c>
      <c r="U72" s="55">
        <v>138.27379679999999</v>
      </c>
      <c r="V72" s="55">
        <v>115.78514112000001</v>
      </c>
      <c r="W72" s="55">
        <v>153.11416607999996</v>
      </c>
      <c r="X72" s="55">
        <v>143.63648064</v>
      </c>
      <c r="Y72" s="55">
        <v>149.89437792000001</v>
      </c>
      <c r="Z72" s="55">
        <v>124.41432239999999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0</v>
      </c>
      <c r="O61" s="49">
        <f t="shared" si="33"/>
        <v>0</v>
      </c>
      <c r="P61" s="49">
        <f t="shared" si="33"/>
        <v>0</v>
      </c>
      <c r="Q61" s="49">
        <f t="shared" si="33"/>
        <v>0</v>
      </c>
      <c r="R61" s="49">
        <f t="shared" si="33"/>
        <v>0</v>
      </c>
      <c r="S61" s="49">
        <f t="shared" si="33"/>
        <v>0</v>
      </c>
      <c r="T61" s="49">
        <f t="shared" si="33"/>
        <v>0</v>
      </c>
      <c r="U61" s="49">
        <f t="shared" si="33"/>
        <v>0</v>
      </c>
      <c r="V61" s="49">
        <f t="shared" si="33"/>
        <v>0</v>
      </c>
      <c r="W61" s="49">
        <f t="shared" si="33"/>
        <v>0</v>
      </c>
      <c r="X61" s="49">
        <f t="shared" si="33"/>
        <v>0</v>
      </c>
      <c r="Y61" s="49">
        <f t="shared" ref="Y61:Z61" si="34">SUM(Y62:Y72)</f>
        <v>0</v>
      </c>
      <c r="Z61" s="49">
        <f t="shared" si="34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11.032796159999998</v>
      </c>
      <c r="N2" s="21">
        <f t="shared" si="0"/>
        <v>25.374599999999994</v>
      </c>
      <c r="O2" s="21">
        <f t="shared" si="0"/>
        <v>17.942039999999999</v>
      </c>
      <c r="P2" s="21">
        <f t="shared" si="0"/>
        <v>21.778199999999988</v>
      </c>
      <c r="Q2" s="21">
        <f t="shared" si="0"/>
        <v>21.724493759999994</v>
      </c>
      <c r="R2" s="21">
        <f t="shared" si="0"/>
        <v>24.537837599999992</v>
      </c>
      <c r="S2" s="21">
        <f t="shared" si="0"/>
        <v>20.45999952</v>
      </c>
      <c r="T2" s="21">
        <f t="shared" si="0"/>
        <v>27.415437119999989</v>
      </c>
      <c r="U2" s="21">
        <f t="shared" si="0"/>
        <v>26.913219839999993</v>
      </c>
      <c r="V2" s="21">
        <f t="shared" si="0"/>
        <v>32.017550400000005</v>
      </c>
      <c r="W2" s="21">
        <f t="shared" si="0"/>
        <v>25.64009424</v>
      </c>
      <c r="X2" s="21">
        <f t="shared" si="0"/>
        <v>25.884010079999996</v>
      </c>
      <c r="Y2" s="21">
        <f t="shared" ref="Y2:Z2" si="1">SUM(Y3,Y17,Y22,Y25,Y26,Y51,Y52)</f>
        <v>20.618400960000006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11.032796159999998</v>
      </c>
      <c r="N17" s="27">
        <f t="shared" si="15"/>
        <v>25.374599999999994</v>
      </c>
      <c r="O17" s="27">
        <f t="shared" si="15"/>
        <v>17.942039999999999</v>
      </c>
      <c r="P17" s="27">
        <f t="shared" si="15"/>
        <v>21.778199999999988</v>
      </c>
      <c r="Q17" s="27">
        <f t="shared" si="15"/>
        <v>21.724493759999994</v>
      </c>
      <c r="R17" s="27">
        <f t="shared" si="15"/>
        <v>24.537837599999992</v>
      </c>
      <c r="S17" s="27">
        <f t="shared" si="15"/>
        <v>20.45999952</v>
      </c>
      <c r="T17" s="27">
        <f t="shared" si="15"/>
        <v>27.415437119999989</v>
      </c>
      <c r="U17" s="27">
        <f t="shared" si="15"/>
        <v>26.913219839999993</v>
      </c>
      <c r="V17" s="27">
        <f t="shared" si="15"/>
        <v>32.017550400000005</v>
      </c>
      <c r="W17" s="27">
        <f t="shared" si="15"/>
        <v>25.64009424</v>
      </c>
      <c r="X17" s="27">
        <f t="shared" si="15"/>
        <v>25.884010079999996</v>
      </c>
      <c r="Y17" s="27">
        <f t="shared" ref="Y17:Z17" si="16">SUM(Y18:Y21)</f>
        <v>20.618400960000006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11.032796159999998</v>
      </c>
      <c r="N19" s="8">
        <v>25.374599999999994</v>
      </c>
      <c r="O19" s="8">
        <v>17.942039999999999</v>
      </c>
      <c r="P19" s="8">
        <v>21.778199999999988</v>
      </c>
      <c r="Q19" s="8">
        <v>21.724493759999994</v>
      </c>
      <c r="R19" s="8">
        <v>24.537837599999992</v>
      </c>
      <c r="S19" s="8">
        <v>20.45999952</v>
      </c>
      <c r="T19" s="8">
        <v>27.415437119999989</v>
      </c>
      <c r="U19" s="8">
        <v>26.913219839999993</v>
      </c>
      <c r="V19" s="8">
        <v>32.017550400000005</v>
      </c>
      <c r="W19" s="8">
        <v>25.64009424</v>
      </c>
      <c r="X19" s="8">
        <v>25.884010079999996</v>
      </c>
      <c r="Y19" s="8">
        <v>20.618400960000006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0</v>
      </c>
      <c r="O61" s="49">
        <f t="shared" si="33"/>
        <v>0</v>
      </c>
      <c r="P61" s="49">
        <f t="shared" si="33"/>
        <v>0</v>
      </c>
      <c r="Q61" s="49">
        <f t="shared" si="33"/>
        <v>0</v>
      </c>
      <c r="R61" s="49">
        <f t="shared" si="33"/>
        <v>0</v>
      </c>
      <c r="S61" s="49">
        <f t="shared" si="33"/>
        <v>0</v>
      </c>
      <c r="T61" s="49">
        <f t="shared" si="33"/>
        <v>0</v>
      </c>
      <c r="U61" s="49">
        <f t="shared" si="33"/>
        <v>0</v>
      </c>
      <c r="V61" s="49">
        <f t="shared" si="33"/>
        <v>0</v>
      </c>
      <c r="W61" s="49">
        <f t="shared" si="33"/>
        <v>0</v>
      </c>
      <c r="X61" s="49">
        <f t="shared" si="33"/>
        <v>0</v>
      </c>
      <c r="Y61" s="49">
        <f t="shared" ref="Y61:Z61" si="34">SUM(Y62:Y72)</f>
        <v>0</v>
      </c>
      <c r="Z61" s="49">
        <f t="shared" si="34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28.647218159999994</v>
      </c>
      <c r="H2" s="21">
        <f t="shared" si="0"/>
        <v>32.406097680000009</v>
      </c>
      <c r="I2" s="21">
        <f t="shared" si="0"/>
        <v>42.360504120000002</v>
      </c>
      <c r="J2" s="21">
        <f t="shared" si="0"/>
        <v>142.10188343999999</v>
      </c>
      <c r="K2" s="21">
        <f t="shared" si="0"/>
        <v>145.77957504</v>
      </c>
      <c r="L2" s="21">
        <f t="shared" si="0"/>
        <v>203.10470928000004</v>
      </c>
      <c r="M2" s="21">
        <f t="shared" si="0"/>
        <v>219.64583916000001</v>
      </c>
      <c r="N2" s="21">
        <f t="shared" si="0"/>
        <v>209.00577852000001</v>
      </c>
      <c r="O2" s="21">
        <f t="shared" si="0"/>
        <v>122.05513188</v>
      </c>
      <c r="P2" s="21">
        <f t="shared" si="0"/>
        <v>122.52549672000002</v>
      </c>
      <c r="Q2" s="21">
        <f t="shared" si="0"/>
        <v>136.82567843999999</v>
      </c>
      <c r="R2" s="21">
        <f t="shared" si="0"/>
        <v>213.03326483999999</v>
      </c>
      <c r="S2" s="21">
        <f t="shared" si="0"/>
        <v>227.3938326</v>
      </c>
      <c r="T2" s="21">
        <f t="shared" si="0"/>
        <v>264.38563404000001</v>
      </c>
      <c r="U2" s="21">
        <f t="shared" si="0"/>
        <v>330.92095212000004</v>
      </c>
      <c r="V2" s="21">
        <f t="shared" si="0"/>
        <v>483.16546872000004</v>
      </c>
      <c r="W2" s="21">
        <f t="shared" si="0"/>
        <v>461.06619767999996</v>
      </c>
      <c r="X2" s="21">
        <f t="shared" si="0"/>
        <v>494.43827004000002</v>
      </c>
      <c r="Y2" s="21">
        <f t="shared" ref="Y2:Z2" si="1">SUM(Y3,Y17,Y22,Y25,Y26,Y51,Y52)</f>
        <v>674.86630464000007</v>
      </c>
      <c r="Z2" s="21">
        <f t="shared" si="1"/>
        <v>702.01578743999994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28.647218159999994</v>
      </c>
      <c r="H51" s="27">
        <v>32.406097680000009</v>
      </c>
      <c r="I51" s="27">
        <v>42.360504120000002</v>
      </c>
      <c r="J51" s="27">
        <v>142.10188343999999</v>
      </c>
      <c r="K51" s="27">
        <v>145.77957504</v>
      </c>
      <c r="L51" s="27">
        <v>203.10470928000004</v>
      </c>
      <c r="M51" s="27">
        <v>219.64583916000001</v>
      </c>
      <c r="N51" s="27">
        <v>209.00577852000001</v>
      </c>
      <c r="O51" s="27">
        <v>122.05513188</v>
      </c>
      <c r="P51" s="27">
        <v>122.52549672000002</v>
      </c>
      <c r="Q51" s="27">
        <v>136.82567843999999</v>
      </c>
      <c r="R51" s="27">
        <v>213.03326483999999</v>
      </c>
      <c r="S51" s="27">
        <v>227.3938326</v>
      </c>
      <c r="T51" s="27">
        <v>264.38563404000001</v>
      </c>
      <c r="U51" s="27">
        <v>330.92095212000004</v>
      </c>
      <c r="V51" s="27">
        <v>483.16546872000004</v>
      </c>
      <c r="W51" s="27">
        <v>461.06619767999996</v>
      </c>
      <c r="X51" s="27">
        <v>494.43827004000002</v>
      </c>
      <c r="Y51" s="27">
        <v>674.86630464000007</v>
      </c>
      <c r="Z51" s="27">
        <v>702.01578743999994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0</v>
      </c>
      <c r="O61" s="49">
        <f t="shared" si="33"/>
        <v>0</v>
      </c>
      <c r="P61" s="49">
        <f t="shared" si="33"/>
        <v>0</v>
      </c>
      <c r="Q61" s="49">
        <f t="shared" si="33"/>
        <v>0</v>
      </c>
      <c r="R61" s="49">
        <f t="shared" si="33"/>
        <v>0</v>
      </c>
      <c r="S61" s="49">
        <f t="shared" si="33"/>
        <v>0</v>
      </c>
      <c r="T61" s="49">
        <f t="shared" si="33"/>
        <v>0</v>
      </c>
      <c r="U61" s="49">
        <f t="shared" si="33"/>
        <v>0</v>
      </c>
      <c r="V61" s="49">
        <f t="shared" si="33"/>
        <v>0</v>
      </c>
      <c r="W61" s="49">
        <f t="shared" si="33"/>
        <v>0</v>
      </c>
      <c r="X61" s="49">
        <f t="shared" si="33"/>
        <v>0</v>
      </c>
      <c r="Y61" s="49">
        <f t="shared" ref="Y61:Z61" si="34">SUM(Y62:Y72)</f>
        <v>0</v>
      </c>
      <c r="Z61" s="49">
        <f t="shared" si="34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2.23862184</v>
      </c>
      <c r="D61" s="49">
        <f t="shared" ref="D61:X61" si="33">SUM(D62:D72)</f>
        <v>1.52884368</v>
      </c>
      <c r="E61" s="49">
        <f t="shared" si="33"/>
        <v>4.9686436800000013</v>
      </c>
      <c r="F61" s="49">
        <f t="shared" si="33"/>
        <v>74.529065520000003</v>
      </c>
      <c r="G61" s="49">
        <f t="shared" si="33"/>
        <v>55.309821839999998</v>
      </c>
      <c r="H61" s="49">
        <f t="shared" si="33"/>
        <v>79.606799999999993</v>
      </c>
      <c r="I61" s="49">
        <f t="shared" si="33"/>
        <v>151.51493447999999</v>
      </c>
      <c r="J61" s="49">
        <f t="shared" si="33"/>
        <v>382.30919999999992</v>
      </c>
      <c r="K61" s="49">
        <f t="shared" si="33"/>
        <v>479.4921986400002</v>
      </c>
      <c r="L61" s="49">
        <f t="shared" si="33"/>
        <v>581.95361951999996</v>
      </c>
      <c r="M61" s="49">
        <f t="shared" si="33"/>
        <v>669.33987120000006</v>
      </c>
      <c r="N61" s="49">
        <f t="shared" si="33"/>
        <v>800.68696344000023</v>
      </c>
      <c r="O61" s="49">
        <f t="shared" si="33"/>
        <v>1005.8682816</v>
      </c>
      <c r="P61" s="49">
        <f t="shared" si="33"/>
        <v>1060.6021826400001</v>
      </c>
      <c r="Q61" s="49">
        <f t="shared" si="33"/>
        <v>1102.9439584800002</v>
      </c>
      <c r="R61" s="49">
        <f t="shared" si="33"/>
        <v>1155.0272479199998</v>
      </c>
      <c r="S61" s="49">
        <f t="shared" si="33"/>
        <v>1185.5355220799997</v>
      </c>
      <c r="T61" s="49">
        <f t="shared" si="33"/>
        <v>1203.0562908000002</v>
      </c>
      <c r="U61" s="49">
        <f t="shared" si="33"/>
        <v>1091.8907999999999</v>
      </c>
      <c r="V61" s="49">
        <f t="shared" si="33"/>
        <v>1079.6694854399998</v>
      </c>
      <c r="W61" s="49">
        <f t="shared" si="33"/>
        <v>1089.5077065599999</v>
      </c>
      <c r="X61" s="49">
        <f t="shared" si="33"/>
        <v>1423.07338968</v>
      </c>
      <c r="Y61" s="49">
        <f t="shared" ref="Y61:Z61" si="34">SUM(Y62:Y72)</f>
        <v>1426.0846449600001</v>
      </c>
      <c r="Z61" s="49">
        <f t="shared" si="34"/>
        <v>1319.9499792000001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31.125830399999998</v>
      </c>
      <c r="Y62" s="52">
        <v>34.339737599999999</v>
      </c>
      <c r="Z62" s="52">
        <v>31.053254399999997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2.23862184</v>
      </c>
      <c r="D64" s="52">
        <v>1.52884368</v>
      </c>
      <c r="E64" s="52">
        <v>4.9686436800000013</v>
      </c>
      <c r="F64" s="52">
        <v>74.529065520000003</v>
      </c>
      <c r="G64" s="52">
        <v>55.309821839999998</v>
      </c>
      <c r="H64" s="52">
        <v>79.606799999999993</v>
      </c>
      <c r="I64" s="52">
        <v>151.51493447999999</v>
      </c>
      <c r="J64" s="52">
        <v>382.30919999999992</v>
      </c>
      <c r="K64" s="52">
        <v>479.4921986400002</v>
      </c>
      <c r="L64" s="52">
        <v>581.95361951999996</v>
      </c>
      <c r="M64" s="52">
        <v>669.33987120000006</v>
      </c>
      <c r="N64" s="52">
        <v>800.68696344000023</v>
      </c>
      <c r="O64" s="52">
        <v>1005.8682816</v>
      </c>
      <c r="P64" s="52">
        <v>1060.6021826400001</v>
      </c>
      <c r="Q64" s="52">
        <v>1102.9439584800002</v>
      </c>
      <c r="R64" s="52">
        <v>1155.0272479199998</v>
      </c>
      <c r="S64" s="52">
        <v>1185.5355220799997</v>
      </c>
      <c r="T64" s="52">
        <v>1203.0562908000002</v>
      </c>
      <c r="U64" s="52">
        <v>1091.8907999999999</v>
      </c>
      <c r="V64" s="52">
        <v>1079.6694854399998</v>
      </c>
      <c r="W64" s="52">
        <v>1089.5077065599999</v>
      </c>
      <c r="X64" s="52">
        <v>1387.5651972000001</v>
      </c>
      <c r="Y64" s="52">
        <v>1388.8795939200002</v>
      </c>
      <c r="Z64" s="52">
        <v>1286.3535048000001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4.3823620799999983</v>
      </c>
      <c r="Y72" s="55">
        <v>2.8653134399999995</v>
      </c>
      <c r="Z72" s="55">
        <v>2.5432199999999994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0</v>
      </c>
      <c r="O61" s="49">
        <f t="shared" si="33"/>
        <v>0</v>
      </c>
      <c r="P61" s="49">
        <f t="shared" si="33"/>
        <v>0</v>
      </c>
      <c r="Q61" s="49">
        <f t="shared" si="33"/>
        <v>0</v>
      </c>
      <c r="R61" s="49">
        <f t="shared" si="33"/>
        <v>0</v>
      </c>
      <c r="S61" s="49">
        <f t="shared" si="33"/>
        <v>0</v>
      </c>
      <c r="T61" s="49">
        <f t="shared" si="33"/>
        <v>0</v>
      </c>
      <c r="U61" s="49">
        <f t="shared" si="33"/>
        <v>0</v>
      </c>
      <c r="V61" s="49">
        <f t="shared" si="33"/>
        <v>0</v>
      </c>
      <c r="W61" s="49">
        <f t="shared" si="33"/>
        <v>0</v>
      </c>
      <c r="X61" s="49">
        <f t="shared" si="33"/>
        <v>0</v>
      </c>
      <c r="Y61" s="49">
        <f t="shared" ref="Y61:Z61" si="34">SUM(Y62:Y72)</f>
        <v>0</v>
      </c>
      <c r="Z61" s="49">
        <f t="shared" si="34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0</v>
      </c>
      <c r="O61" s="49">
        <f t="shared" si="33"/>
        <v>0</v>
      </c>
      <c r="P61" s="49">
        <f t="shared" si="33"/>
        <v>0</v>
      </c>
      <c r="Q61" s="49">
        <f t="shared" si="33"/>
        <v>0</v>
      </c>
      <c r="R61" s="49">
        <f t="shared" si="33"/>
        <v>0</v>
      </c>
      <c r="S61" s="49">
        <f t="shared" si="33"/>
        <v>0</v>
      </c>
      <c r="T61" s="49">
        <f t="shared" si="33"/>
        <v>0</v>
      </c>
      <c r="U61" s="49">
        <f t="shared" si="33"/>
        <v>0</v>
      </c>
      <c r="V61" s="49">
        <f t="shared" si="33"/>
        <v>0</v>
      </c>
      <c r="W61" s="49">
        <f t="shared" si="33"/>
        <v>0</v>
      </c>
      <c r="X61" s="49">
        <f t="shared" si="33"/>
        <v>0</v>
      </c>
      <c r="Y61" s="49">
        <f t="shared" ref="Y61:Z61" si="34">SUM(Y62:Y72)</f>
        <v>0</v>
      </c>
      <c r="Z61" s="49">
        <f t="shared" si="34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31.446266995854689</v>
      </c>
      <c r="I2" s="21">
        <f t="shared" si="0"/>
        <v>41.472547516693872</v>
      </c>
      <c r="J2" s="21">
        <f t="shared" si="0"/>
        <v>37.743790876365338</v>
      </c>
      <c r="K2" s="21">
        <f t="shared" si="0"/>
        <v>38.155964811621487</v>
      </c>
      <c r="L2" s="21">
        <f t="shared" si="0"/>
        <v>31.705490624486561</v>
      </c>
      <c r="M2" s="21">
        <f t="shared" si="0"/>
        <v>44.565842718630051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31.446266995854689</v>
      </c>
      <c r="I52" s="27">
        <f t="shared" si="30"/>
        <v>41.472547516693872</v>
      </c>
      <c r="J52" s="27">
        <f t="shared" si="30"/>
        <v>37.743790876365338</v>
      </c>
      <c r="K52" s="27">
        <f t="shared" si="30"/>
        <v>38.155964811621487</v>
      </c>
      <c r="L52" s="27">
        <f t="shared" si="30"/>
        <v>31.705490624486561</v>
      </c>
      <c r="M52" s="27">
        <f t="shared" si="30"/>
        <v>44.565842718630051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31.446266995854689</v>
      </c>
      <c r="I54" s="45">
        <v>41.472547516693872</v>
      </c>
      <c r="J54" s="45">
        <v>37.743790876365338</v>
      </c>
      <c r="K54" s="45">
        <v>38.155964811621487</v>
      </c>
      <c r="L54" s="45">
        <v>31.705490624486561</v>
      </c>
      <c r="M54" s="45">
        <v>44.565842718630051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28.699919999999992</v>
      </c>
      <c r="I61" s="49">
        <f t="shared" si="33"/>
        <v>38.199959999999997</v>
      </c>
      <c r="J61" s="49">
        <f t="shared" si="33"/>
        <v>36.96743519999999</v>
      </c>
      <c r="K61" s="49">
        <f t="shared" si="33"/>
        <v>37.379894399999991</v>
      </c>
      <c r="L61" s="49">
        <f t="shared" si="33"/>
        <v>33.726585600000007</v>
      </c>
      <c r="M61" s="49">
        <f t="shared" si="33"/>
        <v>78.340564799999981</v>
      </c>
      <c r="N61" s="49">
        <f t="shared" si="33"/>
        <v>0</v>
      </c>
      <c r="O61" s="49">
        <f t="shared" si="33"/>
        <v>0</v>
      </c>
      <c r="P61" s="49">
        <f t="shared" si="33"/>
        <v>0</v>
      </c>
      <c r="Q61" s="49">
        <f t="shared" si="33"/>
        <v>0</v>
      </c>
      <c r="R61" s="49">
        <f t="shared" si="33"/>
        <v>0</v>
      </c>
      <c r="S61" s="49">
        <f t="shared" si="33"/>
        <v>0</v>
      </c>
      <c r="T61" s="49">
        <f t="shared" si="33"/>
        <v>0</v>
      </c>
      <c r="U61" s="49">
        <f t="shared" si="33"/>
        <v>0</v>
      </c>
      <c r="V61" s="49">
        <f t="shared" si="33"/>
        <v>0</v>
      </c>
      <c r="W61" s="49">
        <f t="shared" si="33"/>
        <v>0</v>
      </c>
      <c r="X61" s="49">
        <f t="shared" si="33"/>
        <v>0</v>
      </c>
      <c r="Y61" s="49">
        <f t="shared" ref="Y61:Z61" si="34">SUM(Y62:Y72)</f>
        <v>0</v>
      </c>
      <c r="Z61" s="49">
        <f t="shared" si="34"/>
        <v>1.1323821600000001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1.4559552</v>
      </c>
      <c r="K62" s="52">
        <v>0.67213439999999969</v>
      </c>
      <c r="L62" s="52">
        <v>3.3598656</v>
      </c>
      <c r="M62" s="52">
        <v>35.840044799999994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1.1323821600000001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28.699919999999992</v>
      </c>
      <c r="I65" s="52">
        <v>38.199959999999997</v>
      </c>
      <c r="J65" s="52">
        <v>35.511479999999992</v>
      </c>
      <c r="K65" s="52">
        <v>36.707759999999993</v>
      </c>
      <c r="L65" s="52">
        <v>30.366720000000004</v>
      </c>
      <c r="M65" s="52">
        <v>42.500519999999987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1888963.5577017623</v>
      </c>
      <c r="D2" s="21">
        <f t="shared" ref="D2:X2" si="0">SUM(D3,D17,D22,D25,D26,D51,D52)</f>
        <v>1925952.5139913165</v>
      </c>
      <c r="E2" s="21">
        <f t="shared" si="0"/>
        <v>1902914.2267369346</v>
      </c>
      <c r="F2" s="21">
        <f t="shared" si="0"/>
        <v>1942220.4035317851</v>
      </c>
      <c r="G2" s="21">
        <f t="shared" si="0"/>
        <v>1943517.9747947387</v>
      </c>
      <c r="H2" s="21">
        <f t="shared" si="0"/>
        <v>1934878.6006307492</v>
      </c>
      <c r="I2" s="21">
        <f t="shared" si="0"/>
        <v>1926392.7989078504</v>
      </c>
      <c r="J2" s="21">
        <f t="shared" si="0"/>
        <v>1856318.3475674777</v>
      </c>
      <c r="K2" s="21">
        <f t="shared" si="0"/>
        <v>1863202.3260476082</v>
      </c>
      <c r="L2" s="21">
        <f t="shared" si="0"/>
        <v>1750341.6566436228</v>
      </c>
      <c r="M2" s="21">
        <f t="shared" si="0"/>
        <v>1795223.8805267203</v>
      </c>
      <c r="N2" s="21">
        <f t="shared" si="0"/>
        <v>1722613.3503205215</v>
      </c>
      <c r="O2" s="21">
        <f t="shared" si="0"/>
        <v>1688149.3226631621</v>
      </c>
      <c r="P2" s="21">
        <f t="shared" si="0"/>
        <v>1682565.1113114485</v>
      </c>
      <c r="Q2" s="21">
        <f t="shared" si="0"/>
        <v>1606324.100326481</v>
      </c>
      <c r="R2" s="21">
        <f t="shared" si="0"/>
        <v>1640993.5688026571</v>
      </c>
      <c r="S2" s="21">
        <f t="shared" si="0"/>
        <v>1673551.2284655254</v>
      </c>
      <c r="T2" s="21">
        <f t="shared" si="0"/>
        <v>1686370.095366054</v>
      </c>
      <c r="U2" s="21">
        <f t="shared" si="0"/>
        <v>1681756.7884670042</v>
      </c>
      <c r="V2" s="21">
        <f t="shared" si="0"/>
        <v>1664388.0039321405</v>
      </c>
      <c r="W2" s="21">
        <f t="shared" si="0"/>
        <v>1537259.6604218523</v>
      </c>
      <c r="X2" s="21">
        <f t="shared" si="0"/>
        <v>1631963.9115141085</v>
      </c>
      <c r="Y2" s="21">
        <f t="shared" ref="Y2:Z2" si="1">SUM(Y3,Y17,Y22,Y25,Y26,Y51,Y52)</f>
        <v>1570241.6509536924</v>
      </c>
      <c r="Z2" s="21">
        <f t="shared" si="1"/>
        <v>1509125.3191564048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137533.91124339841</v>
      </c>
      <c r="D3" s="24">
        <f t="shared" ref="D3:X3" si="3">SUM(D4,D8,D11)</f>
        <v>127245.69069584282</v>
      </c>
      <c r="E3" s="24">
        <f t="shared" si="3"/>
        <v>123594.07867242355</v>
      </c>
      <c r="F3" s="24">
        <f t="shared" si="3"/>
        <v>125250.0664854585</v>
      </c>
      <c r="G3" s="24">
        <f t="shared" si="3"/>
        <v>120449.45535553689</v>
      </c>
      <c r="H3" s="24">
        <f t="shared" si="3"/>
        <v>116726.65947039868</v>
      </c>
      <c r="I3" s="24">
        <f t="shared" si="3"/>
        <v>122247.9578193505</v>
      </c>
      <c r="J3" s="24">
        <f t="shared" si="3"/>
        <v>119356.58898704343</v>
      </c>
      <c r="K3" s="24">
        <f t="shared" si="3"/>
        <v>116497.72662990403</v>
      </c>
      <c r="L3" s="24">
        <f t="shared" si="3"/>
        <v>103876.02580210601</v>
      </c>
      <c r="M3" s="24">
        <f t="shared" si="3"/>
        <v>110779.3247240778</v>
      </c>
      <c r="N3" s="24">
        <f t="shared" si="3"/>
        <v>109798.12267567517</v>
      </c>
      <c r="O3" s="24">
        <f t="shared" si="3"/>
        <v>105681.66511813825</v>
      </c>
      <c r="P3" s="24">
        <f t="shared" si="3"/>
        <v>100876.6884839861</v>
      </c>
      <c r="Q3" s="24">
        <f t="shared" si="3"/>
        <v>94626.999627305267</v>
      </c>
      <c r="R3" s="24">
        <f t="shared" si="3"/>
        <v>95812.559602166933</v>
      </c>
      <c r="S3" s="24">
        <f t="shared" si="3"/>
        <v>96632.825124268624</v>
      </c>
      <c r="T3" s="24">
        <f t="shared" si="3"/>
        <v>97374.803079559933</v>
      </c>
      <c r="U3" s="24">
        <f t="shared" si="3"/>
        <v>92083.863590165711</v>
      </c>
      <c r="V3" s="24">
        <f t="shared" si="3"/>
        <v>80697.78761245725</v>
      </c>
      <c r="W3" s="24">
        <f t="shared" si="3"/>
        <v>77747.972170951252</v>
      </c>
      <c r="X3" s="24">
        <f t="shared" si="3"/>
        <v>76306.9359931832</v>
      </c>
      <c r="Y3" s="24">
        <f t="shared" ref="Y3:Z3" si="4">SUM(Y4,Y8,Y11)</f>
        <v>68366.894726859347</v>
      </c>
      <c r="Z3" s="24">
        <f t="shared" si="4"/>
        <v>59606.464357578676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77640.794526936283</v>
      </c>
      <c r="D4" s="19">
        <f t="shared" ref="D4:X4" si="6">SUM(D5:D7)</f>
        <v>77138.306506529887</v>
      </c>
      <c r="E4" s="19">
        <f t="shared" si="6"/>
        <v>74086.846101866322</v>
      </c>
      <c r="F4" s="19">
        <f t="shared" si="6"/>
        <v>71739.454866190223</v>
      </c>
      <c r="G4" s="19">
        <f t="shared" si="6"/>
        <v>74714.298145448789</v>
      </c>
      <c r="H4" s="19">
        <f t="shared" si="6"/>
        <v>75897.12804723499</v>
      </c>
      <c r="I4" s="19">
        <f t="shared" si="6"/>
        <v>77381.054083805488</v>
      </c>
      <c r="J4" s="19">
        <f t="shared" si="6"/>
        <v>81225.638077381765</v>
      </c>
      <c r="K4" s="19">
        <f t="shared" si="6"/>
        <v>80329.612073164506</v>
      </c>
      <c r="L4" s="19">
        <f t="shared" si="6"/>
        <v>72154.276851630028</v>
      </c>
      <c r="M4" s="19">
        <f t="shared" si="6"/>
        <v>78457.967647567173</v>
      </c>
      <c r="N4" s="19">
        <f t="shared" si="6"/>
        <v>75560.380001730184</v>
      </c>
      <c r="O4" s="19">
        <f t="shared" si="6"/>
        <v>74172.232626733501</v>
      </c>
      <c r="P4" s="19">
        <f t="shared" si="6"/>
        <v>69921.031750636437</v>
      </c>
      <c r="Q4" s="19">
        <f t="shared" si="6"/>
        <v>66318.404719916813</v>
      </c>
      <c r="R4" s="19">
        <f t="shared" si="6"/>
        <v>66616.535325394012</v>
      </c>
      <c r="S4" s="19">
        <f t="shared" si="6"/>
        <v>67861.229503608309</v>
      </c>
      <c r="T4" s="19">
        <f t="shared" si="6"/>
        <v>68627.626983525857</v>
      </c>
      <c r="U4" s="19">
        <f t="shared" si="6"/>
        <v>64360.111853412374</v>
      </c>
      <c r="V4" s="19">
        <f t="shared" si="6"/>
        <v>56022.204104670389</v>
      </c>
      <c r="W4" s="19">
        <f t="shared" si="6"/>
        <v>53875.992906072541</v>
      </c>
      <c r="X4" s="19">
        <f t="shared" si="6"/>
        <v>52917.62616550985</v>
      </c>
      <c r="Y4" s="19">
        <f t="shared" ref="Y4:Z4" si="7">SUM(Y5:Y7)</f>
        <v>44906.235837352731</v>
      </c>
      <c r="Z4" s="19">
        <f t="shared" si="7"/>
        <v>39428.863035676812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392.47638614759995</v>
      </c>
      <c r="D5" s="8">
        <f>FC_IND_E!D5+FC_TRA_E!D5+FC_OTH_E!D5</f>
        <v>395.51307279360003</v>
      </c>
      <c r="E5" s="8">
        <f>FC_IND_E!E5+FC_TRA_E!E5+FC_OTH_E!E5</f>
        <v>1478.7554147976</v>
      </c>
      <c r="F5" s="8">
        <f>FC_IND_E!F5+FC_TRA_E!F5+FC_OTH_E!F5</f>
        <v>4616.3746754184012</v>
      </c>
      <c r="G5" s="8">
        <f>FC_IND_E!G5+FC_TRA_E!G5+FC_OTH_E!G5</f>
        <v>3415.5009619532607</v>
      </c>
      <c r="H5" s="8">
        <f>FC_IND_E!H5+FC_TRA_E!H5+FC_OTH_E!H5</f>
        <v>4157.4253277028256</v>
      </c>
      <c r="I5" s="8">
        <f>FC_IND_E!I5+FC_TRA_E!I5+FC_OTH_E!I5</f>
        <v>4383.2247673731772</v>
      </c>
      <c r="J5" s="8">
        <f>FC_IND_E!J5+FC_TRA_E!J5+FC_OTH_E!J5</f>
        <v>4549.2954539897819</v>
      </c>
      <c r="K5" s="8">
        <f>FC_IND_E!K5+FC_TRA_E!K5+FC_OTH_E!K5</f>
        <v>4814.2362730496343</v>
      </c>
      <c r="L5" s="8">
        <f>FC_IND_E!L5+FC_TRA_E!L5+FC_OTH_E!L5</f>
        <v>3779.6350426103945</v>
      </c>
      <c r="M5" s="8">
        <f>FC_IND_E!M5+FC_TRA_E!M5+FC_OTH_E!M5</f>
        <v>4866.6698747156106</v>
      </c>
      <c r="N5" s="8">
        <f>FC_IND_E!N5+FC_TRA_E!N5+FC_OTH_E!N5</f>
        <v>7561.6002360871707</v>
      </c>
      <c r="O5" s="8">
        <f>FC_IND_E!O5+FC_TRA_E!O5+FC_OTH_E!O5</f>
        <v>7541.8964528209244</v>
      </c>
      <c r="P5" s="8">
        <f>FC_IND_E!P5+FC_TRA_E!P5+FC_OTH_E!P5</f>
        <v>8062.7769261583271</v>
      </c>
      <c r="Q5" s="8">
        <f>FC_IND_E!Q5+FC_TRA_E!Q5+FC_OTH_E!Q5</f>
        <v>6361.4320272185269</v>
      </c>
      <c r="R5" s="8">
        <f>FC_IND_E!R5+FC_TRA_E!R5+FC_OTH_E!R5</f>
        <v>6836.6077720898311</v>
      </c>
      <c r="S5" s="8">
        <f>FC_IND_E!S5+FC_TRA_E!S5+FC_OTH_E!S5</f>
        <v>6685.1743283662472</v>
      </c>
      <c r="T5" s="8">
        <f>FC_IND_E!T5+FC_TRA_E!T5+FC_OTH_E!T5</f>
        <v>6697.2771606683418</v>
      </c>
      <c r="U5" s="8">
        <f>FC_IND_E!U5+FC_TRA_E!U5+FC_OTH_E!U5</f>
        <v>6123.915891905137</v>
      </c>
      <c r="V5" s="8">
        <f>FC_IND_E!V5+FC_TRA_E!V5+FC_OTH_E!V5</f>
        <v>5356.6043279090236</v>
      </c>
      <c r="W5" s="8">
        <f>FC_IND_E!W5+FC_TRA_E!W5+FC_OTH_E!W5</f>
        <v>4182.7818179093483</v>
      </c>
      <c r="X5" s="8">
        <f>FC_IND_E!X5+FC_TRA_E!X5+FC_OTH_E!X5</f>
        <v>5276.2402508156938</v>
      </c>
      <c r="Y5" s="8">
        <f>FC_IND_E!Y5+FC_TRA_E!Y5+FC_OTH_E!Y5</f>
        <v>3932.9776865957988</v>
      </c>
      <c r="Z5" s="8">
        <f>FC_IND_E!Z5+FC_TRA_E!Z5+FC_OTH_E!Z5</f>
        <v>2487.0656758763998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159.93517991189802</v>
      </c>
      <c r="D6" s="8">
        <f>FC_IND_E!D6+FC_TRA_E!D6+FC_OTH_E!D6</f>
        <v>307.37641435842556</v>
      </c>
      <c r="E6" s="8">
        <f>FC_IND_E!E6+FC_TRA_E!E6+FC_OTH_E!E6</f>
        <v>40.045254796800009</v>
      </c>
      <c r="F6" s="8">
        <f>FC_IND_E!F6+FC_TRA_E!F6+FC_OTH_E!F6</f>
        <v>2.6516497391999998</v>
      </c>
      <c r="G6" s="8">
        <f>FC_IND_E!G6+FC_TRA_E!G6+FC_OTH_E!G6</f>
        <v>694.60038648000022</v>
      </c>
      <c r="H6" s="8">
        <f>FC_IND_E!H6+FC_TRA_E!H6+FC_OTH_E!H6</f>
        <v>790.85592432000021</v>
      </c>
      <c r="I6" s="8">
        <f>FC_IND_E!I6+FC_TRA_E!I6+FC_OTH_E!I6</f>
        <v>348.94288440000003</v>
      </c>
      <c r="J6" s="8">
        <f>FC_IND_E!J6+FC_TRA_E!J6+FC_OTH_E!J6</f>
        <v>320.16722572560002</v>
      </c>
      <c r="K6" s="8">
        <f>FC_IND_E!K6+FC_TRA_E!K6+FC_OTH_E!K6</f>
        <v>136.29363184800002</v>
      </c>
      <c r="L6" s="8">
        <f>FC_IND_E!L6+FC_TRA_E!L6+FC_OTH_E!L6</f>
        <v>181.13036367359999</v>
      </c>
      <c r="M6" s="8">
        <f>FC_IND_E!M6+FC_TRA_E!M6+FC_OTH_E!M6</f>
        <v>176.61828822000004</v>
      </c>
      <c r="N6" s="8">
        <f>FC_IND_E!N6+FC_TRA_E!N6+FC_OTH_E!N6</f>
        <v>350.11038406079996</v>
      </c>
      <c r="O6" s="8">
        <f>FC_IND_E!O6+FC_TRA_E!O6+FC_OTH_E!O6</f>
        <v>343.72125614640004</v>
      </c>
      <c r="P6" s="8">
        <f>FC_IND_E!P6+FC_TRA_E!P6+FC_OTH_E!P6</f>
        <v>164.42791981440004</v>
      </c>
      <c r="Q6" s="8">
        <f>FC_IND_E!Q6+FC_TRA_E!Q6+FC_OTH_E!Q6</f>
        <v>67.660922973600023</v>
      </c>
      <c r="R6" s="8">
        <f>FC_IND_E!R6+FC_TRA_E!R6+FC_OTH_E!R6</f>
        <v>43.198754865600002</v>
      </c>
      <c r="S6" s="8">
        <f>FC_IND_E!S6+FC_TRA_E!S6+FC_OTH_E!S6</f>
        <v>60.731911223999965</v>
      </c>
      <c r="T6" s="8">
        <f>FC_IND_E!T6+FC_TRA_E!T6+FC_OTH_E!T6</f>
        <v>85.772482168799897</v>
      </c>
      <c r="U6" s="8">
        <f>FC_IND_E!U6+FC_TRA_E!U6+FC_OTH_E!U6</f>
        <v>99.43452450719991</v>
      </c>
      <c r="V6" s="8">
        <f>FC_IND_E!V6+FC_TRA_E!V6+FC_OTH_E!V6</f>
        <v>43.402073990399956</v>
      </c>
      <c r="W6" s="8">
        <f>FC_IND_E!W6+FC_TRA_E!W6+FC_OTH_E!W6</f>
        <v>87.21647752319997</v>
      </c>
      <c r="X6" s="8">
        <f>FC_IND_E!X6+FC_TRA_E!X6+FC_OTH_E!X6</f>
        <v>112.69380501359994</v>
      </c>
      <c r="Y6" s="8">
        <f>FC_IND_E!Y6+FC_TRA_E!Y6+FC_OTH_E!Y6</f>
        <v>76.180820649599966</v>
      </c>
      <c r="Z6" s="8">
        <f>FC_IND_E!Z6+FC_TRA_E!Z6+FC_OTH_E!Z6</f>
        <v>38.606748532799983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77088.382960876785</v>
      </c>
      <c r="D7" s="8">
        <f>FC_IND_E!D7+FC_TRA_E!D7+FC_OTH_E!D7</f>
        <v>76435.417019377855</v>
      </c>
      <c r="E7" s="8">
        <f>FC_IND_E!E7+FC_TRA_E!E7+FC_OTH_E!E7</f>
        <v>72568.045432271916</v>
      </c>
      <c r="F7" s="8">
        <f>FC_IND_E!F7+FC_TRA_E!F7+FC_OTH_E!F7</f>
        <v>67120.428541032627</v>
      </c>
      <c r="G7" s="8">
        <f>FC_IND_E!G7+FC_TRA_E!G7+FC_OTH_E!G7</f>
        <v>70604.196797015524</v>
      </c>
      <c r="H7" s="8">
        <f>FC_IND_E!H7+FC_TRA_E!H7+FC_OTH_E!H7</f>
        <v>70948.846795212157</v>
      </c>
      <c r="I7" s="8">
        <f>FC_IND_E!I7+FC_TRA_E!I7+FC_OTH_E!I7</f>
        <v>72648.886432032305</v>
      </c>
      <c r="J7" s="8">
        <f>FC_IND_E!J7+FC_TRA_E!J7+FC_OTH_E!J7</f>
        <v>76356.175397666389</v>
      </c>
      <c r="K7" s="8">
        <f>FC_IND_E!K7+FC_TRA_E!K7+FC_OTH_E!K7</f>
        <v>75379.082168266876</v>
      </c>
      <c r="L7" s="8">
        <f>FC_IND_E!L7+FC_TRA_E!L7+FC_OTH_E!L7</f>
        <v>68193.511445346026</v>
      </c>
      <c r="M7" s="8">
        <f>FC_IND_E!M7+FC_TRA_E!M7+FC_OTH_E!M7</f>
        <v>73414.679484631561</v>
      </c>
      <c r="N7" s="8">
        <f>FC_IND_E!N7+FC_TRA_E!N7+FC_OTH_E!N7</f>
        <v>67648.669381582207</v>
      </c>
      <c r="O7" s="8">
        <f>FC_IND_E!O7+FC_TRA_E!O7+FC_OTH_E!O7</f>
        <v>66286.614917766172</v>
      </c>
      <c r="P7" s="8">
        <f>FC_IND_E!P7+FC_TRA_E!P7+FC_OTH_E!P7</f>
        <v>61693.826904663714</v>
      </c>
      <c r="Q7" s="8">
        <f>FC_IND_E!Q7+FC_TRA_E!Q7+FC_OTH_E!Q7</f>
        <v>59889.311769724678</v>
      </c>
      <c r="R7" s="8">
        <f>FC_IND_E!R7+FC_TRA_E!R7+FC_OTH_E!R7</f>
        <v>59736.728798438577</v>
      </c>
      <c r="S7" s="8">
        <f>FC_IND_E!S7+FC_TRA_E!S7+FC_OTH_E!S7</f>
        <v>61115.323264018058</v>
      </c>
      <c r="T7" s="8">
        <f>FC_IND_E!T7+FC_TRA_E!T7+FC_OTH_E!T7</f>
        <v>61844.577340688717</v>
      </c>
      <c r="U7" s="8">
        <f>FC_IND_E!U7+FC_TRA_E!U7+FC_OTH_E!U7</f>
        <v>58136.761437000037</v>
      </c>
      <c r="V7" s="8">
        <f>FC_IND_E!V7+FC_TRA_E!V7+FC_OTH_E!V7</f>
        <v>50622.197702770965</v>
      </c>
      <c r="W7" s="8">
        <f>FC_IND_E!W7+FC_TRA_E!W7+FC_OTH_E!W7</f>
        <v>49605.994610639995</v>
      </c>
      <c r="X7" s="8">
        <f>FC_IND_E!X7+FC_TRA_E!X7+FC_OTH_E!X7</f>
        <v>47528.692109680553</v>
      </c>
      <c r="Y7" s="8">
        <f>FC_IND_E!Y7+FC_TRA_E!Y7+FC_OTH_E!Y7</f>
        <v>40897.077330107335</v>
      </c>
      <c r="Z7" s="8">
        <f>FC_IND_E!Z7+FC_TRA_E!Z7+FC_OTH_E!Z7</f>
        <v>36903.190611267615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16713.357087606084</v>
      </c>
      <c r="D8" s="19">
        <f t="shared" ref="D8:X8" si="9">SUM(D9:D10)</f>
        <v>11605.340361158658</v>
      </c>
      <c r="E8" s="19">
        <f t="shared" si="9"/>
        <v>12057.863843146815</v>
      </c>
      <c r="F8" s="19">
        <f t="shared" si="9"/>
        <v>13626.643182710506</v>
      </c>
      <c r="G8" s="19">
        <f t="shared" si="9"/>
        <v>13129.545541930242</v>
      </c>
      <c r="H8" s="19">
        <f t="shared" si="9"/>
        <v>11421.977054179028</v>
      </c>
      <c r="I8" s="19">
        <f t="shared" si="9"/>
        <v>12841.061406087621</v>
      </c>
      <c r="J8" s="19">
        <f t="shared" si="9"/>
        <v>9604.9286313416687</v>
      </c>
      <c r="K8" s="19">
        <f t="shared" si="9"/>
        <v>10143.812246726175</v>
      </c>
      <c r="L8" s="19">
        <f t="shared" si="9"/>
        <v>9688.5791023785278</v>
      </c>
      <c r="M8" s="19">
        <f t="shared" si="9"/>
        <v>8428.8999349425812</v>
      </c>
      <c r="N8" s="19">
        <f t="shared" si="9"/>
        <v>8039.2491216867884</v>
      </c>
      <c r="O8" s="19">
        <f t="shared" si="9"/>
        <v>8492.0278637766278</v>
      </c>
      <c r="P8" s="19">
        <f t="shared" si="9"/>
        <v>8382.2620976073922</v>
      </c>
      <c r="Q8" s="19">
        <f t="shared" si="9"/>
        <v>7761.044661681035</v>
      </c>
      <c r="R8" s="19">
        <f t="shared" si="9"/>
        <v>7803.9666673818738</v>
      </c>
      <c r="S8" s="19">
        <f t="shared" si="9"/>
        <v>7500.6853487843064</v>
      </c>
      <c r="T8" s="19">
        <f t="shared" si="9"/>
        <v>7458.2939111560154</v>
      </c>
      <c r="U8" s="19">
        <f t="shared" si="9"/>
        <v>6976.5532512148875</v>
      </c>
      <c r="V8" s="19">
        <f t="shared" si="9"/>
        <v>6452.0636144010787</v>
      </c>
      <c r="W8" s="19">
        <f t="shared" si="9"/>
        <v>5949.4867659179799</v>
      </c>
      <c r="X8" s="19">
        <f t="shared" si="9"/>
        <v>6066.7244500908837</v>
      </c>
      <c r="Y8" s="19">
        <f t="shared" ref="Y8:Z8" si="10">SUM(Y9:Y10)</f>
        <v>6114.5509596736883</v>
      </c>
      <c r="Z8" s="19">
        <f t="shared" si="10"/>
        <v>5007.2151986346889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1290.6379238255997</v>
      </c>
      <c r="D9" s="8">
        <f>FC_IND_E!D9+FC_TRA_E!D9+FC_OTH_E!D9</f>
        <v>1178.3626166255997</v>
      </c>
      <c r="E9" s="8">
        <f>FC_IND_E!E9+FC_TRA_E!E9+FC_OTH_E!E9</f>
        <v>1179.7041155855998</v>
      </c>
      <c r="F9" s="8">
        <f>FC_IND_E!F9+FC_TRA_E!F9+FC_OTH_E!F9</f>
        <v>1224.22842216</v>
      </c>
      <c r="G9" s="8">
        <f>FC_IND_E!G9+FC_TRA_E!G9+FC_OTH_E!G9</f>
        <v>1308.2032997401375</v>
      </c>
      <c r="H9" s="8">
        <f>FC_IND_E!H9+FC_TRA_E!H9+FC_OTH_E!H9</f>
        <v>1948.2156278237276</v>
      </c>
      <c r="I9" s="8">
        <f>FC_IND_E!I9+FC_TRA_E!I9+FC_OTH_E!I9</f>
        <v>2325.4972232434347</v>
      </c>
      <c r="J9" s="8">
        <f>FC_IND_E!J9+FC_TRA_E!J9+FC_OTH_E!J9</f>
        <v>2016.5057272152001</v>
      </c>
      <c r="K9" s="8">
        <f>FC_IND_E!K9+FC_TRA_E!K9+FC_OTH_E!K9</f>
        <v>1863.8268350170445</v>
      </c>
      <c r="L9" s="8">
        <f>FC_IND_E!L9+FC_TRA_E!L9+FC_OTH_E!L9</f>
        <v>1121.557155305612</v>
      </c>
      <c r="M9" s="8">
        <f>FC_IND_E!M9+FC_TRA_E!M9+FC_OTH_E!M9</f>
        <v>1337.4611441752363</v>
      </c>
      <c r="N9" s="8">
        <f>FC_IND_E!N9+FC_TRA_E!N9+FC_OTH_E!N9</f>
        <v>973.18945269123105</v>
      </c>
      <c r="O9" s="8">
        <f>FC_IND_E!O9+FC_TRA_E!O9+FC_OTH_E!O9</f>
        <v>1340.9229166981604</v>
      </c>
      <c r="P9" s="8">
        <f>FC_IND_E!P9+FC_TRA_E!P9+FC_OTH_E!P9</f>
        <v>1328.4767436494014</v>
      </c>
      <c r="Q9" s="8">
        <f>FC_IND_E!Q9+FC_TRA_E!Q9+FC_OTH_E!Q9</f>
        <v>1381.019170536505</v>
      </c>
      <c r="R9" s="8">
        <f>FC_IND_E!R9+FC_TRA_E!R9+FC_OTH_E!R9</f>
        <v>1566.8816345074133</v>
      </c>
      <c r="S9" s="8">
        <f>FC_IND_E!S9+FC_TRA_E!S9+FC_OTH_E!S9</f>
        <v>1670.4894969189245</v>
      </c>
      <c r="T9" s="8">
        <f>FC_IND_E!T9+FC_TRA_E!T9+FC_OTH_E!T9</f>
        <v>1242.3708113989487</v>
      </c>
      <c r="U9" s="8">
        <f>FC_IND_E!U9+FC_TRA_E!U9+FC_OTH_E!U9</f>
        <v>1233.6190090648438</v>
      </c>
      <c r="V9" s="8">
        <f>FC_IND_E!V9+FC_TRA_E!V9+FC_OTH_E!V9</f>
        <v>1362.6769318565548</v>
      </c>
      <c r="W9" s="8">
        <f>FC_IND_E!W9+FC_TRA_E!W9+FC_OTH_E!W9</f>
        <v>1218.8754891025037</v>
      </c>
      <c r="X9" s="8">
        <f>FC_IND_E!X9+FC_TRA_E!X9+FC_OTH_E!X9</f>
        <v>1419.2156050177102</v>
      </c>
      <c r="Y9" s="8">
        <f>FC_IND_E!Y9+FC_TRA_E!Y9+FC_OTH_E!Y9</f>
        <v>1161.3708170751433</v>
      </c>
      <c r="Z9" s="8">
        <f>FC_IND_E!Z9+FC_TRA_E!Z9+FC_OTH_E!Z9</f>
        <v>673.10226992930211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15422.719163780483</v>
      </c>
      <c r="D10" s="8">
        <f>FC_IND_E!D10+FC_TRA_E!D10+FC_OTH_E!D10</f>
        <v>10426.977744533058</v>
      </c>
      <c r="E10" s="8">
        <f>FC_IND_E!E10+FC_TRA_E!E10+FC_OTH_E!E10</f>
        <v>10878.159727561215</v>
      </c>
      <c r="F10" s="8">
        <f>FC_IND_E!F10+FC_TRA_E!F10+FC_OTH_E!F10</f>
        <v>12402.414760550506</v>
      </c>
      <c r="G10" s="8">
        <f>FC_IND_E!G10+FC_TRA_E!G10+FC_OTH_E!G10</f>
        <v>11821.342242190103</v>
      </c>
      <c r="H10" s="8">
        <f>FC_IND_E!H10+FC_TRA_E!H10+FC_OTH_E!H10</f>
        <v>9473.7614263553005</v>
      </c>
      <c r="I10" s="8">
        <f>FC_IND_E!I10+FC_TRA_E!I10+FC_OTH_E!I10</f>
        <v>10515.564182844188</v>
      </c>
      <c r="J10" s="8">
        <f>FC_IND_E!J10+FC_TRA_E!J10+FC_OTH_E!J10</f>
        <v>7588.422904126468</v>
      </c>
      <c r="K10" s="8">
        <f>FC_IND_E!K10+FC_TRA_E!K10+FC_OTH_E!K10</f>
        <v>8279.9854117091309</v>
      </c>
      <c r="L10" s="8">
        <f>FC_IND_E!L10+FC_TRA_E!L10+FC_OTH_E!L10</f>
        <v>8567.0219470729153</v>
      </c>
      <c r="M10" s="8">
        <f>FC_IND_E!M10+FC_TRA_E!M10+FC_OTH_E!M10</f>
        <v>7091.4387907673454</v>
      </c>
      <c r="N10" s="8">
        <f>FC_IND_E!N10+FC_TRA_E!N10+FC_OTH_E!N10</f>
        <v>7066.0596689955573</v>
      </c>
      <c r="O10" s="8">
        <f>FC_IND_E!O10+FC_TRA_E!O10+FC_OTH_E!O10</f>
        <v>7151.1049470784674</v>
      </c>
      <c r="P10" s="8">
        <f>FC_IND_E!P10+FC_TRA_E!P10+FC_OTH_E!P10</f>
        <v>7053.7853539579901</v>
      </c>
      <c r="Q10" s="8">
        <f>FC_IND_E!Q10+FC_TRA_E!Q10+FC_OTH_E!Q10</f>
        <v>6380.02549114453</v>
      </c>
      <c r="R10" s="8">
        <f>FC_IND_E!R10+FC_TRA_E!R10+FC_OTH_E!R10</f>
        <v>6237.0850328744609</v>
      </c>
      <c r="S10" s="8">
        <f>FC_IND_E!S10+FC_TRA_E!S10+FC_OTH_E!S10</f>
        <v>5830.1958518653819</v>
      </c>
      <c r="T10" s="8">
        <f>FC_IND_E!T10+FC_TRA_E!T10+FC_OTH_E!T10</f>
        <v>6215.9230997570667</v>
      </c>
      <c r="U10" s="8">
        <f>FC_IND_E!U10+FC_TRA_E!U10+FC_OTH_E!U10</f>
        <v>5742.9342421500442</v>
      </c>
      <c r="V10" s="8">
        <f>FC_IND_E!V10+FC_TRA_E!V10+FC_OTH_E!V10</f>
        <v>5089.3866825445239</v>
      </c>
      <c r="W10" s="8">
        <f>FC_IND_E!W10+FC_TRA_E!W10+FC_OTH_E!W10</f>
        <v>4730.6112768154762</v>
      </c>
      <c r="X10" s="8">
        <f>FC_IND_E!X10+FC_TRA_E!X10+FC_OTH_E!X10</f>
        <v>4647.5088450731737</v>
      </c>
      <c r="Y10" s="8">
        <f>FC_IND_E!Y10+FC_TRA_E!Y10+FC_OTH_E!Y10</f>
        <v>4953.180142598545</v>
      </c>
      <c r="Z10" s="8">
        <f>FC_IND_E!Z10+FC_TRA_E!Z10+FC_OTH_E!Z10</f>
        <v>4334.1129287053873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43179.759628856038</v>
      </c>
      <c r="D11" s="19">
        <f t="shared" ref="D11:X11" si="12">SUM(D12:D16)</f>
        <v>38502.043828154267</v>
      </c>
      <c r="E11" s="19">
        <f t="shared" si="12"/>
        <v>37449.368727410416</v>
      </c>
      <c r="F11" s="19">
        <f t="shared" si="12"/>
        <v>39883.96843655777</v>
      </c>
      <c r="G11" s="19">
        <f t="shared" si="12"/>
        <v>32605.611668157857</v>
      </c>
      <c r="H11" s="19">
        <f t="shared" si="12"/>
        <v>29407.554368984656</v>
      </c>
      <c r="I11" s="19">
        <f t="shared" si="12"/>
        <v>32025.842329457384</v>
      </c>
      <c r="J11" s="19">
        <f t="shared" si="12"/>
        <v>28526.022278320004</v>
      </c>
      <c r="K11" s="19">
        <f t="shared" si="12"/>
        <v>26024.302310013358</v>
      </c>
      <c r="L11" s="19">
        <f t="shared" si="12"/>
        <v>22033.169848097459</v>
      </c>
      <c r="M11" s="19">
        <f t="shared" si="12"/>
        <v>23892.45714156804</v>
      </c>
      <c r="N11" s="19">
        <f t="shared" si="12"/>
        <v>26198.493552258195</v>
      </c>
      <c r="O11" s="19">
        <f t="shared" si="12"/>
        <v>23017.404627628115</v>
      </c>
      <c r="P11" s="19">
        <f t="shared" si="12"/>
        <v>22573.394635742272</v>
      </c>
      <c r="Q11" s="19">
        <f t="shared" si="12"/>
        <v>20547.550245707418</v>
      </c>
      <c r="R11" s="19">
        <f t="shared" si="12"/>
        <v>21392.057609391053</v>
      </c>
      <c r="S11" s="19">
        <f t="shared" si="12"/>
        <v>21270.910271876004</v>
      </c>
      <c r="T11" s="19">
        <f t="shared" si="12"/>
        <v>21288.882184878061</v>
      </c>
      <c r="U11" s="19">
        <f t="shared" si="12"/>
        <v>20747.198485538458</v>
      </c>
      <c r="V11" s="19">
        <f t="shared" si="12"/>
        <v>18223.519893385786</v>
      </c>
      <c r="W11" s="19">
        <f t="shared" si="12"/>
        <v>17922.492498960732</v>
      </c>
      <c r="X11" s="19">
        <f t="shared" si="12"/>
        <v>17322.585377582458</v>
      </c>
      <c r="Y11" s="19">
        <f t="shared" ref="Y11:Z11" si="13">SUM(Y12:Y16)</f>
        <v>17346.107929832935</v>
      </c>
      <c r="Z11" s="19">
        <f t="shared" si="13"/>
        <v>15170.386123267179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1204.8369383675413</v>
      </c>
      <c r="D12" s="8">
        <f>FC_IND_E!D12+FC_TRA_E!D12+FC_OTH_E!D12</f>
        <v>904.1980407282083</v>
      </c>
      <c r="E12" s="8">
        <f>FC_IND_E!E12+FC_TRA_E!E12+FC_OTH_E!E12</f>
        <v>932.18192594946788</v>
      </c>
      <c r="F12" s="8">
        <f>FC_IND_E!F12+FC_TRA_E!F12+FC_OTH_E!F12</f>
        <v>791.41489258565309</v>
      </c>
      <c r="G12" s="8">
        <f>FC_IND_E!G12+FC_TRA_E!G12+FC_OTH_E!G12</f>
        <v>673.89726092883188</v>
      </c>
      <c r="H12" s="8">
        <f>FC_IND_E!H12+FC_TRA_E!H12+FC_OTH_E!H12</f>
        <v>771.89092120639998</v>
      </c>
      <c r="I12" s="8">
        <f>FC_IND_E!I12+FC_TRA_E!I12+FC_OTH_E!I12</f>
        <v>747.36198520869334</v>
      </c>
      <c r="J12" s="8">
        <f>FC_IND_E!J12+FC_TRA_E!J12+FC_OTH_E!J12</f>
        <v>700.17382030595195</v>
      </c>
      <c r="K12" s="8">
        <f>FC_IND_E!K12+FC_TRA_E!K12+FC_OTH_E!K12</f>
        <v>654.57447041561613</v>
      </c>
      <c r="L12" s="8">
        <f>FC_IND_E!L12+FC_TRA_E!L12+FC_OTH_E!L12</f>
        <v>631.64837757594648</v>
      </c>
      <c r="M12" s="8">
        <f>FC_IND_E!M12+FC_TRA_E!M12+FC_OTH_E!M12</f>
        <v>1481.6332596117331</v>
      </c>
      <c r="N12" s="8">
        <f>FC_IND_E!N12+FC_TRA_E!N12+FC_OTH_E!N12</f>
        <v>1019.5573040167678</v>
      </c>
      <c r="O12" s="8">
        <f>FC_IND_E!O12+FC_TRA_E!O12+FC_OTH_E!O12</f>
        <v>788.13147782345607</v>
      </c>
      <c r="P12" s="8">
        <f>FC_IND_E!P12+FC_TRA_E!P12+FC_OTH_E!P12</f>
        <v>706.86444237315902</v>
      </c>
      <c r="Q12" s="8">
        <f>FC_IND_E!Q12+FC_TRA_E!Q12+FC_OTH_E!Q12</f>
        <v>489.87960028497599</v>
      </c>
      <c r="R12" s="8">
        <f>FC_IND_E!R12+FC_TRA_E!R12+FC_OTH_E!R12</f>
        <v>630.87901818753505</v>
      </c>
      <c r="S12" s="8">
        <f>FC_IND_E!S12+FC_TRA_E!S12+FC_OTH_E!S12</f>
        <v>592.89365577988849</v>
      </c>
      <c r="T12" s="8">
        <f>FC_IND_E!T12+FC_TRA_E!T12+FC_OTH_E!T12</f>
        <v>519.71192941813342</v>
      </c>
      <c r="U12" s="8">
        <f>FC_IND_E!U12+FC_TRA_E!U12+FC_OTH_E!U12</f>
        <v>516.54236029299182</v>
      </c>
      <c r="V12" s="8">
        <f>FC_IND_E!V12+FC_TRA_E!V12+FC_OTH_E!V12</f>
        <v>307.10776176826852</v>
      </c>
      <c r="W12" s="8">
        <f>FC_IND_E!W12+FC_TRA_E!W12+FC_OTH_E!W12</f>
        <v>248.92437259794212</v>
      </c>
      <c r="X12" s="8">
        <f>FC_IND_E!X12+FC_TRA_E!X12+FC_OTH_E!X12</f>
        <v>270.00521763605133</v>
      </c>
      <c r="Y12" s="8">
        <f>FC_IND_E!Y12+FC_TRA_E!Y12+FC_OTH_E!Y12</f>
        <v>343.50792928944566</v>
      </c>
      <c r="Z12" s="8">
        <f>FC_IND_E!Z12+FC_TRA_E!Z12+FC_OTH_E!Z12</f>
        <v>200.65925849998183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31835.610937653786</v>
      </c>
      <c r="D13" s="8">
        <f>FC_IND_E!D13+FC_TRA_E!D13+FC_OTH_E!D13</f>
        <v>28280.725383812955</v>
      </c>
      <c r="E13" s="8">
        <f>FC_IND_E!E13+FC_TRA_E!E13+FC_OTH_E!E13</f>
        <v>27476.036939078906</v>
      </c>
      <c r="F13" s="8">
        <f>FC_IND_E!F13+FC_TRA_E!F13+FC_OTH_E!F13</f>
        <v>28938.556857429718</v>
      </c>
      <c r="G13" s="8">
        <f>FC_IND_E!G13+FC_TRA_E!G13+FC_OTH_E!G13</f>
        <v>22017.001432074223</v>
      </c>
      <c r="H13" s="8">
        <f>FC_IND_E!H13+FC_TRA_E!H13+FC_OTH_E!H13</f>
        <v>19333.938352600257</v>
      </c>
      <c r="I13" s="8">
        <f>FC_IND_E!I13+FC_TRA_E!I13+FC_OTH_E!I13</f>
        <v>21892.412345047087</v>
      </c>
      <c r="J13" s="8">
        <f>FC_IND_E!J13+FC_TRA_E!J13+FC_OTH_E!J13</f>
        <v>18907.856722918852</v>
      </c>
      <c r="K13" s="8">
        <f>FC_IND_E!K13+FC_TRA_E!K13+FC_OTH_E!K13</f>
        <v>15679.987761944933</v>
      </c>
      <c r="L13" s="8">
        <f>FC_IND_E!L13+FC_TRA_E!L13+FC_OTH_E!L13</f>
        <v>12540.807946272707</v>
      </c>
      <c r="M13" s="8">
        <f>FC_IND_E!M13+FC_TRA_E!M13+FC_OTH_E!M13</f>
        <v>13050.425295193099</v>
      </c>
      <c r="N13" s="8">
        <f>FC_IND_E!N13+FC_TRA_E!N13+FC_OTH_E!N13</f>
        <v>15011.317864230736</v>
      </c>
      <c r="O13" s="8">
        <f>FC_IND_E!O13+FC_TRA_E!O13+FC_OTH_E!O13</f>
        <v>12046.823433804719</v>
      </c>
      <c r="P13" s="8">
        <f>FC_IND_E!P13+FC_TRA_E!P13+FC_OTH_E!P13</f>
        <v>11201.264005618717</v>
      </c>
      <c r="Q13" s="8">
        <f>FC_IND_E!Q13+FC_TRA_E!Q13+FC_OTH_E!Q13</f>
        <v>10459.789730090717</v>
      </c>
      <c r="R13" s="8">
        <f>FC_IND_E!R13+FC_TRA_E!R13+FC_OTH_E!R13</f>
        <v>11456.773107419522</v>
      </c>
      <c r="S13" s="8">
        <f>FC_IND_E!S13+FC_TRA_E!S13+FC_OTH_E!S13</f>
        <v>11063.41261091751</v>
      </c>
      <c r="T13" s="8">
        <f>FC_IND_E!T13+FC_TRA_E!T13+FC_OTH_E!T13</f>
        <v>11065.218485854959</v>
      </c>
      <c r="U13" s="8">
        <f>FC_IND_E!U13+FC_TRA_E!U13+FC_OTH_E!U13</f>
        <v>10743.756955768302</v>
      </c>
      <c r="V13" s="8">
        <f>FC_IND_E!V13+FC_TRA_E!V13+FC_OTH_E!V13</f>
        <v>9315.8319532110836</v>
      </c>
      <c r="W13" s="8">
        <f>FC_IND_E!W13+FC_TRA_E!W13+FC_OTH_E!W13</f>
        <v>8301.2995448996189</v>
      </c>
      <c r="X13" s="8">
        <f>FC_IND_E!X13+FC_TRA_E!X13+FC_OTH_E!X13</f>
        <v>8357.4259721530107</v>
      </c>
      <c r="Y13" s="8">
        <f>FC_IND_E!Y13+FC_TRA_E!Y13+FC_OTH_E!Y13</f>
        <v>8569.7822939557082</v>
      </c>
      <c r="Z13" s="8">
        <f>FC_IND_E!Z13+FC_TRA_E!Z13+FC_OTH_E!Z13</f>
        <v>8041.490162558367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77.285001960000002</v>
      </c>
      <c r="D15" s="8">
        <f>FC_IND_E!D15+FC_TRA_E!D15+FC_OTH_E!D15</f>
        <v>74.034373680000002</v>
      </c>
      <c r="E15" s="8">
        <f>FC_IND_E!E15+FC_TRA_E!E15+FC_OTH_E!E15</f>
        <v>243.15855804000003</v>
      </c>
      <c r="F15" s="8">
        <f>FC_IND_E!F15+FC_TRA_E!F15+FC_OTH_E!F15</f>
        <v>248.24382011999998</v>
      </c>
      <c r="G15" s="8">
        <f>FC_IND_E!G15+FC_TRA_E!G15+FC_OTH_E!G15</f>
        <v>289.63188036000003</v>
      </c>
      <c r="H15" s="8">
        <f>FC_IND_E!H15+FC_TRA_E!H15+FC_OTH_E!H15</f>
        <v>274.69711871999999</v>
      </c>
      <c r="I15" s="8">
        <f>FC_IND_E!I15+FC_TRA_E!I15+FC_OTH_E!I15</f>
        <v>155.31547823999998</v>
      </c>
      <c r="J15" s="8">
        <f>FC_IND_E!J15+FC_TRA_E!J15+FC_OTH_E!J15</f>
        <v>180.02439012000002</v>
      </c>
      <c r="K15" s="8">
        <f>FC_IND_E!K15+FC_TRA_E!K15+FC_OTH_E!K15</f>
        <v>217.13192868000002</v>
      </c>
      <c r="L15" s="8">
        <f>FC_IND_E!L15+FC_TRA_E!L15+FC_OTH_E!L15</f>
        <v>379.29623004000001</v>
      </c>
      <c r="M15" s="8">
        <f>FC_IND_E!M15+FC_TRA_E!M15+FC_OTH_E!M15</f>
        <v>20.960332319999999</v>
      </c>
      <c r="N15" s="8">
        <f>FC_IND_E!N15+FC_TRA_E!N15+FC_OTH_E!N15</f>
        <v>204.32290188000002</v>
      </c>
      <c r="O15" s="8">
        <f>FC_IND_E!O15+FC_TRA_E!O15+FC_OTH_E!O15</f>
        <v>195.07652184000005</v>
      </c>
      <c r="P15" s="8">
        <f>FC_IND_E!P15+FC_TRA_E!P15+FC_OTH_E!P15</f>
        <v>191.35234596000004</v>
      </c>
      <c r="Q15" s="8">
        <f>FC_IND_E!Q15+FC_TRA_E!Q15+FC_OTH_E!Q15</f>
        <v>181.16943408000003</v>
      </c>
      <c r="R15" s="8">
        <f>FC_IND_E!R15+FC_TRA_E!R15+FC_OTH_E!R15</f>
        <v>184.25620908000002</v>
      </c>
      <c r="S15" s="8">
        <f>FC_IND_E!S15+FC_TRA_E!S15+FC_OTH_E!S15</f>
        <v>255.03029880000005</v>
      </c>
      <c r="T15" s="8">
        <f>FC_IND_E!T15+FC_TRA_E!T15+FC_OTH_E!T15</f>
        <v>50.198079239999998</v>
      </c>
      <c r="U15" s="8">
        <f>FC_IND_E!U15+FC_TRA_E!U15+FC_OTH_E!U15</f>
        <v>70.725350879999993</v>
      </c>
      <c r="V15" s="8">
        <f>FC_IND_E!V15+FC_TRA_E!V15+FC_OTH_E!V15</f>
        <v>49.473522359999997</v>
      </c>
      <c r="W15" s="8">
        <f>FC_IND_E!W15+FC_TRA_E!W15+FC_OTH_E!W15</f>
        <v>13.599241199999996</v>
      </c>
      <c r="X15" s="8">
        <f>FC_IND_E!X15+FC_TRA_E!X15+FC_OTH_E!X15</f>
        <v>4.5568061999999969</v>
      </c>
      <c r="Y15" s="8">
        <f>FC_IND_E!Y15+FC_TRA_E!Y15+FC_OTH_E!Y15</f>
        <v>3.9307355999999976</v>
      </c>
      <c r="Z15" s="8">
        <f>FC_IND_E!Z15+FC_TRA_E!Z15+FC_OTH_E!Z15</f>
        <v>2.1608877599999996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10062.026750874715</v>
      </c>
      <c r="D16" s="8">
        <f>FC_IND_E!D16+FC_TRA_E!D16+FC_OTH_E!D16</f>
        <v>9243.0860299331016</v>
      </c>
      <c r="E16" s="8">
        <f>FC_IND_E!E16+FC_TRA_E!E16+FC_OTH_E!E16</f>
        <v>8797.9913043420456</v>
      </c>
      <c r="F16" s="8">
        <f>FC_IND_E!F16+FC_TRA_E!F16+FC_OTH_E!F16</f>
        <v>9905.7528664223973</v>
      </c>
      <c r="G16" s="8">
        <f>FC_IND_E!G16+FC_TRA_E!G16+FC_OTH_E!G16</f>
        <v>9625.081094794803</v>
      </c>
      <c r="H16" s="8">
        <f>FC_IND_E!H16+FC_TRA_E!H16+FC_OTH_E!H16</f>
        <v>9027.0279764580009</v>
      </c>
      <c r="I16" s="8">
        <f>FC_IND_E!I16+FC_TRA_E!I16+FC_OTH_E!I16</f>
        <v>9230.7525209616033</v>
      </c>
      <c r="J16" s="8">
        <f>FC_IND_E!J16+FC_TRA_E!J16+FC_OTH_E!J16</f>
        <v>8737.9673449752008</v>
      </c>
      <c r="K16" s="8">
        <f>FC_IND_E!K16+FC_TRA_E!K16+FC_OTH_E!K16</f>
        <v>9472.6081489728094</v>
      </c>
      <c r="L16" s="8">
        <f>FC_IND_E!L16+FC_TRA_E!L16+FC_OTH_E!L16</f>
        <v>8481.417294208808</v>
      </c>
      <c r="M16" s="8">
        <f>FC_IND_E!M16+FC_TRA_E!M16+FC_OTH_E!M16</f>
        <v>9339.4382544432083</v>
      </c>
      <c r="N16" s="8">
        <f>FC_IND_E!N16+FC_TRA_E!N16+FC_OTH_E!N16</f>
        <v>9963.2954821306921</v>
      </c>
      <c r="O16" s="8">
        <f>FC_IND_E!O16+FC_TRA_E!O16+FC_OTH_E!O16</f>
        <v>9987.3731941599399</v>
      </c>
      <c r="P16" s="8">
        <f>FC_IND_E!P16+FC_TRA_E!P16+FC_OTH_E!P16</f>
        <v>10473.913841790396</v>
      </c>
      <c r="Q16" s="8">
        <f>FC_IND_E!Q16+FC_TRA_E!Q16+FC_OTH_E!Q16</f>
        <v>9416.7114812517248</v>
      </c>
      <c r="R16" s="8">
        <f>FC_IND_E!R16+FC_TRA_E!R16+FC_OTH_E!R16</f>
        <v>9120.1492747039956</v>
      </c>
      <c r="S16" s="8">
        <f>FC_IND_E!S16+FC_TRA_E!S16+FC_OTH_E!S16</f>
        <v>9359.5737063786073</v>
      </c>
      <c r="T16" s="8">
        <f>FC_IND_E!T16+FC_TRA_E!T16+FC_OTH_E!T16</f>
        <v>9653.753690364967</v>
      </c>
      <c r="U16" s="8">
        <f>FC_IND_E!U16+FC_TRA_E!U16+FC_OTH_E!U16</f>
        <v>9416.1738185971626</v>
      </c>
      <c r="V16" s="8">
        <f>FC_IND_E!V16+FC_TRA_E!V16+FC_OTH_E!V16</f>
        <v>8551.1066560464351</v>
      </c>
      <c r="W16" s="8">
        <f>FC_IND_E!W16+FC_TRA_E!W16+FC_OTH_E!W16</f>
        <v>9358.6693402631718</v>
      </c>
      <c r="X16" s="8">
        <f>FC_IND_E!X16+FC_TRA_E!X16+FC_OTH_E!X16</f>
        <v>8690.5973815933976</v>
      </c>
      <c r="Y16" s="8">
        <f>FC_IND_E!Y16+FC_TRA_E!Y16+FC_OTH_E!Y16</f>
        <v>8428.8869709877818</v>
      </c>
      <c r="Z16" s="8">
        <f>FC_IND_E!Z16+FC_TRA_E!Z16+FC_OTH_E!Z16</f>
        <v>6926.07581444883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57038.212522080008</v>
      </c>
      <c r="D17" s="27">
        <f t="shared" ref="D17:X17" si="15">SUM(D18:D21)</f>
        <v>52532.829447839998</v>
      </c>
      <c r="E17" s="27">
        <f t="shared" si="15"/>
        <v>50912.362231200008</v>
      </c>
      <c r="F17" s="27">
        <f t="shared" si="15"/>
        <v>49686.802925759992</v>
      </c>
      <c r="G17" s="27">
        <f t="shared" si="15"/>
        <v>51175.806294240014</v>
      </c>
      <c r="H17" s="27">
        <f t="shared" si="15"/>
        <v>47437.118089920004</v>
      </c>
      <c r="I17" s="27">
        <f t="shared" si="15"/>
        <v>47571.891062399998</v>
      </c>
      <c r="J17" s="27">
        <f t="shared" si="15"/>
        <v>45184.452335999995</v>
      </c>
      <c r="K17" s="27">
        <f t="shared" si="15"/>
        <v>42608.443360319994</v>
      </c>
      <c r="L17" s="27">
        <f t="shared" si="15"/>
        <v>29940.287254560004</v>
      </c>
      <c r="M17" s="27">
        <f t="shared" si="15"/>
        <v>36196.669487519997</v>
      </c>
      <c r="N17" s="27">
        <f t="shared" si="15"/>
        <v>34975.880059679992</v>
      </c>
      <c r="O17" s="27">
        <f t="shared" si="15"/>
        <v>34747.68972527999</v>
      </c>
      <c r="P17" s="27">
        <f t="shared" si="15"/>
        <v>33405.073663679992</v>
      </c>
      <c r="Q17" s="27">
        <f t="shared" si="15"/>
        <v>34004.850403679993</v>
      </c>
      <c r="R17" s="27">
        <f t="shared" si="15"/>
        <v>34091.613457920001</v>
      </c>
      <c r="S17" s="27">
        <f t="shared" si="15"/>
        <v>32048.106219360001</v>
      </c>
      <c r="T17" s="27">
        <f t="shared" si="15"/>
        <v>32486.192298719994</v>
      </c>
      <c r="U17" s="27">
        <f t="shared" si="15"/>
        <v>35856.136975680005</v>
      </c>
      <c r="V17" s="27">
        <f t="shared" si="15"/>
        <v>32072.151293280003</v>
      </c>
      <c r="W17" s="27">
        <f t="shared" si="15"/>
        <v>28917.938704319993</v>
      </c>
      <c r="X17" s="27">
        <f t="shared" si="15"/>
        <v>30998.49803567999</v>
      </c>
      <c r="Y17" s="27">
        <f t="shared" ref="Y17:Z17" si="16">SUM(Y18:Y21)</f>
        <v>30382.093147680003</v>
      </c>
      <c r="Z17" s="27">
        <f t="shared" si="16"/>
        <v>29376.777671999997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378.10151999999994</v>
      </c>
      <c r="D18" s="8">
        <f>FC_IND_E!D18+FC_TRA_E!D18+FC_OTH_E!D18</f>
        <v>197.28252000000001</v>
      </c>
      <c r="E18" s="8">
        <f>FC_IND_E!E18+FC_TRA_E!E18+FC_OTH_E!E18</f>
        <v>191.76803999999998</v>
      </c>
      <c r="F18" s="8">
        <f>FC_IND_E!F18+FC_TRA_E!F18+FC_OTH_E!F18</f>
        <v>170.24957999999995</v>
      </c>
      <c r="G18" s="8">
        <f>FC_IND_E!G18+FC_TRA_E!G18+FC_OTH_E!G18</f>
        <v>163.71611999999999</v>
      </c>
      <c r="H18" s="8">
        <f>FC_IND_E!H18+FC_TRA_E!H18+FC_OTH_E!H18</f>
        <v>167.63219999999998</v>
      </c>
      <c r="I18" s="8">
        <f>FC_IND_E!I18+FC_TRA_E!I18+FC_OTH_E!I18</f>
        <v>158.76107999999999</v>
      </c>
      <c r="J18" s="8">
        <f>FC_IND_E!J18+FC_TRA_E!J18+FC_OTH_E!J18</f>
        <v>133.18667999999994</v>
      </c>
      <c r="K18" s="8">
        <f>FC_IND_E!K18+FC_TRA_E!K18+FC_OTH_E!K18</f>
        <v>132.15507264000001</v>
      </c>
      <c r="L18" s="8">
        <f>FC_IND_E!L18+FC_TRA_E!L18+FC_OTH_E!L18</f>
        <v>112.27337423999998</v>
      </c>
      <c r="M18" s="8">
        <f>FC_IND_E!M18+FC_TRA_E!M18+FC_OTH_E!M18</f>
        <v>94.545360000000002</v>
      </c>
      <c r="N18" s="8">
        <f>FC_IND_E!N18+FC_TRA_E!N18+FC_OTH_E!N18</f>
        <v>15.10488</v>
      </c>
      <c r="O18" s="8">
        <f>FC_IND_E!O18+FC_TRA_E!O18+FC_OTH_E!O18</f>
        <v>9.8359142399999993</v>
      </c>
      <c r="P18" s="8">
        <f>FC_IND_E!P18+FC_TRA_E!P18+FC_OTH_E!P18</f>
        <v>6.5134800000000013</v>
      </c>
      <c r="Q18" s="8">
        <f>FC_IND_E!Q18+FC_TRA_E!Q18+FC_OTH_E!Q18</f>
        <v>3.9160800000000031</v>
      </c>
      <c r="R18" s="8">
        <f>FC_IND_E!R18+FC_TRA_E!R18+FC_OTH_E!R18</f>
        <v>0.95904000000000011</v>
      </c>
      <c r="S18" s="8">
        <f>FC_IND_E!S18+FC_TRA_E!S18+FC_OTH_E!S18</f>
        <v>0.55943999999999983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5731.5654172800005</v>
      </c>
      <c r="D19" s="8">
        <f>FC_IND_E!D19+FC_TRA_E!D19+FC_OTH_E!D19</f>
        <v>5152.4921102400012</v>
      </c>
      <c r="E19" s="8">
        <f>FC_IND_E!E19+FC_TRA_E!E19+FC_OTH_E!E19</f>
        <v>4805.6799095999995</v>
      </c>
      <c r="F19" s="8">
        <f>FC_IND_E!F19+FC_TRA_E!F19+FC_OTH_E!F19</f>
        <v>4407.1858425600012</v>
      </c>
      <c r="G19" s="8">
        <f>FC_IND_E!G19+FC_TRA_E!G19+FC_OTH_E!G19</f>
        <v>4543.7814302400002</v>
      </c>
      <c r="H19" s="8">
        <f>FC_IND_E!H19+FC_TRA_E!H19+FC_OTH_E!H19</f>
        <v>4308.9160507200004</v>
      </c>
      <c r="I19" s="8">
        <f>FC_IND_E!I19+FC_TRA_E!I19+FC_OTH_E!I19</f>
        <v>4462.4370959999987</v>
      </c>
      <c r="J19" s="8">
        <f>FC_IND_E!J19+FC_TRA_E!J19+FC_OTH_E!J19</f>
        <v>4293.0714312</v>
      </c>
      <c r="K19" s="8">
        <f>FC_IND_E!K19+FC_TRA_E!K19+FC_OTH_E!K19</f>
        <v>4058.5289284799992</v>
      </c>
      <c r="L19" s="8">
        <f>FC_IND_E!L19+FC_TRA_E!L19+FC_OTH_E!L19</f>
        <v>2919.4748827200006</v>
      </c>
      <c r="M19" s="8">
        <f>FC_IND_E!M19+FC_TRA_E!M19+FC_OTH_E!M19</f>
        <v>3711.46130352</v>
      </c>
      <c r="N19" s="8">
        <f>FC_IND_E!N19+FC_TRA_E!N19+FC_OTH_E!N19</f>
        <v>4015.1115892799994</v>
      </c>
      <c r="O19" s="8">
        <f>FC_IND_E!O19+FC_TRA_E!O19+FC_OTH_E!O19</f>
        <v>4302.7299230400004</v>
      </c>
      <c r="P19" s="8">
        <f>FC_IND_E!P19+FC_TRA_E!P19+FC_OTH_E!P19</f>
        <v>3920.6565388799991</v>
      </c>
      <c r="Q19" s="8">
        <f>FC_IND_E!Q19+FC_TRA_E!Q19+FC_OTH_E!Q19</f>
        <v>3856.5559036800005</v>
      </c>
      <c r="R19" s="8">
        <f>FC_IND_E!R19+FC_TRA_E!R19+FC_OTH_E!R19</f>
        <v>3710.3184475200005</v>
      </c>
      <c r="S19" s="8">
        <f>FC_IND_E!S19+FC_TRA_E!S19+FC_OTH_E!S19</f>
        <v>3695.4558849599998</v>
      </c>
      <c r="T19" s="8">
        <f>FC_IND_E!T19+FC_TRA_E!T19+FC_OTH_E!T19</f>
        <v>3438.3538843199999</v>
      </c>
      <c r="U19" s="8">
        <f>FC_IND_E!U19+FC_TRA_E!U19+FC_OTH_E!U19</f>
        <v>3278.28435408</v>
      </c>
      <c r="V19" s="8">
        <f>FC_IND_E!V19+FC_TRA_E!V19+FC_OTH_E!V19</f>
        <v>3149.3190484799998</v>
      </c>
      <c r="W19" s="8">
        <f>FC_IND_E!W19+FC_TRA_E!W19+FC_OTH_E!W19</f>
        <v>3008.4122563199999</v>
      </c>
      <c r="X19" s="8">
        <f>FC_IND_E!X19+FC_TRA_E!X19+FC_OTH_E!X19</f>
        <v>3344.45731488</v>
      </c>
      <c r="Y19" s="8">
        <f>FC_IND_E!Y19+FC_TRA_E!Y19+FC_OTH_E!Y19</f>
        <v>3272.8250188800002</v>
      </c>
      <c r="Z19" s="8">
        <f>FC_IND_E!Z19+FC_TRA_E!Z19+FC_OTH_E!Z19</f>
        <v>3177.6136056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48451.890240000008</v>
      </c>
      <c r="D20" s="8">
        <f>FC_IND_E!D20+FC_TRA_E!D20+FC_OTH_E!D20</f>
        <v>44633.417399999998</v>
      </c>
      <c r="E20" s="8">
        <f>FC_IND_E!E20+FC_TRA_E!E20+FC_OTH_E!E20</f>
        <v>43283.376864000013</v>
      </c>
      <c r="F20" s="8">
        <f>FC_IND_E!F20+FC_TRA_E!F20+FC_OTH_E!F20</f>
        <v>42302.01830399999</v>
      </c>
      <c r="G20" s="8">
        <f>FC_IND_E!G20+FC_TRA_E!G20+FC_OTH_E!G20</f>
        <v>43654.224744000014</v>
      </c>
      <c r="H20" s="8">
        <f>FC_IND_E!H20+FC_TRA_E!H20+FC_OTH_E!H20</f>
        <v>40709.570616000005</v>
      </c>
      <c r="I20" s="8">
        <f>FC_IND_E!I20+FC_TRA_E!I20+FC_OTH_E!I20</f>
        <v>40561.144416000003</v>
      </c>
      <c r="J20" s="8">
        <f>FC_IND_E!J20+FC_TRA_E!J20+FC_OTH_E!J20</f>
        <v>38215.940256000002</v>
      </c>
      <c r="K20" s="8">
        <f>FC_IND_E!K20+FC_TRA_E!K20+FC_OTH_E!K20</f>
        <v>35999.690687999995</v>
      </c>
      <c r="L20" s="8">
        <f>FC_IND_E!L20+FC_TRA_E!L20+FC_OTH_E!L20</f>
        <v>25089.066288000005</v>
      </c>
      <c r="M20" s="8">
        <f>FC_IND_E!M20+FC_TRA_E!M20+FC_OTH_E!M20</f>
        <v>29808.978263999998</v>
      </c>
      <c r="N20" s="8">
        <f>FC_IND_E!N20+FC_TRA_E!N20+FC_OTH_E!N20</f>
        <v>28205.334143999993</v>
      </c>
      <c r="O20" s="8">
        <f>FC_IND_E!O20+FC_TRA_E!O20+FC_OTH_E!O20</f>
        <v>27609.678719999993</v>
      </c>
      <c r="P20" s="8">
        <f>FC_IND_E!P20+FC_TRA_E!P20+FC_OTH_E!P20</f>
        <v>26420.777135999993</v>
      </c>
      <c r="Q20" s="8">
        <f>FC_IND_E!Q20+FC_TRA_E!Q20+FC_OTH_E!Q20</f>
        <v>26113.060583999995</v>
      </c>
      <c r="R20" s="8">
        <f>FC_IND_E!R20+FC_TRA_E!R20+FC_OTH_E!R20</f>
        <v>26408.187935999995</v>
      </c>
      <c r="S20" s="8">
        <f>FC_IND_E!S20+FC_TRA_E!S20+FC_OTH_E!S20</f>
        <v>24055.858007999999</v>
      </c>
      <c r="T20" s="8">
        <f>FC_IND_E!T20+FC_TRA_E!T20+FC_OTH_E!T20</f>
        <v>25288.299503999995</v>
      </c>
      <c r="U20" s="8">
        <f>FC_IND_E!U20+FC_TRA_E!U20+FC_OTH_E!U20</f>
        <v>28944.452160000004</v>
      </c>
      <c r="V20" s="8">
        <f>FC_IND_E!V20+FC_TRA_E!V20+FC_OTH_E!V20</f>
        <v>25546.426776000004</v>
      </c>
      <c r="W20" s="8">
        <f>FC_IND_E!W20+FC_TRA_E!W20+FC_OTH_E!W20</f>
        <v>22918.420511999993</v>
      </c>
      <c r="X20" s="8">
        <f>FC_IND_E!X20+FC_TRA_E!X20+FC_OTH_E!X20</f>
        <v>24316.04635199999</v>
      </c>
      <c r="Y20" s="8">
        <f>FC_IND_E!Y20+FC_TRA_E!Y20+FC_OTH_E!Y20</f>
        <v>23669.278776000003</v>
      </c>
      <c r="Z20" s="8">
        <f>FC_IND_E!Z20+FC_TRA_E!Z20+FC_OTH_E!Z20</f>
        <v>22930.976015999997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2476.6553448</v>
      </c>
      <c r="D21" s="8">
        <f>FC_IND_E!D21+FC_TRA_E!D21+FC_OTH_E!D21</f>
        <v>2549.6374176000004</v>
      </c>
      <c r="E21" s="8">
        <f>FC_IND_E!E21+FC_TRA_E!E21+FC_OTH_E!E21</f>
        <v>2631.5374176</v>
      </c>
      <c r="F21" s="8">
        <f>FC_IND_E!F21+FC_TRA_E!F21+FC_OTH_E!F21</f>
        <v>2807.3491991999999</v>
      </c>
      <c r="G21" s="8">
        <f>FC_IND_E!G21+FC_TRA_E!G21+FC_OTH_E!G21</f>
        <v>2814.0840000000003</v>
      </c>
      <c r="H21" s="8">
        <f>FC_IND_E!H21+FC_TRA_E!H21+FC_OTH_E!H21</f>
        <v>2250.9992232</v>
      </c>
      <c r="I21" s="8">
        <f>FC_IND_E!I21+FC_TRA_E!I21+FC_OTH_E!I21</f>
        <v>2389.5484704000005</v>
      </c>
      <c r="J21" s="8">
        <f>FC_IND_E!J21+FC_TRA_E!J21+FC_OTH_E!J21</f>
        <v>2542.2539687999993</v>
      </c>
      <c r="K21" s="8">
        <f>FC_IND_E!K21+FC_TRA_E!K21+FC_OTH_E!K21</f>
        <v>2418.0686711999997</v>
      </c>
      <c r="L21" s="8">
        <f>FC_IND_E!L21+FC_TRA_E!L21+FC_OTH_E!L21</f>
        <v>1819.4727095999997</v>
      </c>
      <c r="M21" s="8">
        <f>FC_IND_E!M21+FC_TRA_E!M21+FC_OTH_E!M21</f>
        <v>2581.6845600000001</v>
      </c>
      <c r="N21" s="8">
        <f>FC_IND_E!N21+FC_TRA_E!N21+FC_OTH_E!N21</f>
        <v>2740.3294464000005</v>
      </c>
      <c r="O21" s="8">
        <f>FC_IND_E!O21+FC_TRA_E!O21+FC_OTH_E!O21</f>
        <v>2825.4451680000006</v>
      </c>
      <c r="P21" s="8">
        <f>FC_IND_E!P21+FC_TRA_E!P21+FC_OTH_E!P21</f>
        <v>3057.1265087999991</v>
      </c>
      <c r="Q21" s="8">
        <f>FC_IND_E!Q21+FC_TRA_E!Q21+FC_OTH_E!Q21</f>
        <v>4031.3178359999993</v>
      </c>
      <c r="R21" s="8">
        <f>FC_IND_E!R21+FC_TRA_E!R21+FC_OTH_E!R21</f>
        <v>3972.1480344000011</v>
      </c>
      <c r="S21" s="8">
        <f>FC_IND_E!S21+FC_TRA_E!S21+FC_OTH_E!S21</f>
        <v>4296.2328863999992</v>
      </c>
      <c r="T21" s="8">
        <f>FC_IND_E!T21+FC_TRA_E!T21+FC_OTH_E!T21</f>
        <v>3759.5389104000005</v>
      </c>
      <c r="U21" s="8">
        <f>FC_IND_E!U21+FC_TRA_E!U21+FC_OTH_E!U21</f>
        <v>3633.4004616000002</v>
      </c>
      <c r="V21" s="8">
        <f>FC_IND_E!V21+FC_TRA_E!V21+FC_OTH_E!V21</f>
        <v>3376.4054687999992</v>
      </c>
      <c r="W21" s="8">
        <f>FC_IND_E!W21+FC_TRA_E!W21+FC_OTH_E!W21</f>
        <v>2991.1059359999999</v>
      </c>
      <c r="X21" s="8">
        <f>FC_IND_E!X21+FC_TRA_E!X21+FC_OTH_E!X21</f>
        <v>3337.9943687999998</v>
      </c>
      <c r="Y21" s="8">
        <f>FC_IND_E!Y21+FC_TRA_E!Y21+FC_OTH_E!Y21</f>
        <v>3439.9893527999998</v>
      </c>
      <c r="Z21" s="8">
        <f>FC_IND_E!Z21+FC_TRA_E!Z21+FC_OTH_E!Z21</f>
        <v>3268.1880504000005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2922.9985810068383</v>
      </c>
      <c r="D22" s="27">
        <f t="shared" ref="D22:X22" si="18">SUM(D23:D24)</f>
        <v>2962.6569206089466</v>
      </c>
      <c r="E22" s="27">
        <f t="shared" si="18"/>
        <v>2855.9083770554312</v>
      </c>
      <c r="F22" s="27">
        <f t="shared" si="18"/>
        <v>2795.6889339704317</v>
      </c>
      <c r="G22" s="27">
        <f t="shared" si="18"/>
        <v>2632.8214006224889</v>
      </c>
      <c r="H22" s="27">
        <f t="shared" si="18"/>
        <v>2607.7955679188249</v>
      </c>
      <c r="I22" s="27">
        <f t="shared" si="18"/>
        <v>2924.0219735004493</v>
      </c>
      <c r="J22" s="27">
        <f t="shared" si="18"/>
        <v>2900.4861298563178</v>
      </c>
      <c r="K22" s="27">
        <f t="shared" si="18"/>
        <v>2926.9686068554738</v>
      </c>
      <c r="L22" s="27">
        <f t="shared" si="18"/>
        <v>2619.0852799477175</v>
      </c>
      <c r="M22" s="27">
        <f t="shared" si="18"/>
        <v>2728.7582062762567</v>
      </c>
      <c r="N22" s="27">
        <f t="shared" si="18"/>
        <v>2616.1827194353787</v>
      </c>
      <c r="O22" s="27">
        <f t="shared" si="18"/>
        <v>2344.3998563227328</v>
      </c>
      <c r="P22" s="27">
        <f t="shared" si="18"/>
        <v>2268.2277986259969</v>
      </c>
      <c r="Q22" s="27">
        <f t="shared" si="18"/>
        <v>2218.9821062986384</v>
      </c>
      <c r="R22" s="27">
        <f t="shared" si="18"/>
        <v>2092.899944353212</v>
      </c>
      <c r="S22" s="27">
        <f t="shared" si="18"/>
        <v>2050.6491219056102</v>
      </c>
      <c r="T22" s="27">
        <f t="shared" si="18"/>
        <v>1988.6709079464142</v>
      </c>
      <c r="U22" s="27">
        <f t="shared" si="18"/>
        <v>2087.4308582986173</v>
      </c>
      <c r="V22" s="27">
        <f t="shared" si="18"/>
        <v>1961.8928161337435</v>
      </c>
      <c r="W22" s="27">
        <f t="shared" si="18"/>
        <v>1724.7967155201975</v>
      </c>
      <c r="X22" s="27">
        <f t="shared" si="18"/>
        <v>1630.9383270942774</v>
      </c>
      <c r="Y22" s="27">
        <f t="shared" ref="Y22:Z22" si="19">SUM(Y23:Y24)</f>
        <v>1412.736771985833</v>
      </c>
      <c r="Z22" s="27">
        <f t="shared" si="19"/>
        <v>1159.1327717241013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2299.3574701910511</v>
      </c>
      <c r="D23" s="8">
        <f>FC_IND_E!D23+FC_TRA_E!D23+FC_OTH_E!D23</f>
        <v>2411.0479383258917</v>
      </c>
      <c r="E23" s="8">
        <f>FC_IND_E!E23+FC_TRA_E!E23+FC_OTH_E!E23</f>
        <v>2289.4310691943556</v>
      </c>
      <c r="F23" s="8">
        <f>FC_IND_E!F23+FC_TRA_E!F23+FC_OTH_E!F23</f>
        <v>2317.288179231814</v>
      </c>
      <c r="G23" s="8">
        <f>FC_IND_E!G23+FC_TRA_E!G23+FC_OTH_E!G23</f>
        <v>2144.0365933089211</v>
      </c>
      <c r="H23" s="8">
        <f>FC_IND_E!H23+FC_TRA_E!H23+FC_OTH_E!H23</f>
        <v>2128.9949830141559</v>
      </c>
      <c r="I23" s="8">
        <f>FC_IND_E!I23+FC_TRA_E!I23+FC_OTH_E!I23</f>
        <v>2451.996749412936</v>
      </c>
      <c r="J23" s="8">
        <f>FC_IND_E!J23+FC_TRA_E!J23+FC_OTH_E!J23</f>
        <v>2434.2182414659278</v>
      </c>
      <c r="K23" s="8">
        <f>FC_IND_E!K23+FC_TRA_E!K23+FC_OTH_E!K23</f>
        <v>2328.9093549860572</v>
      </c>
      <c r="L23" s="8">
        <f>FC_IND_E!L23+FC_TRA_E!L23+FC_OTH_E!L23</f>
        <v>2039.5243083818718</v>
      </c>
      <c r="M23" s="8">
        <f>FC_IND_E!M23+FC_TRA_E!M23+FC_OTH_E!M23</f>
        <v>2219.6551645015511</v>
      </c>
      <c r="N23" s="8">
        <f>FC_IND_E!N23+FC_TRA_E!N23+FC_OTH_E!N23</f>
        <v>2138.0135069463122</v>
      </c>
      <c r="O23" s="8">
        <f>FC_IND_E!O23+FC_TRA_E!O23+FC_OTH_E!O23</f>
        <v>1807.243106490416</v>
      </c>
      <c r="P23" s="8">
        <f>FC_IND_E!P23+FC_TRA_E!P23+FC_OTH_E!P23</f>
        <v>1703.3991532438954</v>
      </c>
      <c r="Q23" s="8">
        <f>FC_IND_E!Q23+FC_TRA_E!Q23+FC_OTH_E!Q23</f>
        <v>1760.6010191259115</v>
      </c>
      <c r="R23" s="8">
        <f>FC_IND_E!R23+FC_TRA_E!R23+FC_OTH_E!R23</f>
        <v>1665.479470687671</v>
      </c>
      <c r="S23" s="8">
        <f>FC_IND_E!S23+FC_TRA_E!S23+FC_OTH_E!S23</f>
        <v>1633.20392372574</v>
      </c>
      <c r="T23" s="8">
        <f>FC_IND_E!T23+FC_TRA_E!T23+FC_OTH_E!T23</f>
        <v>1606.0723467744272</v>
      </c>
      <c r="U23" s="8">
        <f>FC_IND_E!U23+FC_TRA_E!U23+FC_OTH_E!U23</f>
        <v>1661.8529883029173</v>
      </c>
      <c r="V23" s="8">
        <f>FC_IND_E!V23+FC_TRA_E!V23+FC_OTH_E!V23</f>
        <v>1616.2963937666332</v>
      </c>
      <c r="W23" s="8">
        <f>FC_IND_E!W23+FC_TRA_E!W23+FC_OTH_E!W23</f>
        <v>1374.6144850776648</v>
      </c>
      <c r="X23" s="8">
        <f>FC_IND_E!X23+FC_TRA_E!X23+FC_OTH_E!X23</f>
        <v>1310.0157582692013</v>
      </c>
      <c r="Y23" s="8">
        <f>FC_IND_E!Y23+FC_TRA_E!Y23+FC_OTH_E!Y23</f>
        <v>1166.5380866048449</v>
      </c>
      <c r="Z23" s="8">
        <f>FC_IND_E!Z23+FC_TRA_E!Z23+FC_OTH_E!Z23</f>
        <v>1045.7932548398826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623.64111081578733</v>
      </c>
      <c r="D24" s="8">
        <f>FC_IND_E!D24+FC_TRA_E!D24+FC_OTH_E!D24</f>
        <v>551.60898228305484</v>
      </c>
      <c r="E24" s="8">
        <f>FC_IND_E!E24+FC_TRA_E!E24+FC_OTH_E!E24</f>
        <v>566.47730786107547</v>
      </c>
      <c r="F24" s="8">
        <f>FC_IND_E!F24+FC_TRA_E!F24+FC_OTH_E!F24</f>
        <v>478.40075473861754</v>
      </c>
      <c r="G24" s="8">
        <f>FC_IND_E!G24+FC_TRA_E!G24+FC_OTH_E!G24</f>
        <v>488.78480731356791</v>
      </c>
      <c r="H24" s="8">
        <f>FC_IND_E!H24+FC_TRA_E!H24+FC_OTH_E!H24</f>
        <v>478.80058490466894</v>
      </c>
      <c r="I24" s="8">
        <f>FC_IND_E!I24+FC_TRA_E!I24+FC_OTH_E!I24</f>
        <v>472.02522408751349</v>
      </c>
      <c r="J24" s="8">
        <f>FC_IND_E!J24+FC_TRA_E!J24+FC_OTH_E!J24</f>
        <v>466.26788839039011</v>
      </c>
      <c r="K24" s="8">
        <f>FC_IND_E!K24+FC_TRA_E!K24+FC_OTH_E!K24</f>
        <v>598.05925186941658</v>
      </c>
      <c r="L24" s="8">
        <f>FC_IND_E!L24+FC_TRA_E!L24+FC_OTH_E!L24</f>
        <v>579.56097156584576</v>
      </c>
      <c r="M24" s="8">
        <f>FC_IND_E!M24+FC_TRA_E!M24+FC_OTH_E!M24</f>
        <v>509.10304177470584</v>
      </c>
      <c r="N24" s="8">
        <f>FC_IND_E!N24+FC_TRA_E!N24+FC_OTH_E!N24</f>
        <v>478.16921248906647</v>
      </c>
      <c r="O24" s="8">
        <f>FC_IND_E!O24+FC_TRA_E!O24+FC_OTH_E!O24</f>
        <v>537.1567498323169</v>
      </c>
      <c r="P24" s="8">
        <f>FC_IND_E!P24+FC_TRA_E!P24+FC_OTH_E!P24</f>
        <v>564.82864538210163</v>
      </c>
      <c r="Q24" s="8">
        <f>FC_IND_E!Q24+FC_TRA_E!Q24+FC_OTH_E!Q24</f>
        <v>458.38108717272695</v>
      </c>
      <c r="R24" s="8">
        <f>FC_IND_E!R24+FC_TRA_E!R24+FC_OTH_E!R24</f>
        <v>427.42047366554118</v>
      </c>
      <c r="S24" s="8">
        <f>FC_IND_E!S24+FC_TRA_E!S24+FC_OTH_E!S24</f>
        <v>417.4451981798702</v>
      </c>
      <c r="T24" s="8">
        <f>FC_IND_E!T24+FC_TRA_E!T24+FC_OTH_E!T24</f>
        <v>382.598561171987</v>
      </c>
      <c r="U24" s="8">
        <f>FC_IND_E!U24+FC_TRA_E!U24+FC_OTH_E!U24</f>
        <v>425.5778699957001</v>
      </c>
      <c r="V24" s="8">
        <f>FC_IND_E!V24+FC_TRA_E!V24+FC_OTH_E!V24</f>
        <v>345.59642236711045</v>
      </c>
      <c r="W24" s="8">
        <f>FC_IND_E!W24+FC_TRA_E!W24+FC_OTH_E!W24</f>
        <v>350.18223044253267</v>
      </c>
      <c r="X24" s="8">
        <f>FC_IND_E!X24+FC_TRA_E!X24+FC_OTH_E!X24</f>
        <v>320.9225688250761</v>
      </c>
      <c r="Y24" s="8">
        <f>FC_IND_E!Y24+FC_TRA_E!Y24+FC_OTH_E!Y24</f>
        <v>246.198685380988</v>
      </c>
      <c r="Z24" s="8">
        <f>FC_IND_E!Z24+FC_TRA_E!Z24+FC_OTH_E!Z24</f>
        <v>113.33951688421863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257.84682989999999</v>
      </c>
      <c r="D25" s="27">
        <f>FC_IND_E!D25+FC_TRA_E!D25+FC_OTH_E!D25</f>
        <v>252.38179098000001</v>
      </c>
      <c r="E25" s="27">
        <f>FC_IND_E!E25+FC_TRA_E!E25+FC_OTH_E!E25</f>
        <v>216.32856234000008</v>
      </c>
      <c r="F25" s="27">
        <f>FC_IND_E!F25+FC_TRA_E!F25+FC_OTH_E!F25</f>
        <v>186.95388623999995</v>
      </c>
      <c r="G25" s="27">
        <f>FC_IND_E!G25+FC_TRA_E!G25+FC_OTH_E!G25</f>
        <v>199.7450427918296</v>
      </c>
      <c r="H25" s="27">
        <f>FC_IND_E!H25+FC_TRA_E!H25+FC_OTH_E!H25</f>
        <v>286.62678763792712</v>
      </c>
      <c r="I25" s="27">
        <f>FC_IND_E!I25+FC_TRA_E!I25+FC_OTH_E!I25</f>
        <v>221.37334467174426</v>
      </c>
      <c r="J25" s="27">
        <f>FC_IND_E!J25+FC_TRA_E!J25+FC_OTH_E!J25</f>
        <v>314.96913805339551</v>
      </c>
      <c r="K25" s="27">
        <f>FC_IND_E!K25+FC_TRA_E!K25+FC_OTH_E!K25</f>
        <v>295.96840134756593</v>
      </c>
      <c r="L25" s="27">
        <f>FC_IND_E!L25+FC_TRA_E!L25+FC_OTH_E!L25</f>
        <v>137.10926821028195</v>
      </c>
      <c r="M25" s="27">
        <f>FC_IND_E!M25+FC_TRA_E!M25+FC_OTH_E!M25</f>
        <v>186.477350494576</v>
      </c>
      <c r="N25" s="27">
        <f>FC_IND_E!N25+FC_TRA_E!N25+FC_OTH_E!N25</f>
        <v>220.89355792255998</v>
      </c>
      <c r="O25" s="27">
        <f>FC_IND_E!O25+FC_TRA_E!O25+FC_OTH_E!O25</f>
        <v>175.96739467135762</v>
      </c>
      <c r="P25" s="27">
        <f>FC_IND_E!P25+FC_TRA_E!P25+FC_OTH_E!P25</f>
        <v>155.94290400644755</v>
      </c>
      <c r="Q25" s="27">
        <f>FC_IND_E!Q25+FC_TRA_E!Q25+FC_OTH_E!Q25</f>
        <v>149.23337913640802</v>
      </c>
      <c r="R25" s="27">
        <f>FC_IND_E!R25+FC_TRA_E!R25+FC_OTH_E!R25</f>
        <v>64.945015309268953</v>
      </c>
      <c r="S25" s="27">
        <f>FC_IND_E!S25+FC_TRA_E!S25+FC_OTH_E!S25</f>
        <v>42.638896049415848</v>
      </c>
      <c r="T25" s="27">
        <f>FC_IND_E!T25+FC_TRA_E!T25+FC_OTH_E!T25</f>
        <v>87.618015900704492</v>
      </c>
      <c r="U25" s="27">
        <f>FC_IND_E!U25+FC_TRA_E!U25+FC_OTH_E!U25</f>
        <v>99.862315849096362</v>
      </c>
      <c r="V25" s="27">
        <f>FC_IND_E!V25+FC_TRA_E!V25+FC_OTH_E!V25</f>
        <v>87.41151388371199</v>
      </c>
      <c r="W25" s="27">
        <f>FC_IND_E!W25+FC_TRA_E!W25+FC_OTH_E!W25</f>
        <v>5.8925610442144389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1203863.9720097599</v>
      </c>
      <c r="D26" s="27">
        <f t="shared" ref="D26:X26" si="21">SUM(D27,D33)</f>
        <v>1237294.9544356803</v>
      </c>
      <c r="E26" s="27">
        <f t="shared" si="21"/>
        <v>1223793.7653276001</v>
      </c>
      <c r="F26" s="27">
        <f t="shared" si="21"/>
        <v>1242061.3437951601</v>
      </c>
      <c r="G26" s="27">
        <f t="shared" si="21"/>
        <v>1245849.3594057604</v>
      </c>
      <c r="H26" s="27">
        <f t="shared" si="21"/>
        <v>1237731.1459768803</v>
      </c>
      <c r="I26" s="27">
        <f t="shared" si="21"/>
        <v>1233980.3038208399</v>
      </c>
      <c r="J26" s="27">
        <f t="shared" si="21"/>
        <v>1192399.5078406802</v>
      </c>
      <c r="K26" s="27">
        <f t="shared" si="21"/>
        <v>1192322.7543801605</v>
      </c>
      <c r="L26" s="27">
        <f t="shared" si="21"/>
        <v>1132224.3983268</v>
      </c>
      <c r="M26" s="27">
        <f t="shared" si="21"/>
        <v>1118437.5329092804</v>
      </c>
      <c r="N26" s="27">
        <f t="shared" si="21"/>
        <v>1087347.7187711999</v>
      </c>
      <c r="O26" s="27">
        <f t="shared" si="21"/>
        <v>1046382.0564787198</v>
      </c>
      <c r="P26" s="27">
        <f t="shared" si="21"/>
        <v>1034249.53570848</v>
      </c>
      <c r="Q26" s="27">
        <f t="shared" si="21"/>
        <v>1017575.95580208</v>
      </c>
      <c r="R26" s="27">
        <f t="shared" si="21"/>
        <v>1034814.7903748401</v>
      </c>
      <c r="S26" s="27">
        <f t="shared" si="21"/>
        <v>1047705.8381290799</v>
      </c>
      <c r="T26" s="27">
        <f t="shared" si="21"/>
        <v>1056080.2046531797</v>
      </c>
      <c r="U26" s="27">
        <f t="shared" si="21"/>
        <v>1051133.1063530401</v>
      </c>
      <c r="V26" s="27">
        <f t="shared" si="21"/>
        <v>1054862.9859182397</v>
      </c>
      <c r="W26" s="27">
        <f t="shared" si="21"/>
        <v>945067.56488531991</v>
      </c>
      <c r="X26" s="27">
        <f t="shared" si="21"/>
        <v>994392.5071107602</v>
      </c>
      <c r="Y26" s="27">
        <f t="shared" ref="Y26:Z26" si="22">SUM(Y27,Y33)</f>
        <v>1013120.1693075603</v>
      </c>
      <c r="Z26" s="27">
        <f t="shared" si="22"/>
        <v>992828.09272175992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40.307669999999987</v>
      </c>
      <c r="D27" s="19">
        <f t="shared" ref="D27:X27" si="24">SUM(D28:D32)</f>
        <v>53.288718839999994</v>
      </c>
      <c r="E27" s="19">
        <f t="shared" si="24"/>
        <v>56.237050079999989</v>
      </c>
      <c r="F27" s="19">
        <f t="shared" si="24"/>
        <v>46.508849999999995</v>
      </c>
      <c r="G27" s="19">
        <f t="shared" si="24"/>
        <v>49.679104319999993</v>
      </c>
      <c r="H27" s="19">
        <f t="shared" si="24"/>
        <v>43.443092159999985</v>
      </c>
      <c r="I27" s="19">
        <f t="shared" si="24"/>
        <v>40.325086079999984</v>
      </c>
      <c r="J27" s="19">
        <f t="shared" si="24"/>
        <v>168.54029279999997</v>
      </c>
      <c r="K27" s="19">
        <f t="shared" si="24"/>
        <v>37.207079999999991</v>
      </c>
      <c r="L27" s="19">
        <f t="shared" si="24"/>
        <v>78.484649759999996</v>
      </c>
      <c r="M27" s="19">
        <f t="shared" si="24"/>
        <v>40.382206559999993</v>
      </c>
      <c r="N27" s="19">
        <f t="shared" si="24"/>
        <v>37.207079999999991</v>
      </c>
      <c r="O27" s="19">
        <f t="shared" si="24"/>
        <v>43.557564239999977</v>
      </c>
      <c r="P27" s="19">
        <f t="shared" si="24"/>
        <v>46.7326908</v>
      </c>
      <c r="Q27" s="19">
        <f t="shared" si="24"/>
        <v>34.404867359999997</v>
      </c>
      <c r="R27" s="19">
        <f t="shared" si="24"/>
        <v>19.051221600000005</v>
      </c>
      <c r="S27" s="19">
        <f t="shared" si="24"/>
        <v>19.051221599999998</v>
      </c>
      <c r="T27" s="19">
        <f t="shared" si="24"/>
        <v>18.054401040000005</v>
      </c>
      <c r="U27" s="19">
        <f t="shared" si="24"/>
        <v>35.603804879999991</v>
      </c>
      <c r="V27" s="19">
        <f t="shared" si="24"/>
        <v>67.546668960000005</v>
      </c>
      <c r="W27" s="19">
        <f t="shared" si="24"/>
        <v>84.962947679999999</v>
      </c>
      <c r="X27" s="19">
        <f t="shared" si="24"/>
        <v>143.11805543999998</v>
      </c>
      <c r="Y27" s="19">
        <f t="shared" ref="Y27:Z27" si="25">SUM(Y28:Y32)</f>
        <v>75.803199839999976</v>
      </c>
      <c r="Z27" s="19">
        <f t="shared" si="25"/>
        <v>64.369231199999987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40.307669999999987</v>
      </c>
      <c r="D28" s="8">
        <f>FC_IND_E!D28+FC_TRA_E!D28+FC_OTH_E!D28</f>
        <v>53.288718839999994</v>
      </c>
      <c r="E28" s="8">
        <f>FC_IND_E!E28+FC_TRA_E!E28+FC_OTH_E!E28</f>
        <v>56.237050079999989</v>
      </c>
      <c r="F28" s="8">
        <f>FC_IND_E!F28+FC_TRA_E!F28+FC_OTH_E!F28</f>
        <v>46.508849999999995</v>
      </c>
      <c r="G28" s="8">
        <f>FC_IND_E!G28+FC_TRA_E!G28+FC_OTH_E!G28</f>
        <v>49.679104319999993</v>
      </c>
      <c r="H28" s="8">
        <f>FC_IND_E!H28+FC_TRA_E!H28+FC_OTH_E!H28</f>
        <v>43.443092159999985</v>
      </c>
      <c r="I28" s="8">
        <f>FC_IND_E!I28+FC_TRA_E!I28+FC_OTH_E!I28</f>
        <v>40.325086079999984</v>
      </c>
      <c r="J28" s="8">
        <f>FC_IND_E!J28+FC_TRA_E!J28+FC_OTH_E!J28</f>
        <v>40.325086079999991</v>
      </c>
      <c r="K28" s="8">
        <f>FC_IND_E!K28+FC_TRA_E!K28+FC_OTH_E!K28</f>
        <v>37.207079999999991</v>
      </c>
      <c r="L28" s="8">
        <f>FC_IND_E!L28+FC_TRA_E!L28+FC_OTH_E!L28</f>
        <v>37.207079999999983</v>
      </c>
      <c r="M28" s="8">
        <f>FC_IND_E!M28+FC_TRA_E!M28+FC_OTH_E!M28</f>
        <v>37.207079999999991</v>
      </c>
      <c r="N28" s="8">
        <f>FC_IND_E!N28+FC_TRA_E!N28+FC_OTH_E!N28</f>
        <v>37.207079999999991</v>
      </c>
      <c r="O28" s="8">
        <f>FC_IND_E!O28+FC_TRA_E!O28+FC_OTH_E!O28</f>
        <v>37.207079999999976</v>
      </c>
      <c r="P28" s="8">
        <f>FC_IND_E!P28+FC_TRA_E!P28+FC_OTH_E!P28</f>
        <v>37.207080000000005</v>
      </c>
      <c r="Q28" s="8">
        <f>FC_IND_E!Q28+FC_TRA_E!Q28+FC_OTH_E!Q28</f>
        <v>21.704129999999999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128.21520672</v>
      </c>
      <c r="K29" s="8">
        <f>FC_IND_E!K29+FC_TRA_E!K29+FC_OTH_E!K29</f>
        <v>0</v>
      </c>
      <c r="L29" s="8">
        <f>FC_IND_E!L29+FC_TRA_E!L29+FC_OTH_E!L29</f>
        <v>41.277569760000013</v>
      </c>
      <c r="M29" s="8">
        <f>FC_IND_E!M29+FC_TRA_E!M29+FC_OTH_E!M29</f>
        <v>3.1751265599999998</v>
      </c>
      <c r="N29" s="8">
        <f>FC_IND_E!N29+FC_TRA_E!N29+FC_OTH_E!N29</f>
        <v>0</v>
      </c>
      <c r="O29" s="8">
        <f>FC_IND_E!O29+FC_TRA_E!O29+FC_OTH_E!O29</f>
        <v>6.3504842399999992</v>
      </c>
      <c r="P29" s="8">
        <f>FC_IND_E!P29+FC_TRA_E!P29+FC_OTH_E!P29</f>
        <v>9.525610799999999</v>
      </c>
      <c r="Q29" s="8">
        <f>FC_IND_E!Q29+FC_TRA_E!Q29+FC_OTH_E!Q29</f>
        <v>12.700737360000002</v>
      </c>
      <c r="R29" s="8">
        <f>FC_IND_E!R29+FC_TRA_E!R29+FC_OTH_E!R29</f>
        <v>19.051221600000005</v>
      </c>
      <c r="S29" s="8">
        <f>FC_IND_E!S29+FC_TRA_E!S29+FC_OTH_E!S29</f>
        <v>19.051221599999998</v>
      </c>
      <c r="T29" s="8">
        <f>FC_IND_E!T29+FC_TRA_E!T29+FC_OTH_E!T29</f>
        <v>18.054401040000005</v>
      </c>
      <c r="U29" s="8">
        <f>FC_IND_E!U29+FC_TRA_E!U29+FC_OTH_E!U29</f>
        <v>35.603804879999991</v>
      </c>
      <c r="V29" s="8">
        <f>FC_IND_E!V29+FC_TRA_E!V29+FC_OTH_E!V29</f>
        <v>67.546668960000005</v>
      </c>
      <c r="W29" s="8">
        <f>FC_IND_E!W29+FC_TRA_E!W29+FC_OTH_E!W29</f>
        <v>84.962947679999999</v>
      </c>
      <c r="X29" s="8">
        <f>FC_IND_E!X29+FC_TRA_E!X29+FC_OTH_E!X29</f>
        <v>143.11805543999998</v>
      </c>
      <c r="Y29" s="8">
        <f>FC_IND_E!Y29+FC_TRA_E!Y29+FC_OTH_E!Y29</f>
        <v>75.803199839999976</v>
      </c>
      <c r="Z29" s="8">
        <f>FC_IND_E!Z29+FC_TRA_E!Z29+FC_OTH_E!Z29</f>
        <v>64.369231199999987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1203823.6643397599</v>
      </c>
      <c r="D33" s="19">
        <f t="shared" ref="D33:X33" si="27">SUM(D34:D50)</f>
        <v>1237241.6657168402</v>
      </c>
      <c r="E33" s="19">
        <f t="shared" si="27"/>
        <v>1223737.5282775201</v>
      </c>
      <c r="F33" s="19">
        <f t="shared" si="27"/>
        <v>1242014.83494516</v>
      </c>
      <c r="G33" s="19">
        <f t="shared" si="27"/>
        <v>1245799.6803014404</v>
      </c>
      <c r="H33" s="19">
        <f t="shared" si="27"/>
        <v>1237687.7028847204</v>
      </c>
      <c r="I33" s="19">
        <f t="shared" si="27"/>
        <v>1233939.9787347598</v>
      </c>
      <c r="J33" s="19">
        <f t="shared" si="27"/>
        <v>1192230.9675478803</v>
      </c>
      <c r="K33" s="19">
        <f t="shared" si="27"/>
        <v>1192285.5473001604</v>
      </c>
      <c r="L33" s="19">
        <f t="shared" si="27"/>
        <v>1132145.91367704</v>
      </c>
      <c r="M33" s="19">
        <f t="shared" si="27"/>
        <v>1118397.1507027203</v>
      </c>
      <c r="N33" s="19">
        <f t="shared" si="27"/>
        <v>1087310.5116911998</v>
      </c>
      <c r="O33" s="19">
        <f t="shared" si="27"/>
        <v>1046338.4989144799</v>
      </c>
      <c r="P33" s="19">
        <f t="shared" si="27"/>
        <v>1034202.8030176801</v>
      </c>
      <c r="Q33" s="19">
        <f t="shared" si="27"/>
        <v>1017541.55093472</v>
      </c>
      <c r="R33" s="19">
        <f t="shared" si="27"/>
        <v>1034795.7391532401</v>
      </c>
      <c r="S33" s="19">
        <f t="shared" si="27"/>
        <v>1047686.7869074799</v>
      </c>
      <c r="T33" s="19">
        <f t="shared" si="27"/>
        <v>1056062.1502521397</v>
      </c>
      <c r="U33" s="19">
        <f t="shared" si="27"/>
        <v>1051097.50254816</v>
      </c>
      <c r="V33" s="19">
        <f t="shared" si="27"/>
        <v>1054795.4392492797</v>
      </c>
      <c r="W33" s="19">
        <f t="shared" si="27"/>
        <v>944982.60193763988</v>
      </c>
      <c r="X33" s="19">
        <f t="shared" si="27"/>
        <v>994249.38905532018</v>
      </c>
      <c r="Y33" s="19">
        <f t="shared" ref="Y33:Z33" si="28">SUM(Y34:Y50)</f>
        <v>1013044.3661077203</v>
      </c>
      <c r="Z33" s="19">
        <f t="shared" si="28"/>
        <v>992763.72349055996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7019.4093004800015</v>
      </c>
      <c r="D34" s="8">
        <f>FC_IND_E!D34+FC_TRA_E!D34+FC_OTH_E!D34</f>
        <v>7705.1927807999991</v>
      </c>
      <c r="E34" s="8">
        <f>FC_IND_E!E34+FC_TRA_E!E34+FC_OTH_E!E34</f>
        <v>8384.5095321600038</v>
      </c>
      <c r="F34" s="8">
        <f>FC_IND_E!F34+FC_TRA_E!F34+FC_OTH_E!F34</f>
        <v>10042.891038719999</v>
      </c>
      <c r="G34" s="8">
        <f>FC_IND_E!G34+FC_TRA_E!G34+FC_OTH_E!G34</f>
        <v>9143.5761100800028</v>
      </c>
      <c r="H34" s="8">
        <f>FC_IND_E!H34+FC_TRA_E!H34+FC_OTH_E!H34</f>
        <v>8294.6349388800008</v>
      </c>
      <c r="I34" s="8">
        <f>FC_IND_E!I34+FC_TRA_E!I34+FC_OTH_E!I34</f>
        <v>9526.7587276800004</v>
      </c>
      <c r="J34" s="8">
        <f>FC_IND_E!J34+FC_TRA_E!J34+FC_OTH_E!J34</f>
        <v>11272.395248640001</v>
      </c>
      <c r="K34" s="8">
        <f>FC_IND_E!K34+FC_TRA_E!K34+FC_OTH_E!K34</f>
        <v>9914.2905139199993</v>
      </c>
      <c r="L34" s="8">
        <f>FC_IND_E!L34+FC_TRA_E!L34+FC_OTH_E!L34</f>
        <v>8918.573713920001</v>
      </c>
      <c r="M34" s="8">
        <f>FC_IND_E!M34+FC_TRA_E!M34+FC_OTH_E!M34</f>
        <v>9303.4326297599982</v>
      </c>
      <c r="N34" s="8">
        <f>FC_IND_E!N34+FC_TRA_E!N34+FC_OTH_E!N34</f>
        <v>8194.5414374400007</v>
      </c>
      <c r="O34" s="8">
        <f>FC_IND_E!O34+FC_TRA_E!O34+FC_OTH_E!O34</f>
        <v>8633.18642688</v>
      </c>
      <c r="P34" s="8">
        <f>FC_IND_E!P34+FC_TRA_E!P34+FC_OTH_E!P34</f>
        <v>7890.2682163199988</v>
      </c>
      <c r="Q34" s="8">
        <f>FC_IND_E!Q34+FC_TRA_E!Q34+FC_OTH_E!Q34</f>
        <v>8125.0277299199997</v>
      </c>
      <c r="R34" s="8">
        <f>FC_IND_E!R34+FC_TRA_E!R34+FC_OTH_E!R34</f>
        <v>8331.9383808000002</v>
      </c>
      <c r="S34" s="8">
        <f>FC_IND_E!S34+FC_TRA_E!S34+FC_OTH_E!S34</f>
        <v>8935.82834688</v>
      </c>
      <c r="T34" s="8">
        <f>FC_IND_E!T34+FC_TRA_E!T34+FC_OTH_E!T34</f>
        <v>8893.3259750399975</v>
      </c>
      <c r="U34" s="8">
        <f>FC_IND_E!U34+FC_TRA_E!U34+FC_OTH_E!U34</f>
        <v>9112.9430246400007</v>
      </c>
      <c r="V34" s="8">
        <f>FC_IND_E!V34+FC_TRA_E!V34+FC_OTH_E!V34</f>
        <v>9357.8671180800011</v>
      </c>
      <c r="W34" s="8">
        <f>FC_IND_E!W34+FC_TRA_E!W34+FC_OTH_E!W34</f>
        <v>9944.2185753599988</v>
      </c>
      <c r="X34" s="8">
        <f>FC_IND_E!X34+FC_TRA_E!X34+FC_OTH_E!X34</f>
        <v>9546.1205529600029</v>
      </c>
      <c r="Y34" s="8">
        <f>FC_IND_E!Y34+FC_TRA_E!Y34+FC_OTH_E!Y34</f>
        <v>8597.3627059200026</v>
      </c>
      <c r="Z34" s="8">
        <f>FC_IND_E!Z34+FC_TRA_E!Z34+FC_OTH_E!Z34</f>
        <v>8473.1266944000035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37.157218560000011</v>
      </c>
      <c r="H35" s="8">
        <f>FC_IND_E!H35+FC_TRA_E!H35+FC_OTH_E!H35</f>
        <v>40.015261439999989</v>
      </c>
      <c r="I35" s="8">
        <f>FC_IND_E!I35+FC_TRA_E!I35+FC_OTH_E!I35</f>
        <v>11.433058560000001</v>
      </c>
      <c r="J35" s="8">
        <f>FC_IND_E!J35+FC_TRA_E!J35+FC_OTH_E!J35</f>
        <v>20.438953920000003</v>
      </c>
      <c r="K35" s="8">
        <f>FC_IND_E!K35+FC_TRA_E!K35+FC_OTH_E!K35</f>
        <v>26.278560000000013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0.88881408000000017</v>
      </c>
      <c r="X35" s="8">
        <f>FC_IND_E!X35+FC_TRA_E!X35+FC_OTH_E!X35</f>
        <v>1.12343616</v>
      </c>
      <c r="Y35" s="8">
        <f>FC_IND_E!Y35+FC_TRA_E!Y35+FC_OTH_E!Y35</f>
        <v>0.80033184000000013</v>
      </c>
      <c r="Z35" s="8">
        <f>FC_IND_E!Z35+FC_TRA_E!Z35+FC_OTH_E!Z35</f>
        <v>0.65729664000000021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51424.676839079999</v>
      </c>
      <c r="D36" s="8">
        <f>FC_IND_E!D36+FC_TRA_E!D36+FC_OTH_E!D36</f>
        <v>51105.045909239998</v>
      </c>
      <c r="E36" s="8">
        <f>FC_IND_E!E36+FC_TRA_E!E36+FC_OTH_E!E36</f>
        <v>50460.907151520005</v>
      </c>
      <c r="F36" s="8">
        <f>FC_IND_E!F36+FC_TRA_E!F36+FC_OTH_E!F36</f>
        <v>50438.607762960004</v>
      </c>
      <c r="G36" s="8">
        <f>FC_IND_E!G36+FC_TRA_E!G36+FC_OTH_E!G36</f>
        <v>50609.341446120001</v>
      </c>
      <c r="H36" s="8">
        <f>FC_IND_E!H36+FC_TRA_E!H36+FC_OTH_E!H36</f>
        <v>51275.161035719997</v>
      </c>
      <c r="I36" s="8">
        <f>FC_IND_E!I36+FC_TRA_E!I36+FC_OTH_E!I36</f>
        <v>49592.066492159996</v>
      </c>
      <c r="J36" s="8">
        <f>FC_IND_E!J36+FC_TRA_E!J36+FC_OTH_E!J36</f>
        <v>48032.614227960003</v>
      </c>
      <c r="K36" s="8">
        <f>FC_IND_E!K36+FC_TRA_E!K36+FC_OTH_E!K36</f>
        <v>47738.393415720006</v>
      </c>
      <c r="L36" s="8">
        <f>FC_IND_E!L36+FC_TRA_E!L36+FC_OTH_E!L36</f>
        <v>46709.061490440014</v>
      </c>
      <c r="M36" s="8">
        <f>FC_IND_E!M36+FC_TRA_E!M36+FC_OTH_E!M36</f>
        <v>47657.86883028</v>
      </c>
      <c r="N36" s="8">
        <f>FC_IND_E!N36+FC_TRA_E!N36+FC_OTH_E!N36</f>
        <v>45185.396012640005</v>
      </c>
      <c r="O36" s="8">
        <f>FC_IND_E!O36+FC_TRA_E!O36+FC_OTH_E!O36</f>
        <v>44250.953816880006</v>
      </c>
      <c r="P36" s="8">
        <f>FC_IND_E!P36+FC_TRA_E!P36+FC_OTH_E!P36</f>
        <v>44558.917354799996</v>
      </c>
      <c r="Q36" s="8">
        <f>FC_IND_E!Q36+FC_TRA_E!Q36+FC_OTH_E!Q36</f>
        <v>42738.48187524001</v>
      </c>
      <c r="R36" s="8">
        <f>FC_IND_E!R36+FC_TRA_E!R36+FC_OTH_E!R36</f>
        <v>42901.976423520013</v>
      </c>
      <c r="S36" s="8">
        <f>FC_IND_E!S36+FC_TRA_E!S36+FC_OTH_E!S36</f>
        <v>43895.458411920008</v>
      </c>
      <c r="T36" s="8">
        <f>FC_IND_E!T36+FC_TRA_E!T36+FC_OTH_E!T36</f>
        <v>43191.825157659601</v>
      </c>
      <c r="U36" s="8">
        <f>FC_IND_E!U36+FC_TRA_E!U36+FC_OTH_E!U36</f>
        <v>44463.557858400003</v>
      </c>
      <c r="V36" s="8">
        <f>FC_IND_E!V36+FC_TRA_E!V36+FC_OTH_E!V36</f>
        <v>43696.674330479989</v>
      </c>
      <c r="W36" s="8">
        <f>FC_IND_E!W36+FC_TRA_E!W36+FC_OTH_E!W36</f>
        <v>40028.363352</v>
      </c>
      <c r="X36" s="8">
        <f>FC_IND_E!X36+FC_TRA_E!X36+FC_OTH_E!X36</f>
        <v>41274.915209999992</v>
      </c>
      <c r="Y36" s="8">
        <f>FC_IND_E!Y36+FC_TRA_E!Y36+FC_OTH_E!Y36</f>
        <v>42083.364020400004</v>
      </c>
      <c r="Z36" s="8">
        <f>FC_IND_E!Z36+FC_TRA_E!Z36+FC_OTH_E!Z36</f>
        <v>41468.529584160016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320266.04663591983</v>
      </c>
      <c r="D37" s="8">
        <f>FC_IND_E!D37+FC_TRA_E!D37+FC_OTH_E!D37</f>
        <v>315516.90718548</v>
      </c>
      <c r="E37" s="8">
        <f>FC_IND_E!E37+FC_TRA_E!E37+FC_OTH_E!E37</f>
        <v>310511.11443659995</v>
      </c>
      <c r="F37" s="8">
        <f>FC_IND_E!F37+FC_TRA_E!F37+FC_OTH_E!F37</f>
        <v>300246.80395247997</v>
      </c>
      <c r="G37" s="8">
        <f>FC_IND_E!G37+FC_TRA_E!G37+FC_OTH_E!G37</f>
        <v>290811.98478024005</v>
      </c>
      <c r="H37" s="8">
        <f>FC_IND_E!H37+FC_TRA_E!H37+FC_OTH_E!H37</f>
        <v>277801.06140864006</v>
      </c>
      <c r="I37" s="8">
        <f>FC_IND_E!I37+FC_TRA_E!I37+FC_OTH_E!I37</f>
        <v>268106.53181004006</v>
      </c>
      <c r="J37" s="8">
        <f>FC_IND_E!J37+FC_TRA_E!J37+FC_OTH_E!J37</f>
        <v>259250.97476124004</v>
      </c>
      <c r="K37" s="8">
        <f>FC_IND_E!K37+FC_TRA_E!K37+FC_OTH_E!K37</f>
        <v>245703.42090755998</v>
      </c>
      <c r="L37" s="8">
        <f>FC_IND_E!L37+FC_TRA_E!L37+FC_OTH_E!L37</f>
        <v>236392.81159031999</v>
      </c>
      <c r="M37" s="8">
        <f>FC_IND_E!M37+FC_TRA_E!M37+FC_OTH_E!M37</f>
        <v>222893.79357167994</v>
      </c>
      <c r="N37" s="8">
        <f>FC_IND_E!N37+FC_TRA_E!N37+FC_OTH_E!N37</f>
        <v>215209.69256555999</v>
      </c>
      <c r="O37" s="8">
        <f>FC_IND_E!O37+FC_TRA_E!O37+FC_OTH_E!O37</f>
        <v>201556.14588647999</v>
      </c>
      <c r="P37" s="8">
        <f>FC_IND_E!P37+FC_TRA_E!P37+FC_OTH_E!P37</f>
        <v>194524.26293916002</v>
      </c>
      <c r="Q37" s="8">
        <f>FC_IND_E!Q37+FC_TRA_E!Q37+FC_OTH_E!Q37</f>
        <v>193467.94815348004</v>
      </c>
      <c r="R37" s="8">
        <f>FC_IND_E!R37+FC_TRA_E!R37+FC_OTH_E!R37</f>
        <v>189819.88668719999</v>
      </c>
      <c r="S37" s="8">
        <f>FC_IND_E!S37+FC_TRA_E!S37+FC_OTH_E!S37</f>
        <v>190873.27307663995</v>
      </c>
      <c r="T37" s="8">
        <f>FC_IND_E!T37+FC_TRA_E!T37+FC_OTH_E!T37</f>
        <v>192003.38130204004</v>
      </c>
      <c r="U37" s="8">
        <f>FC_IND_E!U37+FC_TRA_E!U37+FC_OTH_E!U37</f>
        <v>192459.75481655996</v>
      </c>
      <c r="V37" s="8">
        <f>FC_IND_E!V37+FC_TRA_E!V37+FC_OTH_E!V37</f>
        <v>196650.46097927997</v>
      </c>
      <c r="W37" s="8">
        <f>FC_IND_E!W37+FC_TRA_E!W37+FC_OTH_E!W37</f>
        <v>169326.07067376006</v>
      </c>
      <c r="X37" s="8">
        <f>FC_IND_E!X37+FC_TRA_E!X37+FC_OTH_E!X37</f>
        <v>185331.74922107998</v>
      </c>
      <c r="Y37" s="8">
        <f>FC_IND_E!Y37+FC_TRA_E!Y37+FC_OTH_E!Y37</f>
        <v>196480.17117036003</v>
      </c>
      <c r="Z37" s="8">
        <f>FC_IND_E!Z37+FC_TRA_E!Z37+FC_OTH_E!Z37</f>
        <v>204027.57859175999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323.24468399999995</v>
      </c>
      <c r="D38" s="8">
        <f>FC_IND_E!D38+FC_TRA_E!D38+FC_OTH_E!D38</f>
        <v>322.98008400000003</v>
      </c>
      <c r="E38" s="8">
        <f>FC_IND_E!E38+FC_TRA_E!E38+FC_OTH_E!E38</f>
        <v>322.50733200000002</v>
      </c>
      <c r="F38" s="8">
        <f>FC_IND_E!F38+FC_TRA_E!F38+FC_OTH_E!F38</f>
        <v>311.172372</v>
      </c>
      <c r="G38" s="8">
        <f>FC_IND_E!G38+FC_TRA_E!G38+FC_OTH_E!G38</f>
        <v>307.63479599999994</v>
      </c>
      <c r="H38" s="8">
        <f>FC_IND_E!H38+FC_TRA_E!H38+FC_OTH_E!H38</f>
        <v>358.956864</v>
      </c>
      <c r="I38" s="8">
        <f>FC_IND_E!I38+FC_TRA_E!I38+FC_OTH_E!I38</f>
        <v>300.21112799999997</v>
      </c>
      <c r="J38" s="8">
        <f>FC_IND_E!J38+FC_TRA_E!J38+FC_OTH_E!J38</f>
        <v>281.37362399999995</v>
      </c>
      <c r="K38" s="8">
        <f>FC_IND_E!K38+FC_TRA_E!K38+FC_OTH_E!K38</f>
        <v>266.04118799999998</v>
      </c>
      <c r="L38" s="8">
        <f>FC_IND_E!L38+FC_TRA_E!L38+FC_OTH_E!L38</f>
        <v>313.64902799999999</v>
      </c>
      <c r="M38" s="8">
        <f>FC_IND_E!M38+FC_TRA_E!M38+FC_OTH_E!M38</f>
        <v>290.63941199999999</v>
      </c>
      <c r="N38" s="8">
        <f>FC_IND_E!N38+FC_TRA_E!N38+FC_OTH_E!N38</f>
        <v>258.20171999999997</v>
      </c>
      <c r="O38" s="8">
        <f>FC_IND_E!O38+FC_TRA_E!O38+FC_OTH_E!O38</f>
        <v>218.58354000000003</v>
      </c>
      <c r="P38" s="8">
        <f>FC_IND_E!P38+FC_TRA_E!P38+FC_OTH_E!P38</f>
        <v>195.54393600000003</v>
      </c>
      <c r="Q38" s="8">
        <f>FC_IND_E!Q38+FC_TRA_E!Q38+FC_OTH_E!Q38</f>
        <v>179.03415600000002</v>
      </c>
      <c r="R38" s="8">
        <f>FC_IND_E!R38+FC_TRA_E!R38+FC_OTH_E!R38</f>
        <v>182.99232000000003</v>
      </c>
      <c r="S38" s="8">
        <f>FC_IND_E!S38+FC_TRA_E!S38+FC_OTH_E!S38</f>
        <v>171.79822800000002</v>
      </c>
      <c r="T38" s="8">
        <f>FC_IND_E!T38+FC_TRA_E!T38+FC_OTH_E!T38</f>
        <v>165.85480799999999</v>
      </c>
      <c r="U38" s="8">
        <f>FC_IND_E!U38+FC_TRA_E!U38+FC_OTH_E!U38</f>
        <v>177.12424800000002</v>
      </c>
      <c r="V38" s="8">
        <f>FC_IND_E!V38+FC_TRA_E!V38+FC_OTH_E!V38</f>
        <v>170.14258800000007</v>
      </c>
      <c r="W38" s="8">
        <f>FC_IND_E!W38+FC_TRA_E!W38+FC_OTH_E!W38</f>
        <v>136.94587200000001</v>
      </c>
      <c r="X38" s="8">
        <f>FC_IND_E!X38+FC_TRA_E!X38+FC_OTH_E!X38</f>
        <v>170.69472000000002</v>
      </c>
      <c r="Y38" s="8">
        <f>FC_IND_E!Y38+FC_TRA_E!Y38+FC_OTH_E!Y38</f>
        <v>143.27838000000003</v>
      </c>
      <c r="Z38" s="8">
        <f>FC_IND_E!Z38+FC_TRA_E!Z38+FC_OTH_E!Z38</f>
        <v>145.94277600000001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372.66489000000018</v>
      </c>
      <c r="D39" s="8">
        <f>FC_IND_E!D39+FC_TRA_E!D39+FC_OTH_E!D39</f>
        <v>254.7218556</v>
      </c>
      <c r="E39" s="8">
        <f>FC_IND_E!E39+FC_TRA_E!E39+FC_OTH_E!E39</f>
        <v>57.333060000000017</v>
      </c>
      <c r="F39" s="8">
        <f>FC_IND_E!F39+FC_TRA_E!F39+FC_OTH_E!F39</f>
        <v>63.703371239999989</v>
      </c>
      <c r="G39" s="8">
        <f>FC_IND_E!G39+FC_TRA_E!G39+FC_OTH_E!G39</f>
        <v>73.21289400000002</v>
      </c>
      <c r="H39" s="8">
        <f>FC_IND_E!H39+FC_TRA_E!H39+FC_OTH_E!H39</f>
        <v>44.592437520000018</v>
      </c>
      <c r="I39" s="8">
        <f>FC_IND_E!I39+FC_TRA_E!I39+FC_OTH_E!I39</f>
        <v>47.777463720000007</v>
      </c>
      <c r="J39" s="8">
        <f>FC_IND_E!J39+FC_TRA_E!J39+FC_OTH_E!J39</f>
        <v>9.5555962800000014</v>
      </c>
      <c r="K39" s="8">
        <f>FC_IND_E!K39+FC_TRA_E!K39+FC_OTH_E!K39</f>
        <v>3.1852850399999988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19634.804396280007</v>
      </c>
      <c r="D40" s="8">
        <f>FC_IND_E!D40+FC_TRA_E!D40+FC_OTH_E!D40</f>
        <v>18796.242519000003</v>
      </c>
      <c r="E40" s="8">
        <f>FC_IND_E!E40+FC_TRA_E!E40+FC_OTH_E!E40</f>
        <v>17815.093968600002</v>
      </c>
      <c r="F40" s="8">
        <f>FC_IND_E!F40+FC_TRA_E!F40+FC_OTH_E!F40</f>
        <v>18205.568603640004</v>
      </c>
      <c r="G40" s="8">
        <f>FC_IND_E!G40+FC_TRA_E!G40+FC_OTH_E!G40</f>
        <v>18779.41610712</v>
      </c>
      <c r="H40" s="8">
        <f>FC_IND_E!H40+FC_TRA_E!H40+FC_OTH_E!H40</f>
        <v>20018.920109039998</v>
      </c>
      <c r="I40" s="8">
        <f>FC_IND_E!I40+FC_TRA_E!I40+FC_OTH_E!I40</f>
        <v>20254.70652444</v>
      </c>
      <c r="J40" s="8">
        <f>FC_IND_E!J40+FC_TRA_E!J40+FC_OTH_E!J40</f>
        <v>21050.614158119999</v>
      </c>
      <c r="K40" s="8">
        <f>FC_IND_E!K40+FC_TRA_E!K40+FC_OTH_E!K40</f>
        <v>20413.480792320002</v>
      </c>
      <c r="L40" s="8">
        <f>FC_IND_E!L40+FC_TRA_E!L40+FC_OTH_E!L40</f>
        <v>18600.380102880001</v>
      </c>
      <c r="M40" s="8">
        <f>FC_IND_E!M40+FC_TRA_E!M40+FC_OTH_E!M40</f>
        <v>19160.456541839998</v>
      </c>
      <c r="N40" s="8">
        <f>FC_IND_E!N40+FC_TRA_E!N40+FC_OTH_E!N40</f>
        <v>20427.686708040001</v>
      </c>
      <c r="O40" s="8">
        <f>FC_IND_E!O40+FC_TRA_E!O40+FC_OTH_E!O40</f>
        <v>19232.137620720001</v>
      </c>
      <c r="P40" s="8">
        <f>FC_IND_E!P40+FC_TRA_E!P40+FC_OTH_E!P40</f>
        <v>18535.206779279997</v>
      </c>
      <c r="Q40" s="8">
        <f>FC_IND_E!Q40+FC_TRA_E!Q40+FC_OTH_E!Q40</f>
        <v>18492.093353520002</v>
      </c>
      <c r="R40" s="8">
        <f>FC_IND_E!R40+FC_TRA_E!R40+FC_OTH_E!R40</f>
        <v>18826.423780680005</v>
      </c>
      <c r="S40" s="8">
        <f>FC_IND_E!S40+FC_TRA_E!S40+FC_OTH_E!S40</f>
        <v>19411.733495879998</v>
      </c>
      <c r="T40" s="8">
        <f>FC_IND_E!T40+FC_TRA_E!T40+FC_OTH_E!T40</f>
        <v>20025.123727320006</v>
      </c>
      <c r="U40" s="8">
        <f>FC_IND_E!U40+FC_TRA_E!U40+FC_OTH_E!U40</f>
        <v>20853.52691112</v>
      </c>
      <c r="V40" s="8">
        <f>FC_IND_E!V40+FC_TRA_E!V40+FC_OTH_E!V40</f>
        <v>21535.476611039998</v>
      </c>
      <c r="W40" s="8">
        <f>FC_IND_E!W40+FC_TRA_E!W40+FC_OTH_E!W40</f>
        <v>11000.09146716</v>
      </c>
      <c r="X40" s="8">
        <f>FC_IND_E!X40+FC_TRA_E!X40+FC_OTH_E!X40</f>
        <v>14707.177239960001</v>
      </c>
      <c r="Y40" s="8">
        <f>FC_IND_E!Y40+FC_TRA_E!Y40+FC_OTH_E!Y40</f>
        <v>20655.433035359998</v>
      </c>
      <c r="Z40" s="8">
        <f>FC_IND_E!Z40+FC_TRA_E!Z40+FC_OTH_E!Z40</f>
        <v>21716.618796359999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3448.9153918800002</v>
      </c>
      <c r="D41" s="8">
        <f>FC_IND_E!D41+FC_TRA_E!D41+FC_OTH_E!D41</f>
        <v>3608.1009565200015</v>
      </c>
      <c r="E41" s="8">
        <f>FC_IND_E!E41+FC_TRA_E!E41+FC_OTH_E!E41</f>
        <v>3696.0713542800008</v>
      </c>
      <c r="F41" s="8">
        <f>FC_IND_E!F41+FC_TRA_E!F41+FC_OTH_E!F41</f>
        <v>3827.3529315600008</v>
      </c>
      <c r="G41" s="8">
        <f>FC_IND_E!G41+FC_TRA_E!G41+FC_OTH_E!G41</f>
        <v>3899.8250254800009</v>
      </c>
      <c r="H41" s="8">
        <f>FC_IND_E!H41+FC_TRA_E!H41+FC_OTH_E!H41</f>
        <v>3948.1085214</v>
      </c>
      <c r="I41" s="8">
        <f>FC_IND_E!I41+FC_TRA_E!I41+FC_OTH_E!I41</f>
        <v>3861.4183462799992</v>
      </c>
      <c r="J41" s="8">
        <f>FC_IND_E!J41+FC_TRA_E!J41+FC_OTH_E!J41</f>
        <v>3656.020264560002</v>
      </c>
      <c r="K41" s="8">
        <f>FC_IND_E!K41+FC_TRA_E!K41+FC_OTH_E!K41</f>
        <v>4070.19196044</v>
      </c>
      <c r="L41" s="8">
        <f>FC_IND_E!L41+FC_TRA_E!L41+FC_OTH_E!L41</f>
        <v>4476.0629163600006</v>
      </c>
      <c r="M41" s="8">
        <f>FC_IND_E!M41+FC_TRA_E!M41+FC_OTH_E!M41</f>
        <v>4502.3061862799996</v>
      </c>
      <c r="N41" s="8">
        <f>FC_IND_E!N41+FC_TRA_E!N41+FC_OTH_E!N41</f>
        <v>3657.7415505600006</v>
      </c>
      <c r="O41" s="8">
        <f>FC_IND_E!O41+FC_TRA_E!O41+FC_OTH_E!O41</f>
        <v>3221.4250573199993</v>
      </c>
      <c r="P41" s="8">
        <f>FC_IND_E!P41+FC_TRA_E!P41+FC_OTH_E!P41</f>
        <v>3262.3145297999995</v>
      </c>
      <c r="Q41" s="8">
        <f>FC_IND_E!Q41+FC_TRA_E!Q41+FC_OTH_E!Q41</f>
        <v>2924.8707751200022</v>
      </c>
      <c r="R41" s="8">
        <f>FC_IND_E!R41+FC_TRA_E!R41+FC_OTH_E!R41</f>
        <v>3387.760559280001</v>
      </c>
      <c r="S41" s="8">
        <f>FC_IND_E!S41+FC_TRA_E!S41+FC_OTH_E!S41</f>
        <v>3553.9260033599999</v>
      </c>
      <c r="T41" s="8">
        <f>FC_IND_E!T41+FC_TRA_E!T41+FC_OTH_E!T41</f>
        <v>3419.2453392000016</v>
      </c>
      <c r="U41" s="8">
        <f>FC_IND_E!U41+FC_TRA_E!U41+FC_OTH_E!U41</f>
        <v>3618.3833755200003</v>
      </c>
      <c r="V41" s="8">
        <f>FC_IND_E!V41+FC_TRA_E!V41+FC_OTH_E!V41</f>
        <v>3565.5774271200016</v>
      </c>
      <c r="W41" s="8">
        <f>FC_IND_E!W41+FC_TRA_E!W41+FC_OTH_E!W41</f>
        <v>3972.2197262400036</v>
      </c>
      <c r="X41" s="8">
        <f>FC_IND_E!X41+FC_TRA_E!X41+FC_OTH_E!X41</f>
        <v>3679.4753099999994</v>
      </c>
      <c r="Y41" s="8">
        <f>FC_IND_E!Y41+FC_TRA_E!Y41+FC_OTH_E!Y41</f>
        <v>3170.4400483199988</v>
      </c>
      <c r="Z41" s="8">
        <f>FC_IND_E!Z41+FC_TRA_E!Z41+FC_OTH_E!Z41</f>
        <v>2960.3986358399993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1825.6463913600005</v>
      </c>
      <c r="D42" s="8">
        <f>FC_IND_E!D42+FC_TRA_E!D42+FC_OTH_E!D42</f>
        <v>16.309103400000001</v>
      </c>
      <c r="E42" s="8">
        <f>FC_IND_E!E42+FC_TRA_E!E42+FC_OTH_E!E42</f>
        <v>9.7854620399999988</v>
      </c>
      <c r="F42" s="8">
        <f>FC_IND_E!F42+FC_TRA_E!F42+FC_OTH_E!F42</f>
        <v>16.309103400000005</v>
      </c>
      <c r="G42" s="8">
        <f>FC_IND_E!G42+FC_TRA_E!G42+FC_OTH_E!G42</f>
        <v>45.666017280000027</v>
      </c>
      <c r="H42" s="8">
        <f>FC_IND_E!H42+FC_TRA_E!H42+FC_OTH_E!H42</f>
        <v>132.08275907999996</v>
      </c>
      <c r="I42" s="8">
        <f>FC_IND_E!I42+FC_TRA_E!I42+FC_OTH_E!I42</f>
        <v>6.4431579600000015</v>
      </c>
      <c r="J42" s="8">
        <f>FC_IND_E!J42+FC_TRA_E!J42+FC_OTH_E!J42</f>
        <v>28.995662159999991</v>
      </c>
      <c r="K42" s="8">
        <f>FC_IND_E!K42+FC_TRA_E!K42+FC_OTH_E!K42</f>
        <v>9.6651327599999988</v>
      </c>
      <c r="L42" s="8">
        <f>FC_IND_E!L42+FC_TRA_E!L42+FC_OTH_E!L42</f>
        <v>2880.0997883999999</v>
      </c>
      <c r="M42" s="8">
        <f>FC_IND_E!M42+FC_TRA_E!M42+FC_OTH_E!M42</f>
        <v>3247.7727643199992</v>
      </c>
      <c r="N42" s="8">
        <f>FC_IND_E!N42+FC_TRA_E!N42+FC_OTH_E!N42</f>
        <v>3580.9983172800007</v>
      </c>
      <c r="O42" s="8">
        <f>FC_IND_E!O42+FC_TRA_E!O42+FC_OTH_E!O42</f>
        <v>3688.6027759200006</v>
      </c>
      <c r="P42" s="8">
        <f>FC_IND_E!P42+FC_TRA_E!P42+FC_OTH_E!P42</f>
        <v>4461.2431520399996</v>
      </c>
      <c r="Q42" s="8">
        <f>FC_IND_E!Q42+FC_TRA_E!Q42+FC_OTH_E!Q42</f>
        <v>4552.3624993200001</v>
      </c>
      <c r="R42" s="8">
        <f>FC_IND_E!R42+FC_TRA_E!R42+FC_OTH_E!R42</f>
        <v>4626.2708013600013</v>
      </c>
      <c r="S42" s="8">
        <f>FC_IND_E!S42+FC_TRA_E!S42+FC_OTH_E!S42</f>
        <v>4789.6344234000007</v>
      </c>
      <c r="T42" s="8">
        <f>FC_IND_E!T42+FC_TRA_E!T42+FC_OTH_E!T42</f>
        <v>3926.7468234000003</v>
      </c>
      <c r="U42" s="8">
        <f>FC_IND_E!U42+FC_TRA_E!U42+FC_OTH_E!U42</f>
        <v>3944.7566334000003</v>
      </c>
      <c r="V42" s="8">
        <f>FC_IND_E!V42+FC_TRA_E!V42+FC_OTH_E!V42</f>
        <v>3171.0240579599995</v>
      </c>
      <c r="W42" s="8">
        <f>FC_IND_E!W42+FC_TRA_E!W42+FC_OTH_E!W42</f>
        <v>3536.4609147600004</v>
      </c>
      <c r="X42" s="8">
        <f>FC_IND_E!X42+FC_TRA_E!X42+FC_OTH_E!X42</f>
        <v>3823.1483270399999</v>
      </c>
      <c r="Y42" s="8">
        <f>FC_IND_E!Y42+FC_TRA_E!Y42+FC_OTH_E!Y42</f>
        <v>3207.8609143200001</v>
      </c>
      <c r="Z42" s="8">
        <f>FC_IND_E!Z42+FC_TRA_E!Z42+FC_OTH_E!Z42</f>
        <v>2763.0948686400002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699343.53633143986</v>
      </c>
      <c r="D43" s="8">
        <f>FC_IND_E!D43+FC_TRA_E!D43+FC_OTH_E!D43</f>
        <v>740007.56749607995</v>
      </c>
      <c r="E43" s="8">
        <f>FC_IND_E!E43+FC_TRA_E!E43+FC_OTH_E!E43</f>
        <v>735314.77012499992</v>
      </c>
      <c r="F43" s="8">
        <f>FC_IND_E!F43+FC_TRA_E!F43+FC_OTH_E!F43</f>
        <v>757282.59403992002</v>
      </c>
      <c r="G43" s="8">
        <f>FC_IND_E!G43+FC_TRA_E!G43+FC_OTH_E!G43</f>
        <v>775268.69043780002</v>
      </c>
      <c r="H43" s="8">
        <f>FC_IND_E!H43+FC_TRA_E!H43+FC_OTH_E!H43</f>
        <v>784213.68035556003</v>
      </c>
      <c r="I43" s="8">
        <f>FC_IND_E!I43+FC_TRA_E!I43+FC_OTH_E!I43</f>
        <v>790283.95034004003</v>
      </c>
      <c r="J43" s="8">
        <f>FC_IND_E!J43+FC_TRA_E!J43+FC_OTH_E!J43</f>
        <v>763795.01365596009</v>
      </c>
      <c r="K43" s="8">
        <f>FC_IND_E!K43+FC_TRA_E!K43+FC_OTH_E!K43</f>
        <v>783506.69806500012</v>
      </c>
      <c r="L43" s="8">
        <f>FC_IND_E!L43+FC_TRA_E!L43+FC_OTH_E!L43</f>
        <v>746594.89758828003</v>
      </c>
      <c r="M43" s="8">
        <f>FC_IND_E!M43+FC_TRA_E!M43+FC_OTH_E!M43</f>
        <v>751423.07859372022</v>
      </c>
      <c r="N43" s="8">
        <f>FC_IND_E!N43+FC_TRA_E!N43+FC_OTH_E!N43</f>
        <v>736481.0499134399</v>
      </c>
      <c r="O43" s="8">
        <f>FC_IND_E!O43+FC_TRA_E!O43+FC_OTH_E!O43</f>
        <v>718196.62727123988</v>
      </c>
      <c r="P43" s="8">
        <f>FC_IND_E!P43+FC_TRA_E!P43+FC_OTH_E!P43</f>
        <v>719071.49336724007</v>
      </c>
      <c r="Q43" s="8">
        <f>FC_IND_E!Q43+FC_TRA_E!Q43+FC_OTH_E!Q43</f>
        <v>708530.96680703992</v>
      </c>
      <c r="R43" s="8">
        <f>FC_IND_E!R43+FC_TRA_E!R43+FC_OTH_E!R43</f>
        <v>725594.38731467992</v>
      </c>
      <c r="S43" s="8">
        <f>FC_IND_E!S43+FC_TRA_E!S43+FC_OTH_E!S43</f>
        <v>737687.16363888001</v>
      </c>
      <c r="T43" s="8">
        <f>FC_IND_E!T43+FC_TRA_E!T43+FC_OTH_E!T43</f>
        <v>749322.38414123992</v>
      </c>
      <c r="U43" s="8">
        <f>FC_IND_E!U43+FC_TRA_E!U43+FC_OTH_E!U43</f>
        <v>741506.70721140003</v>
      </c>
      <c r="V43" s="8">
        <f>FC_IND_E!V43+FC_TRA_E!V43+FC_OTH_E!V43</f>
        <v>742897.91903183982</v>
      </c>
      <c r="W43" s="8">
        <f>FC_IND_E!W43+FC_TRA_E!W43+FC_OTH_E!W43</f>
        <v>676118.70034956001</v>
      </c>
      <c r="X43" s="8">
        <f>FC_IND_E!X43+FC_TRA_E!X43+FC_OTH_E!X43</f>
        <v>702931.80965436005</v>
      </c>
      <c r="Y43" s="8">
        <f>FC_IND_E!Y43+FC_TRA_E!Y43+FC_OTH_E!Y43</f>
        <v>704302.58659176016</v>
      </c>
      <c r="Z43" s="8">
        <f>FC_IND_E!Z43+FC_TRA_E!Z43+FC_OTH_E!Z43</f>
        <v>678873.96595512005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68229.184714560004</v>
      </c>
      <c r="D44" s="8">
        <f>FC_IND_E!D44+FC_TRA_E!D44+FC_OTH_E!D44</f>
        <v>66337.014871440013</v>
      </c>
      <c r="E44" s="8">
        <f>FC_IND_E!E44+FC_TRA_E!E44+FC_OTH_E!E44</f>
        <v>62710.840444320012</v>
      </c>
      <c r="F44" s="8">
        <f>FC_IND_E!F44+FC_TRA_E!F44+FC_OTH_E!F44</f>
        <v>63738.490677840011</v>
      </c>
      <c r="G44" s="8">
        <f>FC_IND_E!G44+FC_TRA_E!G44+FC_OTH_E!G44</f>
        <v>55527.089414400012</v>
      </c>
      <c r="H44" s="8">
        <f>FC_IND_E!H44+FC_TRA_E!H44+FC_OTH_E!H44</f>
        <v>49652.362633680008</v>
      </c>
      <c r="I44" s="8">
        <f>FC_IND_E!I44+FC_TRA_E!I44+FC_OTH_E!I44</f>
        <v>51380.07329736001</v>
      </c>
      <c r="J44" s="8">
        <f>FC_IND_E!J44+FC_TRA_E!J44+FC_OTH_E!J44</f>
        <v>46030.375329840004</v>
      </c>
      <c r="K44" s="8">
        <f>FC_IND_E!K44+FC_TRA_E!K44+FC_OTH_E!K44</f>
        <v>42677.61891048</v>
      </c>
      <c r="L44" s="8">
        <f>FC_IND_E!L44+FC_TRA_E!L44+FC_OTH_E!L44</f>
        <v>35680.207544640005</v>
      </c>
      <c r="M44" s="8">
        <f>FC_IND_E!M44+FC_TRA_E!M44+FC_OTH_E!M44</f>
        <v>28677.344865840005</v>
      </c>
      <c r="N44" s="8">
        <f>FC_IND_E!N44+FC_TRA_E!N44+FC_OTH_E!N44</f>
        <v>25596.400930559998</v>
      </c>
      <c r="O44" s="8">
        <f>FC_IND_E!O44+FC_TRA_E!O44+FC_OTH_E!O44</f>
        <v>21458.863589040004</v>
      </c>
      <c r="P44" s="8">
        <f>FC_IND_E!P44+FC_TRA_E!P44+FC_OTH_E!P44</f>
        <v>19413.89007768</v>
      </c>
      <c r="Q44" s="8">
        <f>FC_IND_E!Q44+FC_TRA_E!Q44+FC_OTH_E!Q44</f>
        <v>17167.573810080004</v>
      </c>
      <c r="R44" s="8">
        <f>FC_IND_E!R44+FC_TRA_E!R44+FC_OTH_E!R44</f>
        <v>17738.611660080001</v>
      </c>
      <c r="S44" s="8">
        <f>FC_IND_E!S44+FC_TRA_E!S44+FC_OTH_E!S44</f>
        <v>16673.382642960001</v>
      </c>
      <c r="T44" s="8">
        <f>FC_IND_E!T44+FC_TRA_E!T44+FC_OTH_E!T44</f>
        <v>15424.1924328</v>
      </c>
      <c r="U44" s="8">
        <f>FC_IND_E!U44+FC_TRA_E!U44+FC_OTH_E!U44</f>
        <v>14826.818923200002</v>
      </c>
      <c r="V44" s="8">
        <f>FC_IND_E!V44+FC_TRA_E!V44+FC_OTH_E!V44</f>
        <v>13558.393915200002</v>
      </c>
      <c r="W44" s="8">
        <f>FC_IND_E!W44+FC_TRA_E!W44+FC_OTH_E!W44</f>
        <v>12187.332977760001</v>
      </c>
      <c r="X44" s="8">
        <f>FC_IND_E!X44+FC_TRA_E!X44+FC_OTH_E!X44</f>
        <v>11791.150086960002</v>
      </c>
      <c r="Y44" s="8">
        <f>FC_IND_E!Y44+FC_TRA_E!Y44+FC_OTH_E!Y44</f>
        <v>11965.181107680002</v>
      </c>
      <c r="Z44" s="8">
        <f>FC_IND_E!Z44+FC_TRA_E!Z44+FC_OTH_E!Z44</f>
        <v>10835.001942480001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6.4650599999999994</v>
      </c>
      <c r="D45" s="8">
        <f>FC_IND_E!D45+FC_TRA_E!D45+FC_OTH_E!D45</f>
        <v>9.6975899999999999</v>
      </c>
      <c r="E45" s="8">
        <f>FC_IND_E!E45+FC_TRA_E!E45+FC_OTH_E!E45</f>
        <v>16.162649999999999</v>
      </c>
      <c r="F45" s="8">
        <f>FC_IND_E!F45+FC_TRA_E!F45+FC_OTH_E!F45</f>
        <v>12.930119999999999</v>
      </c>
      <c r="G45" s="8">
        <f>FC_IND_E!G45+FC_TRA_E!G45+FC_OTH_E!G45</f>
        <v>19.39518</v>
      </c>
      <c r="H45" s="8">
        <f>FC_IND_E!H45+FC_TRA_E!H45+FC_OTH_E!H45</f>
        <v>23.284507319999999</v>
      </c>
      <c r="I45" s="8">
        <f>FC_IND_E!I45+FC_TRA_E!I45+FC_OTH_E!I45</f>
        <v>26.904677039999999</v>
      </c>
      <c r="J45" s="8">
        <f>FC_IND_E!J45+FC_TRA_E!J45+FC_OTH_E!J45</f>
        <v>25.427740679999996</v>
      </c>
      <c r="K45" s="8">
        <f>FC_IND_E!K45+FC_TRA_E!K45+FC_OTH_E!K45</f>
        <v>63.015335639999996</v>
      </c>
      <c r="L45" s="8">
        <f>FC_IND_E!L45+FC_TRA_E!L45+FC_OTH_E!L45</f>
        <v>28.885888079999994</v>
      </c>
      <c r="M45" s="8">
        <f>FC_IND_E!M45+FC_TRA_E!M45+FC_OTH_E!M45</f>
        <v>39.569861520000003</v>
      </c>
      <c r="N45" s="8">
        <f>FC_IND_E!N45+FC_TRA_E!N45+FC_OTH_E!N45</f>
        <v>33.553925280000001</v>
      </c>
      <c r="O45" s="8">
        <f>FC_IND_E!O45+FC_TRA_E!O45+FC_OTH_E!O45</f>
        <v>36.812315519999999</v>
      </c>
      <c r="P45" s="8">
        <f>FC_IND_E!P45+FC_TRA_E!P45+FC_OTH_E!P45</f>
        <v>37.756214280000009</v>
      </c>
      <c r="Q45" s="8">
        <f>FC_IND_E!Q45+FC_TRA_E!Q45+FC_OTH_E!Q45</f>
        <v>48.875589720000008</v>
      </c>
      <c r="R45" s="8">
        <f>FC_IND_E!R45+FC_TRA_E!R45+FC_OTH_E!R45</f>
        <v>51.009587280000012</v>
      </c>
      <c r="S45" s="8">
        <f>FC_IND_E!S45+FC_TRA_E!S45+FC_OTH_E!S45</f>
        <v>60.089434199999985</v>
      </c>
      <c r="T45" s="8">
        <f>FC_IND_E!T45+FC_TRA_E!T45+FC_OTH_E!T45</f>
        <v>55.104740999999997</v>
      </c>
      <c r="U45" s="8">
        <f>FC_IND_E!U45+FC_TRA_E!U45+FC_OTH_E!U45</f>
        <v>54.425777760000017</v>
      </c>
      <c r="V45" s="8">
        <f>FC_IND_E!V45+FC_TRA_E!V45+FC_OTH_E!V45</f>
        <v>67.434270120000008</v>
      </c>
      <c r="W45" s="8">
        <f>FC_IND_E!W45+FC_TRA_E!W45+FC_OTH_E!W45</f>
        <v>52.696308239999993</v>
      </c>
      <c r="X45" s="8">
        <f>FC_IND_E!X45+FC_TRA_E!X45+FC_OTH_E!X45</f>
        <v>731.35503071999995</v>
      </c>
      <c r="Y45" s="8">
        <f>FC_IND_E!Y45+FC_TRA_E!Y45+FC_OTH_E!Y45</f>
        <v>796.10194691999993</v>
      </c>
      <c r="Z45" s="8">
        <f>FC_IND_E!Z45+FC_TRA_E!Z45+FC_OTH_E!Z45</f>
        <v>777.31949628000007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0.73675296000000001</v>
      </c>
      <c r="Z46" s="8">
        <f>FC_IND_E!Z46+FC_TRA_E!Z46+FC_OTH_E!Z46</f>
        <v>0.73675296000000023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9.730676879999999</v>
      </c>
      <c r="E47" s="8">
        <f>FC_IND_E!E47+FC_TRA_E!E47+FC_OTH_E!E47</f>
        <v>12.974332680000003</v>
      </c>
      <c r="F47" s="8">
        <f>FC_IND_E!F47+FC_TRA_E!F47+FC_OTH_E!F47</f>
        <v>6.487021079999999</v>
      </c>
      <c r="G47" s="8">
        <f>FC_IND_E!G47+FC_TRA_E!G47+FC_OTH_E!G47</f>
        <v>22.705009560000004</v>
      </c>
      <c r="H47" s="8">
        <f>FC_IND_E!H47+FC_TRA_E!H47+FC_OTH_E!H47</f>
        <v>22.705009560000004</v>
      </c>
      <c r="I47" s="8">
        <f>FC_IND_E!I47+FC_TRA_E!I47+FC_OTH_E!I47</f>
        <v>19.461353760000002</v>
      </c>
      <c r="J47" s="8">
        <f>FC_IND_E!J47+FC_TRA_E!J47+FC_OTH_E!J47</f>
        <v>16.217988480000002</v>
      </c>
      <c r="K47" s="8">
        <f>FC_IND_E!K47+FC_TRA_E!K47+FC_OTH_E!K47</f>
        <v>16.217988480000002</v>
      </c>
      <c r="L47" s="8">
        <f>FC_IND_E!L47+FC_TRA_E!L47+FC_OTH_E!L47</f>
        <v>6.487021079999999</v>
      </c>
      <c r="M47" s="8">
        <f>FC_IND_E!M47+FC_TRA_E!M47+FC_OTH_E!M47</f>
        <v>6.487021079999999</v>
      </c>
      <c r="N47" s="8">
        <f>FC_IND_E!N47+FC_TRA_E!N47+FC_OTH_E!N47</f>
        <v>9.730676879999999</v>
      </c>
      <c r="O47" s="8">
        <f>FC_IND_E!O47+FC_TRA_E!O47+FC_OTH_E!O47</f>
        <v>6.487021079999999</v>
      </c>
      <c r="P47" s="8">
        <f>FC_IND_E!P47+FC_TRA_E!P47+FC_OTH_E!P47</f>
        <v>6.487021079999999</v>
      </c>
      <c r="Q47" s="8">
        <f>FC_IND_E!Q47+FC_TRA_E!Q47+FC_OTH_E!Q47</f>
        <v>6.487021079999999</v>
      </c>
      <c r="R47" s="8">
        <f>FC_IND_E!R47+FC_TRA_E!R47+FC_OTH_E!R47</f>
        <v>6.487021079999999</v>
      </c>
      <c r="S47" s="8">
        <f>FC_IND_E!S47+FC_TRA_E!S47+FC_OTH_E!S47</f>
        <v>3.2436558</v>
      </c>
      <c r="T47" s="8">
        <f>FC_IND_E!T47+FC_TRA_E!T47+FC_OTH_E!T47</f>
        <v>3.2436558</v>
      </c>
      <c r="U47" s="8">
        <f>FC_IND_E!U47+FC_TRA_E!U47+FC_OTH_E!U47</f>
        <v>0</v>
      </c>
      <c r="V47" s="8">
        <f>FC_IND_E!V47+FC_TRA_E!V47+FC_OTH_E!V47</f>
        <v>0.33816528000000007</v>
      </c>
      <c r="W47" s="8">
        <f>FC_IND_E!W47+FC_TRA_E!W47+FC_OTH_E!W47</f>
        <v>0.2164374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30928.561559999998</v>
      </c>
      <c r="D48" s="8">
        <f>FC_IND_E!D48+FC_TRA_E!D48+FC_OTH_E!D48</f>
        <v>31347.930743999994</v>
      </c>
      <c r="E48" s="8">
        <f>FC_IND_E!E48+FC_TRA_E!E48+FC_OTH_E!E48</f>
        <v>31869.882485999991</v>
      </c>
      <c r="F48" s="8">
        <f>FC_IND_E!F48+FC_TRA_E!F48+FC_OTH_E!F48</f>
        <v>34910.202366000005</v>
      </c>
      <c r="G48" s="8">
        <f>FC_IND_E!G48+FC_TRA_E!G48+FC_OTH_E!G48</f>
        <v>37002.566366999999</v>
      </c>
      <c r="H48" s="8">
        <f>FC_IND_E!H48+FC_TRA_E!H48+FC_OTH_E!H48</f>
        <v>38955.030192000006</v>
      </c>
      <c r="I48" s="8">
        <f>FC_IND_E!I48+FC_TRA_E!I48+FC_OTH_E!I48</f>
        <v>37553.244299999998</v>
      </c>
      <c r="J48" s="8">
        <f>FC_IND_E!J48+FC_TRA_E!J48+FC_OTH_E!J48</f>
        <v>35974.988945999998</v>
      </c>
      <c r="K48" s="8">
        <f>FC_IND_E!K48+FC_TRA_E!K48+FC_OTH_E!K48</f>
        <v>35101.339065</v>
      </c>
      <c r="L48" s="8">
        <f>FC_IND_E!L48+FC_TRA_E!L48+FC_OTH_E!L48</f>
        <v>30596.299344000006</v>
      </c>
      <c r="M48" s="8">
        <f>FC_IND_E!M48+FC_TRA_E!M48+FC_OTH_E!M48</f>
        <v>29995.361370000002</v>
      </c>
      <c r="N48" s="8">
        <f>FC_IND_E!N48+FC_TRA_E!N48+FC_OTH_E!N48</f>
        <v>27457.644707999996</v>
      </c>
      <c r="O48" s="8">
        <f>FC_IND_E!O48+FC_TRA_E!O48+FC_OTH_E!O48</f>
        <v>24540.066018000001</v>
      </c>
      <c r="P48" s="8">
        <f>FC_IND_E!P48+FC_TRA_E!P48+FC_OTH_E!P48</f>
        <v>21251.964006000006</v>
      </c>
      <c r="Q48" s="8">
        <f>FC_IND_E!Q48+FC_TRA_E!Q48+FC_OTH_E!Q48</f>
        <v>19823.968592999994</v>
      </c>
      <c r="R48" s="8">
        <f>FC_IND_E!R48+FC_TRA_E!R48+FC_OTH_E!R48</f>
        <v>21886.970742000009</v>
      </c>
      <c r="S48" s="8">
        <f>FC_IND_E!S48+FC_TRA_E!S48+FC_OTH_E!S48</f>
        <v>20634.109236</v>
      </c>
      <c r="T48" s="8">
        <f>FC_IND_E!T48+FC_TRA_E!T48+FC_OTH_E!T48</f>
        <v>19045.729638000001</v>
      </c>
      <c r="U48" s="8">
        <f>FC_IND_E!U48+FC_TRA_E!U48+FC_OTH_E!U48</f>
        <v>19113.377868</v>
      </c>
      <c r="V48" s="8">
        <f>FC_IND_E!V48+FC_TRA_E!V48+FC_OTH_E!V48</f>
        <v>18964.687950000003</v>
      </c>
      <c r="W48" s="8">
        <f>FC_IND_E!W48+FC_TRA_E!W48+FC_OTH_E!W48</f>
        <v>17628.974999999999</v>
      </c>
      <c r="X48" s="8">
        <f>FC_IND_E!X48+FC_TRA_E!X48+FC_OTH_E!X48</f>
        <v>16975.524969000009</v>
      </c>
      <c r="Y48" s="8">
        <f>FC_IND_E!Y48+FC_TRA_E!Y48+FC_OTH_E!Y48</f>
        <v>17831.967426000003</v>
      </c>
      <c r="Z48" s="8">
        <f>FC_IND_E!Z48+FC_TRA_E!Z48+FC_OTH_E!Z48</f>
        <v>16080.908103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137.71606932</v>
      </c>
      <c r="J49" s="8">
        <f>FC_IND_E!J49+FC_TRA_E!J49+FC_OTH_E!J49</f>
        <v>0</v>
      </c>
      <c r="K49" s="8">
        <f>FC_IND_E!K49+FC_TRA_E!K49+FC_OTH_E!K49</f>
        <v>34.428951359999992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336.62670227999996</v>
      </c>
      <c r="Z49" s="8">
        <f>FC_IND_E!Z49+FC_TRA_E!Z49+FC_OTH_E!Z49</f>
        <v>282.63922919999999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1000.5081447599999</v>
      </c>
      <c r="D50" s="8">
        <f>FC_IND_E!D50+FC_TRA_E!D50+FC_OTH_E!D50</f>
        <v>2204.2239444000002</v>
      </c>
      <c r="E50" s="8">
        <f>FC_IND_E!E50+FC_TRA_E!E50+FC_OTH_E!E50</f>
        <v>2555.5759423200006</v>
      </c>
      <c r="F50" s="8">
        <f>FC_IND_E!F50+FC_TRA_E!F50+FC_OTH_E!F50</f>
        <v>2911.7215843200001</v>
      </c>
      <c r="G50" s="8">
        <f>FC_IND_E!G50+FC_TRA_E!G50+FC_OTH_E!G50</f>
        <v>4251.4194977999996</v>
      </c>
      <c r="H50" s="8">
        <f>FC_IND_E!H50+FC_TRA_E!H50+FC_OTH_E!H50</f>
        <v>2907.1068508799999</v>
      </c>
      <c r="I50" s="8">
        <f>FC_IND_E!I50+FC_TRA_E!I50+FC_OTH_E!I50</f>
        <v>2831.2819883999991</v>
      </c>
      <c r="J50" s="8">
        <f>FC_IND_E!J50+FC_TRA_E!J50+FC_OTH_E!J50</f>
        <v>2785.9613900400004</v>
      </c>
      <c r="K50" s="8">
        <f>FC_IND_E!K50+FC_TRA_E!K50+FC_OTH_E!K50</f>
        <v>2741.2812284399997</v>
      </c>
      <c r="L50" s="8">
        <f>FC_IND_E!L50+FC_TRA_E!L50+FC_OTH_E!L50</f>
        <v>948.49766063999959</v>
      </c>
      <c r="M50" s="8">
        <f>FC_IND_E!M50+FC_TRA_E!M50+FC_OTH_E!M50</f>
        <v>1199.0390544000002</v>
      </c>
      <c r="N50" s="8">
        <f>FC_IND_E!N50+FC_TRA_E!N50+FC_OTH_E!N50</f>
        <v>1217.8732255200002</v>
      </c>
      <c r="O50" s="8">
        <f>FC_IND_E!O50+FC_TRA_E!O50+FC_OTH_E!O50</f>
        <v>1298.6075754000003</v>
      </c>
      <c r="P50" s="8">
        <f>FC_IND_E!P50+FC_TRA_E!P50+FC_OTH_E!P50</f>
        <v>993.45542400000011</v>
      </c>
      <c r="Q50" s="8">
        <f>FC_IND_E!Q50+FC_TRA_E!Q50+FC_OTH_E!Q50</f>
        <v>1483.8605711999999</v>
      </c>
      <c r="R50" s="8">
        <f>FC_IND_E!R50+FC_TRA_E!R50+FC_OTH_E!R50</f>
        <v>1441.0238752800003</v>
      </c>
      <c r="S50" s="8">
        <f>FC_IND_E!S50+FC_TRA_E!S50+FC_OTH_E!S50</f>
        <v>997.14631355999995</v>
      </c>
      <c r="T50" s="8">
        <f>FC_IND_E!T50+FC_TRA_E!T50+FC_OTH_E!T50</f>
        <v>585.99251064000009</v>
      </c>
      <c r="U50" s="8">
        <f>FC_IND_E!U50+FC_TRA_E!U50+FC_OTH_E!U50</f>
        <v>966.12590015999979</v>
      </c>
      <c r="V50" s="8">
        <f>FC_IND_E!V50+FC_TRA_E!V50+FC_OTH_E!V50</f>
        <v>1159.4428048799998</v>
      </c>
      <c r="W50" s="8">
        <f>FC_IND_E!W50+FC_TRA_E!W50+FC_OTH_E!W50</f>
        <v>1049.4214693199997</v>
      </c>
      <c r="X50" s="8">
        <f>FC_IND_E!X50+FC_TRA_E!X50+FC_OTH_E!X50</f>
        <v>3285.145297080001</v>
      </c>
      <c r="Y50" s="8">
        <f>FC_IND_E!Y50+FC_TRA_E!Y50+FC_OTH_E!Y50</f>
        <v>3472.4549735999999</v>
      </c>
      <c r="Z50" s="8">
        <f>FC_IND_E!Z50+FC_TRA_E!Z50+FC_OTH_E!Z50</f>
        <v>4357.2047677199998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481730.71632425842</v>
      </c>
      <c r="D51" s="27">
        <f>FC_IND_E!D51+FC_TRA_E!D51+FC_OTH_E!D51</f>
        <v>500372.66728265688</v>
      </c>
      <c r="E51" s="27">
        <f>FC_IND_E!E51+FC_TRA_E!E51+FC_OTH_E!E51</f>
        <v>495997.71586206346</v>
      </c>
      <c r="F51" s="27">
        <f>FC_IND_E!F51+FC_TRA_E!F51+FC_OTH_E!F51</f>
        <v>515180.30369817163</v>
      </c>
      <c r="G51" s="27">
        <f>FC_IND_E!G51+FC_TRA_E!G51+FC_OTH_E!G51</f>
        <v>515370.96201349382</v>
      </c>
      <c r="H51" s="27">
        <f>FC_IND_E!H51+FC_TRA_E!H51+FC_OTH_E!H51</f>
        <v>523217.51584497548</v>
      </c>
      <c r="I51" s="27">
        <f>FC_IND_E!I51+FC_TRA_E!I51+FC_OTH_E!I51</f>
        <v>511646.89227710949</v>
      </c>
      <c r="J51" s="27">
        <f>FC_IND_E!J51+FC_TRA_E!J51+FC_OTH_E!J51</f>
        <v>488056.1942805833</v>
      </c>
      <c r="K51" s="27">
        <f>FC_IND_E!K51+FC_TRA_E!K51+FC_OTH_E!K51</f>
        <v>496908.07636318041</v>
      </c>
      <c r="L51" s="27">
        <f>FC_IND_E!L51+FC_TRA_E!L51+FC_OTH_E!L51</f>
        <v>468026.43378142396</v>
      </c>
      <c r="M51" s="27">
        <f>FC_IND_E!M51+FC_TRA_E!M51+FC_OTH_E!M51</f>
        <v>511358.08807279507</v>
      </c>
      <c r="N51" s="27">
        <f>FC_IND_E!N51+FC_TRA_E!N51+FC_OTH_E!N51</f>
        <v>469753.28987464588</v>
      </c>
      <c r="O51" s="27">
        <f>FC_IND_E!O51+FC_TRA_E!O51+FC_OTH_E!O51</f>
        <v>481289.55516890687</v>
      </c>
      <c r="P51" s="27">
        <f>FC_IND_E!P51+FC_TRA_E!P51+FC_OTH_E!P51</f>
        <v>492493.33284349134</v>
      </c>
      <c r="Q51" s="27">
        <f>FC_IND_E!Q51+FC_TRA_E!Q51+FC_OTH_E!Q51</f>
        <v>437465.02006580838</v>
      </c>
      <c r="R51" s="27">
        <f>FC_IND_E!R51+FC_TRA_E!R51+FC_OTH_E!R51</f>
        <v>453433.39825575601</v>
      </c>
      <c r="S51" s="27">
        <f>FC_IND_E!S51+FC_TRA_E!S51+FC_OTH_E!S51</f>
        <v>471707.16258845065</v>
      </c>
      <c r="T51" s="27">
        <f>FC_IND_E!T51+FC_TRA_E!T51+FC_OTH_E!T51</f>
        <v>475158.83143335138</v>
      </c>
      <c r="U51" s="27">
        <f>FC_IND_E!U51+FC_TRA_E!U51+FC_OTH_E!U51</f>
        <v>474945.15504103911</v>
      </c>
      <c r="V51" s="27">
        <f>FC_IND_E!V51+FC_TRA_E!V51+FC_OTH_E!V51</f>
        <v>468504.07272222091</v>
      </c>
      <c r="W51" s="27">
        <f>FC_IND_E!W51+FC_TRA_E!W51+FC_OTH_E!W51</f>
        <v>456457.29287936277</v>
      </c>
      <c r="X51" s="27">
        <f>FC_IND_E!X51+FC_TRA_E!X51+FC_OTH_E!X51</f>
        <v>500858.32072020596</v>
      </c>
      <c r="Y51" s="27">
        <f>FC_IND_E!Y51+FC_TRA_E!Y51+FC_OTH_E!Y51</f>
        <v>428928.17732926004</v>
      </c>
      <c r="Z51" s="27">
        <f>FC_IND_E!Z51+FC_TRA_E!Z51+FC_OTH_E!Z51</f>
        <v>399244.85363202239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5615.9001913587272</v>
      </c>
      <c r="D52" s="27">
        <f t="shared" ref="D52:X52" si="30">SUM(D53:D54)</f>
        <v>5291.3334177078259</v>
      </c>
      <c r="E52" s="27">
        <f t="shared" si="30"/>
        <v>5544.067704252102</v>
      </c>
      <c r="F52" s="27">
        <f t="shared" si="30"/>
        <v>7059.2438070246671</v>
      </c>
      <c r="G52" s="27">
        <f t="shared" si="30"/>
        <v>7839.8252822933864</v>
      </c>
      <c r="H52" s="27">
        <f t="shared" si="30"/>
        <v>6871.738893017915</v>
      </c>
      <c r="I52" s="27">
        <f t="shared" si="30"/>
        <v>7800.3586099786226</v>
      </c>
      <c r="J52" s="27">
        <f t="shared" si="30"/>
        <v>8106.1488552610754</v>
      </c>
      <c r="K52" s="27">
        <f t="shared" si="30"/>
        <v>11642.388305840163</v>
      </c>
      <c r="L52" s="27">
        <f t="shared" si="30"/>
        <v>13518.316930574532</v>
      </c>
      <c r="M52" s="27">
        <f t="shared" si="30"/>
        <v>15537.029776276293</v>
      </c>
      <c r="N52" s="27">
        <f t="shared" si="30"/>
        <v>17901.262661962632</v>
      </c>
      <c r="O52" s="27">
        <f t="shared" si="30"/>
        <v>17527.988921123157</v>
      </c>
      <c r="P52" s="27">
        <f t="shared" si="30"/>
        <v>19116.309909178584</v>
      </c>
      <c r="Q52" s="27">
        <f t="shared" si="30"/>
        <v>20283.058942172269</v>
      </c>
      <c r="R52" s="27">
        <f t="shared" si="30"/>
        <v>20683.36215231142</v>
      </c>
      <c r="S52" s="27">
        <f t="shared" si="30"/>
        <v>23364.008386411348</v>
      </c>
      <c r="T52" s="27">
        <f t="shared" si="30"/>
        <v>23193.774977395806</v>
      </c>
      <c r="U52" s="27">
        <f t="shared" si="30"/>
        <v>25551.233332931708</v>
      </c>
      <c r="V52" s="27">
        <f t="shared" si="30"/>
        <v>26201.702055925292</v>
      </c>
      <c r="W52" s="27">
        <f t="shared" si="30"/>
        <v>27338.202505333793</v>
      </c>
      <c r="X52" s="27">
        <f t="shared" si="30"/>
        <v>27776.711327184854</v>
      </c>
      <c r="Y52" s="27">
        <f t="shared" ref="Y52:Z52" si="31">SUM(Y53:Y54)</f>
        <v>28031.579670346837</v>
      </c>
      <c r="Z52" s="27">
        <f t="shared" si="31"/>
        <v>26909.998001319836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4681.0264643999999</v>
      </c>
      <c r="D53" s="8">
        <f>FC_IND_E!D53+FC_TRA_E!D53+FC_OTH_E!D53</f>
        <v>4165.6936463999991</v>
      </c>
      <c r="E53" s="8">
        <f>FC_IND_E!E53+FC_TRA_E!E53+FC_OTH_E!E53</f>
        <v>4300.8183504000008</v>
      </c>
      <c r="F53" s="8">
        <f>FC_IND_E!F53+FC_TRA_E!F53+FC_OTH_E!F53</f>
        <v>4930.418235600001</v>
      </c>
      <c r="G53" s="8">
        <f>FC_IND_E!G53+FC_TRA_E!G53+FC_OTH_E!G53</f>
        <v>5542.5931704000013</v>
      </c>
      <c r="H53" s="8">
        <f>FC_IND_E!H53+FC_TRA_E!H53+FC_OTH_E!H53</f>
        <v>5228.0591219999997</v>
      </c>
      <c r="I53" s="8">
        <f>FC_IND_E!I53+FC_TRA_E!I53+FC_OTH_E!I53</f>
        <v>5946.0614928000014</v>
      </c>
      <c r="J53" s="8">
        <f>FC_IND_E!J53+FC_TRA_E!J53+FC_OTH_E!J53</f>
        <v>5429.3320223999981</v>
      </c>
      <c r="K53" s="8">
        <f>FC_IND_E!K53+FC_TRA_E!K53+FC_OTH_E!K53</f>
        <v>10471.603942800002</v>
      </c>
      <c r="L53" s="8">
        <f>FC_IND_E!L53+FC_TRA_E!L53+FC_OTH_E!L53</f>
        <v>11579.784559199998</v>
      </c>
      <c r="M53" s="8">
        <f>FC_IND_E!M53+FC_TRA_E!M53+FC_OTH_E!M53</f>
        <v>13442.023108800002</v>
      </c>
      <c r="N53" s="8">
        <f>FC_IND_E!N53+FC_TRA_E!N53+FC_OTH_E!N53</f>
        <v>15751.602781200001</v>
      </c>
      <c r="O53" s="8">
        <f>FC_IND_E!O53+FC_TRA_E!O53+FC_OTH_E!O53</f>
        <v>15350.122101600002</v>
      </c>
      <c r="P53" s="8">
        <f>FC_IND_E!P53+FC_TRA_E!P53+FC_OTH_E!P53</f>
        <v>16005.0918456</v>
      </c>
      <c r="Q53" s="8">
        <f>FC_IND_E!Q53+FC_TRA_E!Q53+FC_OTH_E!Q53</f>
        <v>17158.284000000003</v>
      </c>
      <c r="R53" s="8">
        <f>FC_IND_E!R53+FC_TRA_E!R53+FC_OTH_E!R53</f>
        <v>17666.9053704</v>
      </c>
      <c r="S53" s="8">
        <f>FC_IND_E!S53+FC_TRA_E!S53+FC_OTH_E!S53</f>
        <v>19946.048007599995</v>
      </c>
      <c r="T53" s="8">
        <f>FC_IND_E!T53+FC_TRA_E!T53+FC_OTH_E!T53</f>
        <v>19365.815898000004</v>
      </c>
      <c r="U53" s="8">
        <f>FC_IND_E!U53+FC_TRA_E!U53+FC_OTH_E!U53</f>
        <v>21574.923598799996</v>
      </c>
      <c r="V53" s="8">
        <f>FC_IND_E!V53+FC_TRA_E!V53+FC_OTH_E!V53</f>
        <v>22061.708697599999</v>
      </c>
      <c r="W53" s="8">
        <f>FC_IND_E!W53+FC_TRA_E!W53+FC_OTH_E!W53</f>
        <v>23046.405782399997</v>
      </c>
      <c r="X53" s="8">
        <f>FC_IND_E!X53+FC_TRA_E!X53+FC_OTH_E!X53</f>
        <v>23454.6648336</v>
      </c>
      <c r="Y53" s="8">
        <f>FC_IND_E!Y53+FC_TRA_E!Y53+FC_OTH_E!Y53</f>
        <v>23689.283904</v>
      </c>
      <c r="Z53" s="8">
        <f>FC_IND_E!Z53+FC_TRA_E!Z53+FC_OTH_E!Z53</f>
        <v>23060.921083199995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934.87372695872716</v>
      </c>
      <c r="D54" s="45">
        <f>FC_IND_E!D54+FC_TRA_E!D54+FC_OTH_E!D54</f>
        <v>1125.6397713078265</v>
      </c>
      <c r="E54" s="45">
        <f>FC_IND_E!E54+FC_TRA_E!E54+FC_OTH_E!E54</f>
        <v>1243.2493538521007</v>
      </c>
      <c r="F54" s="45">
        <f>FC_IND_E!F54+FC_TRA_E!F54+FC_OTH_E!F54</f>
        <v>2128.8255714246661</v>
      </c>
      <c r="G54" s="45">
        <f>FC_IND_E!G54+FC_TRA_E!G54+FC_OTH_E!G54</f>
        <v>2297.2321118933846</v>
      </c>
      <c r="H54" s="45">
        <f>FC_IND_E!H54+FC_TRA_E!H54+FC_OTH_E!H54</f>
        <v>1643.6797710179153</v>
      </c>
      <c r="I54" s="45">
        <f>FC_IND_E!I54+FC_TRA_E!I54+FC_OTH_E!I54</f>
        <v>1854.2971171786212</v>
      </c>
      <c r="J54" s="45">
        <f>FC_IND_E!J54+FC_TRA_E!J54+FC_OTH_E!J54</f>
        <v>2676.8168328610768</v>
      </c>
      <c r="K54" s="45">
        <f>FC_IND_E!K54+FC_TRA_E!K54+FC_OTH_E!K54</f>
        <v>1170.7843630401594</v>
      </c>
      <c r="L54" s="45">
        <f>FC_IND_E!L54+FC_TRA_E!L54+FC_OTH_E!L54</f>
        <v>1938.5323713745343</v>
      </c>
      <c r="M54" s="45">
        <f>FC_IND_E!M54+FC_TRA_E!M54+FC_OTH_E!M54</f>
        <v>2095.0066674762916</v>
      </c>
      <c r="N54" s="45">
        <f>FC_IND_E!N54+FC_TRA_E!N54+FC_OTH_E!N54</f>
        <v>2149.6598807626301</v>
      </c>
      <c r="O54" s="45">
        <f>FC_IND_E!O54+FC_TRA_E!O54+FC_OTH_E!O54</f>
        <v>2177.866819523153</v>
      </c>
      <c r="P54" s="45">
        <f>FC_IND_E!P54+FC_TRA_E!P54+FC_OTH_E!P54</f>
        <v>3111.2180635785853</v>
      </c>
      <c r="Q54" s="45">
        <f>FC_IND_E!Q54+FC_TRA_E!Q54+FC_OTH_E!Q54</f>
        <v>3124.7749421722665</v>
      </c>
      <c r="R54" s="45">
        <f>FC_IND_E!R54+FC_TRA_E!R54+FC_OTH_E!R54</f>
        <v>3016.45678191142</v>
      </c>
      <c r="S54" s="45">
        <f>FC_IND_E!S54+FC_TRA_E!S54+FC_OTH_E!S54</f>
        <v>3417.9603788113509</v>
      </c>
      <c r="T54" s="45">
        <f>FC_IND_E!T54+FC_TRA_E!T54+FC_OTH_E!T54</f>
        <v>3827.9590793958014</v>
      </c>
      <c r="U54" s="45">
        <f>FC_IND_E!U54+FC_TRA_E!U54+FC_OTH_E!U54</f>
        <v>3976.3097341317116</v>
      </c>
      <c r="V54" s="45">
        <f>FC_IND_E!V54+FC_TRA_E!V54+FC_OTH_E!V54</f>
        <v>4139.9933583252914</v>
      </c>
      <c r="W54" s="45">
        <f>FC_IND_E!W54+FC_TRA_E!W54+FC_OTH_E!W54</f>
        <v>4291.7967229337964</v>
      </c>
      <c r="X54" s="45">
        <f>FC_IND_E!X54+FC_TRA_E!X54+FC_OTH_E!X54</f>
        <v>4322.046493584854</v>
      </c>
      <c r="Y54" s="45">
        <f>FC_IND_E!Y54+FC_TRA_E!Y54+FC_OTH_E!Y54</f>
        <v>4342.2957663468378</v>
      </c>
      <c r="Z54" s="45">
        <f>FC_IND_E!Z54+FC_TRA_E!Z54+FC_OTH_E!Z54</f>
        <v>3849.0769181198411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222006.99946125911</v>
      </c>
      <c r="D61" s="49">
        <f t="shared" ref="D61:X61" si="33">SUM(D62:D72)</f>
        <v>221798.90825664881</v>
      </c>
      <c r="E61" s="49">
        <f t="shared" si="33"/>
        <v>226126.95526493114</v>
      </c>
      <c r="F61" s="49">
        <f t="shared" si="33"/>
        <v>250062.93558538074</v>
      </c>
      <c r="G61" s="49">
        <f t="shared" si="33"/>
        <v>252220.95955341641</v>
      </c>
      <c r="H61" s="49">
        <f t="shared" si="33"/>
        <v>269015.86638811964</v>
      </c>
      <c r="I61" s="49">
        <f t="shared" si="33"/>
        <v>285163.4068541181</v>
      </c>
      <c r="J61" s="49">
        <f t="shared" si="33"/>
        <v>308333.71838965383</v>
      </c>
      <c r="K61" s="49">
        <f t="shared" si="33"/>
        <v>325607.99326128361</v>
      </c>
      <c r="L61" s="49">
        <f t="shared" si="33"/>
        <v>331752.96035189286</v>
      </c>
      <c r="M61" s="49">
        <f t="shared" si="33"/>
        <v>360468.43210488395</v>
      </c>
      <c r="N61" s="49">
        <f t="shared" si="33"/>
        <v>339031.41519092419</v>
      </c>
      <c r="O61" s="49">
        <f t="shared" si="33"/>
        <v>365094.20257499372</v>
      </c>
      <c r="P61" s="49">
        <f t="shared" si="33"/>
        <v>366724.09816103271</v>
      </c>
      <c r="Q61" s="49">
        <f t="shared" si="33"/>
        <v>342914.3743122404</v>
      </c>
      <c r="R61" s="49">
        <f t="shared" si="33"/>
        <v>356420.12315118144</v>
      </c>
      <c r="S61" s="49">
        <f t="shared" si="33"/>
        <v>358243.83463865035</v>
      </c>
      <c r="T61" s="49">
        <f t="shared" si="33"/>
        <v>365620.01491993549</v>
      </c>
      <c r="U61" s="49">
        <f t="shared" si="33"/>
        <v>381985.26658924634</v>
      </c>
      <c r="V61" s="49">
        <f t="shared" si="33"/>
        <v>384168.01113536983</v>
      </c>
      <c r="W61" s="49">
        <f t="shared" si="33"/>
        <v>377049.44313227705</v>
      </c>
      <c r="X61" s="49">
        <f t="shared" si="33"/>
        <v>403066.91295825038</v>
      </c>
      <c r="Y61" s="49">
        <f t="shared" ref="Y61:Z61" si="34">SUM(Y62:Y72)</f>
        <v>391830.66126184812</v>
      </c>
      <c r="Z61" s="49">
        <f t="shared" si="34"/>
        <v>383717.01609127526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217627.81971839996</v>
      </c>
      <c r="D62" s="52">
        <f>FC_IND_E!D62+FC_TRA_E!D62+FC_OTH_E!D62</f>
        <v>216398.42703359999</v>
      </c>
      <c r="E62" s="52">
        <f>FC_IND_E!E62+FC_TRA_E!E62+FC_OTH_E!E62</f>
        <v>219560.93026559998</v>
      </c>
      <c r="F62" s="52">
        <f>FC_IND_E!F62+FC_TRA_E!F62+FC_OTH_E!F62</f>
        <v>241421.42707199999</v>
      </c>
      <c r="G62" s="52">
        <f>FC_IND_E!G62+FC_TRA_E!G62+FC_OTH_E!G62</f>
        <v>241642.94313600002</v>
      </c>
      <c r="H62" s="52">
        <f>FC_IND_E!H62+FC_TRA_E!H62+FC_OTH_E!H62</f>
        <v>255064.66433279996</v>
      </c>
      <c r="I62" s="52">
        <f>FC_IND_E!I62+FC_TRA_E!I62+FC_OTH_E!I62</f>
        <v>264207.42633599997</v>
      </c>
      <c r="J62" s="52">
        <f>FC_IND_E!J62+FC_TRA_E!J62+FC_OTH_E!J62</f>
        <v>279185.43864959996</v>
      </c>
      <c r="K62" s="52">
        <f>FC_IND_E!K62+FC_TRA_E!K62+FC_OTH_E!K62</f>
        <v>292953.1562496</v>
      </c>
      <c r="L62" s="52">
        <f>FC_IND_E!L62+FC_TRA_E!L62+FC_OTH_E!L62</f>
        <v>293176.23229439999</v>
      </c>
      <c r="M62" s="52">
        <f>FC_IND_E!M62+FC_TRA_E!M62+FC_OTH_E!M62</f>
        <v>316980.53614079999</v>
      </c>
      <c r="N62" s="52">
        <f>FC_IND_E!N62+FC_TRA_E!N62+FC_OTH_E!N62</f>
        <v>293031.35124479997</v>
      </c>
      <c r="O62" s="52">
        <f>FC_IND_E!O62+FC_TRA_E!O62+FC_OTH_E!O62</f>
        <v>315932.25887999992</v>
      </c>
      <c r="P62" s="52">
        <f>FC_IND_E!P62+FC_TRA_E!P62+FC_OTH_E!P62</f>
        <v>320639.77088639996</v>
      </c>
      <c r="Q62" s="52">
        <f>FC_IND_E!Q62+FC_TRA_E!Q62+FC_OTH_E!Q62</f>
        <v>293395.05982080003</v>
      </c>
      <c r="R62" s="52">
        <f>FC_IND_E!R62+FC_TRA_E!R62+FC_OTH_E!R62</f>
        <v>306365.58529920003</v>
      </c>
      <c r="S62" s="52">
        <f>FC_IND_E!S62+FC_TRA_E!S62+FC_OTH_E!S62</f>
        <v>308039.06972160004</v>
      </c>
      <c r="T62" s="52">
        <f>FC_IND_E!T62+FC_TRA_E!T62+FC_OTH_E!T62</f>
        <v>310730.51640959986</v>
      </c>
      <c r="U62" s="52">
        <f>FC_IND_E!U62+FC_TRA_E!U62+FC_OTH_E!U62</f>
        <v>321550.75169280003</v>
      </c>
      <c r="V62" s="52">
        <f>FC_IND_E!V62+FC_TRA_E!V62+FC_OTH_E!V62</f>
        <v>321775.99534080009</v>
      </c>
      <c r="W62" s="52">
        <f>FC_IND_E!W62+FC_TRA_E!W62+FC_OTH_E!W62</f>
        <v>313228.30371840001</v>
      </c>
      <c r="X62" s="52">
        <f>FC_IND_E!X62+FC_TRA_E!X62+FC_OTH_E!X62</f>
        <v>335329.17183359992</v>
      </c>
      <c r="Y62" s="52">
        <f>FC_IND_E!Y62+FC_TRA_E!Y62+FC_OTH_E!Y62</f>
        <v>323067.13487999991</v>
      </c>
      <c r="Z62" s="52">
        <f>FC_IND_E!Z62+FC_TRA_E!Z62+FC_OTH_E!Z62</f>
        <v>312106.01103360002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485.08306559999994</v>
      </c>
      <c r="D63" s="52">
        <f>FC_IND_E!D63+FC_TRA_E!D63+FC_OTH_E!D63</f>
        <v>450.60906239999997</v>
      </c>
      <c r="E63" s="52">
        <f>FC_IND_E!E63+FC_TRA_E!E63+FC_OTH_E!E63</f>
        <v>412.37320319999992</v>
      </c>
      <c r="F63" s="52">
        <f>FC_IND_E!F63+FC_TRA_E!F63+FC_OTH_E!F63</f>
        <v>979.76471040000024</v>
      </c>
      <c r="G63" s="52">
        <f>FC_IND_E!G63+FC_TRA_E!G63+FC_OTH_E!G63</f>
        <v>1018.6118208</v>
      </c>
      <c r="H63" s="52">
        <f>FC_IND_E!H63+FC_TRA_E!H63+FC_OTH_E!H63</f>
        <v>1072.57248</v>
      </c>
      <c r="I63" s="52">
        <f>FC_IND_E!I63+FC_TRA_E!I63+FC_OTH_E!I63</f>
        <v>1074.8170944000001</v>
      </c>
      <c r="J63" s="52">
        <f>FC_IND_E!J63+FC_TRA_E!J63+FC_OTH_E!J63</f>
        <v>1350.9490175999995</v>
      </c>
      <c r="K63" s="52">
        <f>FC_IND_E!K63+FC_TRA_E!K63+FC_OTH_E!K63</f>
        <v>1390.9662144000001</v>
      </c>
      <c r="L63" s="52">
        <f>FC_IND_E!L63+FC_TRA_E!L63+FC_OTH_E!L63</f>
        <v>1723.0340735999998</v>
      </c>
      <c r="M63" s="52">
        <f>FC_IND_E!M63+FC_TRA_E!M63+FC_OTH_E!M63</f>
        <v>1654.2203327999996</v>
      </c>
      <c r="N63" s="52">
        <f>FC_IND_E!N63+FC_TRA_E!N63+FC_OTH_E!N63</f>
        <v>2081.9752128</v>
      </c>
      <c r="O63" s="52">
        <f>FC_IND_E!O63+FC_TRA_E!O63+FC_OTH_E!O63</f>
        <v>2259.7997183999987</v>
      </c>
      <c r="P63" s="52">
        <f>FC_IND_E!P63+FC_TRA_E!P63+FC_OTH_E!P63</f>
        <v>2204.4246336000001</v>
      </c>
      <c r="Q63" s="52">
        <f>FC_IND_E!Q63+FC_TRA_E!Q63+FC_OTH_E!Q63</f>
        <v>2204.2685951999993</v>
      </c>
      <c r="R63" s="52">
        <f>FC_IND_E!R63+FC_TRA_E!R63+FC_OTH_E!R63</f>
        <v>2322.599731199999</v>
      </c>
      <c r="S63" s="52">
        <f>FC_IND_E!S63+FC_TRA_E!S63+FC_OTH_E!S63</f>
        <v>2167.7181119999991</v>
      </c>
      <c r="T63" s="52">
        <f>FC_IND_E!T63+FC_TRA_E!T63+FC_OTH_E!T63</f>
        <v>2173.2996095999993</v>
      </c>
      <c r="U63" s="52">
        <f>FC_IND_E!U63+FC_TRA_E!U63+FC_OTH_E!U63</f>
        <v>2323.985529600001</v>
      </c>
      <c r="V63" s="52">
        <f>FC_IND_E!V63+FC_TRA_E!V63+FC_OTH_E!V63</f>
        <v>2091.9471552000005</v>
      </c>
      <c r="W63" s="52">
        <f>FC_IND_E!W63+FC_TRA_E!W63+FC_OTH_E!W63</f>
        <v>1947.2431104000004</v>
      </c>
      <c r="X63" s="52">
        <f>FC_IND_E!X63+FC_TRA_E!X63+FC_OTH_E!X63</f>
        <v>1843.1683200000007</v>
      </c>
      <c r="Y63" s="52">
        <f>FC_IND_E!Y63+FC_TRA_E!Y63+FC_OTH_E!Y63</f>
        <v>1744.6427711999995</v>
      </c>
      <c r="Z63" s="52">
        <f>FC_IND_E!Z63+FC_TRA_E!Z63+FC_OTH_E!Z63</f>
        <v>1777.7841984000006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807.37460157914848</v>
      </c>
      <c r="D64" s="52">
        <f>FC_IND_E!D64+FC_TRA_E!D64+FC_OTH_E!D64</f>
        <v>1258.4074315288135</v>
      </c>
      <c r="E64" s="52">
        <f>FC_IND_E!E64+FC_TRA_E!E64+FC_OTH_E!E64</f>
        <v>1550.4702247711427</v>
      </c>
      <c r="F64" s="52">
        <f>FC_IND_E!F64+FC_TRA_E!F64+FC_OTH_E!F64</f>
        <v>1063.9371567407868</v>
      </c>
      <c r="G64" s="52">
        <f>FC_IND_E!G64+FC_TRA_E!G64+FC_OTH_E!G64</f>
        <v>1190.6132001364085</v>
      </c>
      <c r="H64" s="52">
        <f>FC_IND_E!H64+FC_TRA_E!H64+FC_OTH_E!H64</f>
        <v>1244.7404447596878</v>
      </c>
      <c r="I64" s="52">
        <f>FC_IND_E!I64+FC_TRA_E!I64+FC_OTH_E!I64</f>
        <v>1417.2323755580794</v>
      </c>
      <c r="J64" s="52">
        <f>FC_IND_E!J64+FC_TRA_E!J64+FC_OTH_E!J64</f>
        <v>1854.916084213881</v>
      </c>
      <c r="K64" s="52">
        <f>FC_IND_E!K64+FC_TRA_E!K64+FC_OTH_E!K64</f>
        <v>1993.228945923657</v>
      </c>
      <c r="L64" s="52">
        <f>FC_IND_E!L64+FC_TRA_E!L64+FC_OTH_E!L64</f>
        <v>2452.6470202128503</v>
      </c>
      <c r="M64" s="52">
        <f>FC_IND_E!M64+FC_TRA_E!M64+FC_OTH_E!M64</f>
        <v>3161.5016786439523</v>
      </c>
      <c r="N64" s="52">
        <f>FC_IND_E!N64+FC_TRA_E!N64+FC_OTH_E!N64</f>
        <v>3607.1009603643015</v>
      </c>
      <c r="O64" s="52">
        <f>FC_IND_E!O64+FC_TRA_E!O64+FC_OTH_E!O64</f>
        <v>3971.9309789938179</v>
      </c>
      <c r="P64" s="52">
        <f>FC_IND_E!P64+FC_TRA_E!P64+FC_OTH_E!P64</f>
        <v>4599.3286595927693</v>
      </c>
      <c r="Q64" s="52">
        <f>FC_IND_E!Q64+FC_TRA_E!Q64+FC_OTH_E!Q64</f>
        <v>5035.8168148003942</v>
      </c>
      <c r="R64" s="52">
        <f>FC_IND_E!R64+FC_TRA_E!R64+FC_OTH_E!R64</f>
        <v>5348.5396438213093</v>
      </c>
      <c r="S64" s="52">
        <f>FC_IND_E!S64+FC_TRA_E!S64+FC_OTH_E!S64</f>
        <v>5944.577158490285</v>
      </c>
      <c r="T64" s="52">
        <f>FC_IND_E!T64+FC_TRA_E!T64+FC_OTH_E!T64</f>
        <v>6332.5862335356924</v>
      </c>
      <c r="U64" s="52">
        <f>FC_IND_E!U64+FC_TRA_E!U64+FC_OTH_E!U64</f>
        <v>6390.2094545262853</v>
      </c>
      <c r="V64" s="52">
        <f>FC_IND_E!V64+FC_TRA_E!V64+FC_OTH_E!V64</f>
        <v>6771.0431868897158</v>
      </c>
      <c r="W64" s="52">
        <f>FC_IND_E!W64+FC_TRA_E!W64+FC_OTH_E!W64</f>
        <v>7392.3372533970396</v>
      </c>
      <c r="X64" s="52">
        <f>FC_IND_E!X64+FC_TRA_E!X64+FC_OTH_E!X64</f>
        <v>9168.4167958504822</v>
      </c>
      <c r="Y64" s="52">
        <f>FC_IND_E!Y64+FC_TRA_E!Y64+FC_OTH_E!Y64</f>
        <v>9913.9562111282321</v>
      </c>
      <c r="Z64" s="52">
        <f>FC_IND_E!Z64+FC_TRA_E!Z64+FC_OTH_E!Z64</f>
        <v>10692.714198795256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968.80032000000051</v>
      </c>
      <c r="D65" s="52">
        <f>FC_IND_E!D65+FC_TRA_E!D65+FC_OTH_E!D65</f>
        <v>1196.2000800000001</v>
      </c>
      <c r="E65" s="52">
        <f>FC_IND_E!E65+FC_TRA_E!E65+FC_OTH_E!E65</f>
        <v>1295.30016</v>
      </c>
      <c r="F65" s="52">
        <f>FC_IND_E!F65+FC_TRA_E!F65+FC_OTH_E!F65</f>
        <v>2339.70084</v>
      </c>
      <c r="G65" s="52">
        <f>FC_IND_E!G65+FC_TRA_E!G65+FC_OTH_E!G65</f>
        <v>2532.9002399999999</v>
      </c>
      <c r="H65" s="52">
        <f>FC_IND_E!H65+FC_TRA_E!H65+FC_OTH_E!H65</f>
        <v>1870.7003999999995</v>
      </c>
      <c r="I65" s="52">
        <f>FC_IND_E!I65+FC_TRA_E!I65+FC_OTH_E!I65</f>
        <v>2002.0013999999994</v>
      </c>
      <c r="J65" s="52">
        <f>FC_IND_E!J65+FC_TRA_E!J65+FC_OTH_E!J65</f>
        <v>2938.5478800000001</v>
      </c>
      <c r="K65" s="52">
        <f>FC_IND_E!K65+FC_TRA_E!K65+FC_OTH_E!K65</f>
        <v>1367.1342</v>
      </c>
      <c r="L65" s="52">
        <f>FC_IND_E!L65+FC_TRA_E!L65+FC_OTH_E!L65</f>
        <v>1545.5570400000004</v>
      </c>
      <c r="M65" s="52">
        <f>FC_IND_E!M65+FC_TRA_E!M65+FC_OTH_E!M65</f>
        <v>1699.7965199999992</v>
      </c>
      <c r="N65" s="52">
        <f>FC_IND_E!N65+FC_TRA_E!N65+FC_OTH_E!N65</f>
        <v>1840.24476</v>
      </c>
      <c r="O65" s="52">
        <f>FC_IND_E!O65+FC_TRA_E!O65+FC_OTH_E!O65</f>
        <v>2019.5697600000003</v>
      </c>
      <c r="P65" s="52">
        <f>FC_IND_E!P65+FC_TRA_E!P65+FC_OTH_E!P65</f>
        <v>2829.08844</v>
      </c>
      <c r="Q65" s="52">
        <f>FC_IND_E!Q65+FC_TRA_E!Q65+FC_OTH_E!Q65</f>
        <v>2771.6464800000003</v>
      </c>
      <c r="R65" s="52">
        <f>FC_IND_E!R65+FC_TRA_E!R65+FC_OTH_E!R65</f>
        <v>2852.7674400000001</v>
      </c>
      <c r="S65" s="52">
        <f>FC_IND_E!S65+FC_TRA_E!S65+FC_OTH_E!S65</f>
        <v>2996.5982399999994</v>
      </c>
      <c r="T65" s="52">
        <f>FC_IND_E!T65+FC_TRA_E!T65+FC_OTH_E!T65</f>
        <v>3565.4083199999995</v>
      </c>
      <c r="U65" s="52">
        <f>FC_IND_E!U65+FC_TRA_E!U65+FC_OTH_E!U65</f>
        <v>4034.9365199999988</v>
      </c>
      <c r="V65" s="52">
        <f>FC_IND_E!V65+FC_TRA_E!V65+FC_OTH_E!V65</f>
        <v>4167.5849999999991</v>
      </c>
      <c r="W65" s="52">
        <f>FC_IND_E!W65+FC_TRA_E!W65+FC_OTH_E!W65</f>
        <v>4323.7457999999997</v>
      </c>
      <c r="X65" s="52">
        <f>FC_IND_E!X65+FC_TRA_E!X65+FC_OTH_E!X65</f>
        <v>4314.4315199999992</v>
      </c>
      <c r="Y65" s="52">
        <f>FC_IND_E!Y65+FC_TRA_E!Y65+FC_OTH_E!Y65</f>
        <v>4458.0272400000003</v>
      </c>
      <c r="Z65" s="52">
        <f>FC_IND_E!Z65+FC_TRA_E!Z65+FC_OTH_E!Z65</f>
        <v>3814.8825599999996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40.020238079999984</v>
      </c>
      <c r="H66" s="52">
        <f>FC_IND_E!H66+FC_TRA_E!H66+FC_OTH_E!H66</f>
        <v>23.489485919999996</v>
      </c>
      <c r="I66" s="52">
        <f>FC_IND_E!I66+FC_TRA_E!I66+FC_OTH_E!I66</f>
        <v>27.188049599999999</v>
      </c>
      <c r="J66" s="52">
        <f>FC_IND_E!J66+FC_TRA_E!J66+FC_OTH_E!J66</f>
        <v>42.511180319999987</v>
      </c>
      <c r="K66" s="52">
        <f>FC_IND_E!K66+FC_TRA_E!K66+FC_OTH_E!K66</f>
        <v>48.171045599999999</v>
      </c>
      <c r="L66" s="52">
        <f>FC_IND_E!L66+FC_TRA_E!L66+FC_OTH_E!L66</f>
        <v>48.003334560000006</v>
      </c>
      <c r="M66" s="52">
        <f>FC_IND_E!M66+FC_TRA_E!M66+FC_OTH_E!M66</f>
        <v>67.844213280000005</v>
      </c>
      <c r="N66" s="52">
        <f>FC_IND_E!N66+FC_TRA_E!N66+FC_OTH_E!N66</f>
        <v>82.450876319999992</v>
      </c>
      <c r="O66" s="52">
        <f>FC_IND_E!O66+FC_TRA_E!O66+FC_OTH_E!O66</f>
        <v>88.879204799999997</v>
      </c>
      <c r="P66" s="52">
        <f>FC_IND_E!P66+FC_TRA_E!P66+FC_OTH_E!P66</f>
        <v>77.730498719999972</v>
      </c>
      <c r="Q66" s="52">
        <f>FC_IND_E!Q66+FC_TRA_E!Q66+FC_OTH_E!Q66</f>
        <v>68.016257279999977</v>
      </c>
      <c r="R66" s="52">
        <f>FC_IND_E!R66+FC_TRA_E!R66+FC_OTH_E!R66</f>
        <v>66.629455200000024</v>
      </c>
      <c r="S66" s="52">
        <f>FC_IND_E!S66+FC_TRA_E!S66+FC_OTH_E!S66</f>
        <v>31.51667664</v>
      </c>
      <c r="T66" s="52">
        <f>FC_IND_E!T66+FC_TRA_E!T66+FC_OTH_E!T66</f>
        <v>22.57140815999999</v>
      </c>
      <c r="U66" s="52">
        <f>FC_IND_E!U66+FC_TRA_E!U66+FC_OTH_E!U66</f>
        <v>17.742961439999998</v>
      </c>
      <c r="V66" s="52">
        <f>FC_IND_E!V66+FC_TRA_E!V66+FC_OTH_E!V66</f>
        <v>11.06230176</v>
      </c>
      <c r="W66" s="52">
        <f>FC_IND_E!W66+FC_TRA_E!W66+FC_OTH_E!W66</f>
        <v>10.247960159999998</v>
      </c>
      <c r="X66" s="52">
        <f>FC_IND_E!X66+FC_TRA_E!X66+FC_OTH_E!X66</f>
        <v>7.5543883200000002</v>
      </c>
      <c r="Y66" s="52">
        <f>FC_IND_E!Y66+FC_TRA_E!Y66+FC_OTH_E!Y66</f>
        <v>5.6580811200000012</v>
      </c>
      <c r="Z66" s="52">
        <f>FC_IND_E!Z66+FC_TRA_E!Z66+FC_OTH_E!Z66</f>
        <v>5.7251145600000006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173.95560000000003</v>
      </c>
      <c r="D67" s="52">
        <f>FC_IND_E!D67+FC_TRA_E!D67+FC_OTH_E!D67</f>
        <v>194.98319999999998</v>
      </c>
      <c r="E67" s="52">
        <f>FC_IND_E!E67+FC_TRA_E!E67+FC_OTH_E!E67</f>
        <v>472.20394176000008</v>
      </c>
      <c r="F67" s="52">
        <f>FC_IND_E!F67+FC_TRA_E!F67+FC_OTH_E!F67</f>
        <v>718.99430544000006</v>
      </c>
      <c r="G67" s="52">
        <f>FC_IND_E!G67+FC_TRA_E!G67+FC_OTH_E!G67</f>
        <v>867.87965376000022</v>
      </c>
      <c r="H67" s="52">
        <f>FC_IND_E!H67+FC_TRA_E!H67+FC_OTH_E!H67</f>
        <v>1606.4245295999999</v>
      </c>
      <c r="I67" s="52">
        <f>FC_IND_E!I67+FC_TRA_E!I67+FC_OTH_E!I67</f>
        <v>2489.3125372800005</v>
      </c>
      <c r="J67" s="52">
        <f>FC_IND_E!J67+FC_TRA_E!J67+FC_OTH_E!J67</f>
        <v>3218.8267598399993</v>
      </c>
      <c r="K67" s="52">
        <f>FC_IND_E!K67+FC_TRA_E!K67+FC_OTH_E!K67</f>
        <v>5012.1749289600002</v>
      </c>
      <c r="L67" s="52">
        <f>FC_IND_E!L67+FC_TRA_E!L67+FC_OTH_E!L67</f>
        <v>6129.7355404800019</v>
      </c>
      <c r="M67" s="52">
        <f>FC_IND_E!M67+FC_TRA_E!M67+FC_OTH_E!M67</f>
        <v>7329.4885799999993</v>
      </c>
      <c r="N67" s="52">
        <f>FC_IND_E!N67+FC_TRA_E!N67+FC_OTH_E!N67</f>
        <v>7477.1642678400012</v>
      </c>
      <c r="O67" s="52">
        <f>FC_IND_E!O67+FC_TRA_E!O67+FC_OTH_E!O67</f>
        <v>7293.8555913600003</v>
      </c>
      <c r="P67" s="52">
        <f>FC_IND_E!P67+FC_TRA_E!P67+FC_OTH_E!P67</f>
        <v>6777.81025056</v>
      </c>
      <c r="Q67" s="52">
        <f>FC_IND_E!Q67+FC_TRA_E!Q67+FC_OTH_E!Q67</f>
        <v>6761.8789761600001</v>
      </c>
      <c r="R67" s="52">
        <f>FC_IND_E!R67+FC_TRA_E!R67+FC_OTH_E!R67</f>
        <v>6888.7128715200015</v>
      </c>
      <c r="S67" s="52">
        <f>FC_IND_E!S67+FC_TRA_E!S67+FC_OTH_E!S67</f>
        <v>6797.9052446399992</v>
      </c>
      <c r="T67" s="52">
        <f>FC_IND_E!T67+FC_TRA_E!T67+FC_OTH_E!T67</f>
        <v>7204.5734212799998</v>
      </c>
      <c r="U67" s="52">
        <f>FC_IND_E!U67+FC_TRA_E!U67+FC_OTH_E!U67</f>
        <v>7756.42303008</v>
      </c>
      <c r="V67" s="52">
        <f>FC_IND_E!V67+FC_TRA_E!V67+FC_OTH_E!V67</f>
        <v>8066.4616108799992</v>
      </c>
      <c r="W67" s="52">
        <f>FC_IND_E!W67+FC_TRA_E!W67+FC_OTH_E!W67</f>
        <v>7960.1506531200002</v>
      </c>
      <c r="X67" s="52">
        <f>FC_IND_E!X67+FC_TRA_E!X67+FC_OTH_E!X67</f>
        <v>9051.3717105600008</v>
      </c>
      <c r="Y67" s="52">
        <f>FC_IND_E!Y67+FC_TRA_E!Y67+FC_OTH_E!Y67</f>
        <v>9676.6591291199984</v>
      </c>
      <c r="Z67" s="52">
        <f>FC_IND_E!Z67+FC_TRA_E!Z67+FC_OTH_E!Z67</f>
        <v>10607.358291839999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709.40011247999996</v>
      </c>
      <c r="D68" s="52">
        <f>FC_IND_E!D68+FC_TRA_E!D68+FC_OTH_E!D68</f>
        <v>977.8731177599999</v>
      </c>
      <c r="E68" s="52">
        <f>FC_IND_E!E68+FC_TRA_E!E68+FC_OTH_E!E68</f>
        <v>1507.7553839999998</v>
      </c>
      <c r="F68" s="52">
        <f>FC_IND_E!F68+FC_TRA_E!F68+FC_OTH_E!F68</f>
        <v>2164.2959332800001</v>
      </c>
      <c r="G68" s="52">
        <f>FC_IND_E!G68+FC_TRA_E!G68+FC_OTH_E!G68</f>
        <v>1988.7093561600002</v>
      </c>
      <c r="H68" s="52">
        <f>FC_IND_E!H68+FC_TRA_E!H68+FC_OTH_E!H68</f>
        <v>2962.6305595200001</v>
      </c>
      <c r="I68" s="52">
        <f>FC_IND_E!I68+FC_TRA_E!I68+FC_OTH_E!I68</f>
        <v>5089.9388169599997</v>
      </c>
      <c r="J68" s="52">
        <f>FC_IND_E!J68+FC_TRA_E!J68+FC_OTH_E!J68</f>
        <v>5183.2440129600009</v>
      </c>
      <c r="K68" s="52">
        <f>FC_IND_E!K68+FC_TRA_E!K68+FC_OTH_E!K68</f>
        <v>3342.8781302400002</v>
      </c>
      <c r="L68" s="52">
        <f>FC_IND_E!L68+FC_TRA_E!L68+FC_OTH_E!L68</f>
        <v>1617.1322932800003</v>
      </c>
      <c r="M68" s="52">
        <f>FC_IND_E!M68+FC_TRA_E!M68+FC_OTH_E!M68</f>
        <v>1715.6357668799997</v>
      </c>
      <c r="N68" s="52">
        <f>FC_IND_E!N68+FC_TRA_E!N68+FC_OTH_E!N68</f>
        <v>1276.4071799999999</v>
      </c>
      <c r="O68" s="52">
        <f>FC_IND_E!O68+FC_TRA_E!O68+FC_OTH_E!O68</f>
        <v>946.04650703999971</v>
      </c>
      <c r="P68" s="52">
        <f>FC_IND_E!P68+FC_TRA_E!P68+FC_OTH_E!P68</f>
        <v>635.78210256</v>
      </c>
      <c r="Q68" s="52">
        <f>FC_IND_E!Q68+FC_TRA_E!Q68+FC_OTH_E!Q68</f>
        <v>1151.4660235199999</v>
      </c>
      <c r="R68" s="52">
        <f>FC_IND_E!R68+FC_TRA_E!R68+FC_OTH_E!R68</f>
        <v>1327.0459737599997</v>
      </c>
      <c r="S68" s="52">
        <f>FC_IND_E!S68+FC_TRA_E!S68+FC_OTH_E!S68</f>
        <v>1100.77982208</v>
      </c>
      <c r="T68" s="52">
        <f>FC_IND_E!T68+FC_TRA_E!T68+FC_OTH_E!T68</f>
        <v>1749.2529096000001</v>
      </c>
      <c r="U68" s="52">
        <f>FC_IND_E!U68+FC_TRA_E!U68+FC_OTH_E!U68</f>
        <v>1710.0177019199998</v>
      </c>
      <c r="V68" s="52">
        <f>FC_IND_E!V68+FC_TRA_E!V68+FC_OTH_E!V68</f>
        <v>1566.3650399999999</v>
      </c>
      <c r="W68" s="52">
        <f>FC_IND_E!W68+FC_TRA_E!W68+FC_OTH_E!W68</f>
        <v>1486.9074744000002</v>
      </c>
      <c r="X68" s="52">
        <f>FC_IND_E!X68+FC_TRA_E!X68+FC_OTH_E!X68</f>
        <v>1548.4339771199998</v>
      </c>
      <c r="Y68" s="52">
        <f>FC_IND_E!Y68+FC_TRA_E!Y68+FC_OTH_E!Y68</f>
        <v>1905.4775275200002</v>
      </c>
      <c r="Z68" s="52">
        <f>FC_IND_E!Z68+FC_TRA_E!Z68+FC_OTH_E!Z68</f>
        <v>2532.9288772800005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1186.67871504</v>
      </c>
      <c r="D69" s="52">
        <f>FC_IND_E!D69+FC_TRA_E!D69+FC_OTH_E!D69</f>
        <v>1262.5490995199998</v>
      </c>
      <c r="E69" s="52">
        <f>FC_IND_E!E69+FC_TRA_E!E69+FC_OTH_E!E69</f>
        <v>1256.0909500800003</v>
      </c>
      <c r="F69" s="52">
        <f>FC_IND_E!F69+FC_TRA_E!F69+FC_OTH_E!F69</f>
        <v>1273.5002736000001</v>
      </c>
      <c r="G69" s="52">
        <f>FC_IND_E!G69+FC_TRA_E!G69+FC_OTH_E!G69</f>
        <v>2793.5311881600001</v>
      </c>
      <c r="H69" s="52">
        <f>FC_IND_E!H69+FC_TRA_E!H69+FC_OTH_E!H69</f>
        <v>4543.4901153600003</v>
      </c>
      <c r="I69" s="52">
        <f>FC_IND_E!I69+FC_TRA_E!I69+FC_OTH_E!I69</f>
        <v>6496.3916351999997</v>
      </c>
      <c r="J69" s="52">
        <f>FC_IND_E!J69+FC_TRA_E!J69+FC_OTH_E!J69</f>
        <v>11773.4883264</v>
      </c>
      <c r="K69" s="52">
        <f>FC_IND_E!K69+FC_TRA_E!K69+FC_OTH_E!K69</f>
        <v>17947.987166880004</v>
      </c>
      <c r="L69" s="52">
        <f>FC_IND_E!L69+FC_TRA_E!L69+FC_OTH_E!L69</f>
        <v>24116.917644000001</v>
      </c>
      <c r="M69" s="52">
        <f>FC_IND_E!M69+FC_TRA_E!M69+FC_OTH_E!M69</f>
        <v>27039.603409919997</v>
      </c>
      <c r="N69" s="52">
        <f>FC_IND_E!N69+FC_TRA_E!N69+FC_OTH_E!N69</f>
        <v>29263.910329439994</v>
      </c>
      <c r="O69" s="52">
        <f>FC_IND_E!O69+FC_TRA_E!O69+FC_OTH_E!O69</f>
        <v>32415.45539616</v>
      </c>
      <c r="P69" s="52">
        <f>FC_IND_E!P69+FC_TRA_E!P69+FC_OTH_E!P69</f>
        <v>28802.915755199996</v>
      </c>
      <c r="Q69" s="52">
        <f>FC_IND_E!Q69+FC_TRA_E!Q69+FC_OTH_E!Q69</f>
        <v>31298.67063936</v>
      </c>
      <c r="R69" s="52">
        <f>FC_IND_E!R69+FC_TRA_E!R69+FC_OTH_E!R69</f>
        <v>31056.532090559998</v>
      </c>
      <c r="S69" s="52">
        <f>FC_IND_E!S69+FC_TRA_E!S69+FC_OTH_E!S69</f>
        <v>30934.830968639992</v>
      </c>
      <c r="T69" s="52">
        <f>FC_IND_E!T69+FC_TRA_E!T69+FC_OTH_E!T69</f>
        <v>33645.223869120004</v>
      </c>
      <c r="U69" s="52">
        <f>FC_IND_E!U69+FC_TRA_E!U69+FC_OTH_E!U69</f>
        <v>37809.790260480004</v>
      </c>
      <c r="V69" s="52">
        <f>FC_IND_E!V69+FC_TRA_E!V69+FC_OTH_E!V69</f>
        <v>39292.589324159999</v>
      </c>
      <c r="W69" s="52">
        <f>FC_IND_E!W69+FC_TRA_E!W69+FC_OTH_E!W69</f>
        <v>40102.152688800001</v>
      </c>
      <c r="X69" s="52">
        <f>FC_IND_E!X69+FC_TRA_E!X69+FC_OTH_E!X69</f>
        <v>41261.697898560007</v>
      </c>
      <c r="Y69" s="52">
        <f>FC_IND_E!Y69+FC_TRA_E!Y69+FC_OTH_E!Y69</f>
        <v>40619.845828799997</v>
      </c>
      <c r="Z69" s="52">
        <f>FC_IND_E!Z69+FC_TRA_E!Z69+FC_OTH_E!Z69</f>
        <v>41653.507335840004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1.5292799999999999E-2</v>
      </c>
      <c r="Y71" s="52">
        <f>FC_IND_E!Y71+FC_TRA_E!Y71+FC_OTH_E!Y71</f>
        <v>18.69009552</v>
      </c>
      <c r="Z71" s="52">
        <f>FC_IND_E!Z71+FC_TRA_E!Z71+FC_OTH_E!Z71</f>
        <v>75.723573599999995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47.887328159999996</v>
      </c>
      <c r="D72" s="55">
        <f>FC_IND_E!D72+FC_TRA_E!D72+FC_OTH_E!D72</f>
        <v>59.859231839999993</v>
      </c>
      <c r="E72" s="55">
        <f>FC_IND_E!E72+FC_TRA_E!E72+FC_OTH_E!E72</f>
        <v>71.831135520000004</v>
      </c>
      <c r="F72" s="55">
        <f>FC_IND_E!F72+FC_TRA_E!F72+FC_OTH_E!F72</f>
        <v>101.31529391999999</v>
      </c>
      <c r="G72" s="55">
        <f>FC_IND_E!G72+FC_TRA_E!G72+FC_OTH_E!G72</f>
        <v>145.75072031999997</v>
      </c>
      <c r="H72" s="55">
        <f>FC_IND_E!H72+FC_TRA_E!H72+FC_OTH_E!H72</f>
        <v>627.15404015999979</v>
      </c>
      <c r="I72" s="55">
        <f>FC_IND_E!I72+FC_TRA_E!I72+FC_OTH_E!I72</f>
        <v>2359.0986091199998</v>
      </c>
      <c r="J72" s="55">
        <f>FC_IND_E!J72+FC_TRA_E!J72+FC_OTH_E!J72</f>
        <v>2785.7964787199999</v>
      </c>
      <c r="K72" s="55">
        <f>FC_IND_E!K72+FC_TRA_E!K72+FC_OTH_E!K72</f>
        <v>1552.29637968</v>
      </c>
      <c r="L72" s="55">
        <f>FC_IND_E!L72+FC_TRA_E!L72+FC_OTH_E!L72</f>
        <v>943.70111135999957</v>
      </c>
      <c r="M72" s="55">
        <f>FC_IND_E!M72+FC_TRA_E!M72+FC_OTH_E!M72</f>
        <v>819.80546255999991</v>
      </c>
      <c r="N72" s="55">
        <f>FC_IND_E!N72+FC_TRA_E!N72+FC_OTH_E!N72</f>
        <v>370.81035935999995</v>
      </c>
      <c r="O72" s="55">
        <f>FC_IND_E!O72+FC_TRA_E!O72+FC_OTH_E!O72</f>
        <v>166.40653824</v>
      </c>
      <c r="P72" s="55">
        <f>FC_IND_E!P72+FC_TRA_E!P72+FC_OTH_E!P72</f>
        <v>157.24693440000001</v>
      </c>
      <c r="Q72" s="55">
        <f>FC_IND_E!Q72+FC_TRA_E!Q72+FC_OTH_E!Q72</f>
        <v>227.55070511999998</v>
      </c>
      <c r="R72" s="55">
        <f>FC_IND_E!R72+FC_TRA_E!R72+FC_OTH_E!R72</f>
        <v>191.71064591999999</v>
      </c>
      <c r="S72" s="55">
        <f>FC_IND_E!S72+FC_TRA_E!S72+FC_OTH_E!S72</f>
        <v>230.83869455999999</v>
      </c>
      <c r="T72" s="55">
        <f>FC_IND_E!T72+FC_TRA_E!T72+FC_OTH_E!T72</f>
        <v>196.58273904000001</v>
      </c>
      <c r="U72" s="55">
        <f>FC_IND_E!U72+FC_TRA_E!U72+FC_OTH_E!U72</f>
        <v>391.40943839999994</v>
      </c>
      <c r="V72" s="55">
        <f>FC_IND_E!V72+FC_TRA_E!V72+FC_OTH_E!V72</f>
        <v>424.96217567999997</v>
      </c>
      <c r="W72" s="55">
        <f>FC_IND_E!W72+FC_TRA_E!W72+FC_OTH_E!W72</f>
        <v>598.35447360000012</v>
      </c>
      <c r="X72" s="55">
        <f>FC_IND_E!X72+FC_TRA_E!X72+FC_OTH_E!X72</f>
        <v>542.65122143999986</v>
      </c>
      <c r="Y72" s="55">
        <f>FC_IND_E!Y72+FC_TRA_E!Y72+FC_OTH_E!Y72</f>
        <v>420.56949743999996</v>
      </c>
      <c r="Z72" s="55">
        <f>FC_IND_E!Z72+FC_TRA_E!Z72+FC_OTH_E!Z72</f>
        <v>450.38090735999992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501771.20320174552</v>
      </c>
      <c r="D2" s="21">
        <f t="shared" ref="D2:X2" si="0">SUM(D3,D17,D22,D25,D26,D51,D52)</f>
        <v>489860.3418072855</v>
      </c>
      <c r="E2" s="21">
        <f t="shared" si="0"/>
        <v>482917.85273070127</v>
      </c>
      <c r="F2" s="21">
        <f t="shared" si="0"/>
        <v>491010.10303419922</v>
      </c>
      <c r="G2" s="21">
        <f t="shared" si="0"/>
        <v>475003.56577393407</v>
      </c>
      <c r="H2" s="21">
        <f t="shared" si="0"/>
        <v>468505.53187887708</v>
      </c>
      <c r="I2" s="21">
        <f t="shared" si="0"/>
        <v>453207.14947277581</v>
      </c>
      <c r="J2" s="21">
        <f t="shared" si="0"/>
        <v>454615.84155816463</v>
      </c>
      <c r="K2" s="21">
        <f t="shared" si="0"/>
        <v>436919.4543486308</v>
      </c>
      <c r="L2" s="21">
        <f t="shared" si="0"/>
        <v>365036.86732544284</v>
      </c>
      <c r="M2" s="21">
        <f t="shared" si="0"/>
        <v>387298.25773036049</v>
      </c>
      <c r="N2" s="21">
        <f t="shared" si="0"/>
        <v>387794.40782828029</v>
      </c>
      <c r="O2" s="21">
        <f t="shared" si="0"/>
        <v>374622.95025963103</v>
      </c>
      <c r="P2" s="21">
        <f t="shared" si="0"/>
        <v>366047.74245203886</v>
      </c>
      <c r="Q2" s="21">
        <f t="shared" si="0"/>
        <v>357877.36766117479</v>
      </c>
      <c r="R2" s="21">
        <f t="shared" si="0"/>
        <v>359530.63595025841</v>
      </c>
      <c r="S2" s="21">
        <f t="shared" si="0"/>
        <v>363073.20895475999</v>
      </c>
      <c r="T2" s="21">
        <f t="shared" si="0"/>
        <v>364045.58107116562</v>
      </c>
      <c r="U2" s="21">
        <f t="shared" si="0"/>
        <v>370864.78200313967</v>
      </c>
      <c r="V2" s="21">
        <f t="shared" si="0"/>
        <v>361081.25502197223</v>
      </c>
      <c r="W2" s="21">
        <f t="shared" si="0"/>
        <v>348524.40729355242</v>
      </c>
      <c r="X2" s="21">
        <f t="shared" si="0"/>
        <v>370990.07805868954</v>
      </c>
      <c r="Y2" s="21">
        <f t="shared" ref="Y2:Z2" si="1">SUM(Y3,Y17,Y22,Y25,Y26,Y51,Y52)</f>
        <v>343503.02624792932</v>
      </c>
      <c r="Z2" s="21">
        <f t="shared" si="1"/>
        <v>322489.45335667505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92678.175152832744</v>
      </c>
      <c r="D3" s="24">
        <f t="shared" ref="D3:X3" si="3">SUM(D4,D8,D11)</f>
        <v>82415.216545387462</v>
      </c>
      <c r="E3" s="24">
        <f t="shared" si="3"/>
        <v>77574.876901400858</v>
      </c>
      <c r="F3" s="24">
        <f t="shared" si="3"/>
        <v>80314.33856331429</v>
      </c>
      <c r="G3" s="24">
        <f t="shared" si="3"/>
        <v>74912.956124842123</v>
      </c>
      <c r="H3" s="24">
        <f t="shared" si="3"/>
        <v>71857.599044796953</v>
      </c>
      <c r="I3" s="24">
        <f t="shared" si="3"/>
        <v>71812.663127049906</v>
      </c>
      <c r="J3" s="24">
        <f t="shared" si="3"/>
        <v>73956.101722687803</v>
      </c>
      <c r="K3" s="24">
        <f t="shared" si="3"/>
        <v>68102.868201403966</v>
      </c>
      <c r="L3" s="24">
        <f t="shared" si="3"/>
        <v>53993.180253845378</v>
      </c>
      <c r="M3" s="24">
        <f t="shared" si="3"/>
        <v>54590.534016140125</v>
      </c>
      <c r="N3" s="24">
        <f t="shared" si="3"/>
        <v>60742.545848503898</v>
      </c>
      <c r="O3" s="24">
        <f t="shared" si="3"/>
        <v>56477.58413482031</v>
      </c>
      <c r="P3" s="24">
        <f t="shared" si="3"/>
        <v>53286.522753819503</v>
      </c>
      <c r="Q3" s="24">
        <f t="shared" si="3"/>
        <v>52038.892260226836</v>
      </c>
      <c r="R3" s="24">
        <f t="shared" si="3"/>
        <v>53608.869594758311</v>
      </c>
      <c r="S3" s="24">
        <f t="shared" si="3"/>
        <v>53638.849879209505</v>
      </c>
      <c r="T3" s="24">
        <f t="shared" si="3"/>
        <v>54451.805749599189</v>
      </c>
      <c r="U3" s="24">
        <f t="shared" si="3"/>
        <v>51868.975716412715</v>
      </c>
      <c r="V3" s="24">
        <f t="shared" si="3"/>
        <v>48137.111976529894</v>
      </c>
      <c r="W3" s="24">
        <f t="shared" si="3"/>
        <v>44907.308187436924</v>
      </c>
      <c r="X3" s="24">
        <f t="shared" si="3"/>
        <v>44663.688546767415</v>
      </c>
      <c r="Y3" s="24">
        <f t="shared" ref="Y3:Z3" si="4">SUM(Y4,Y8,Y11)</f>
        <v>42311.057077675017</v>
      </c>
      <c r="Z3" s="24">
        <f t="shared" si="4"/>
        <v>35371.620819359181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51203.660796191965</v>
      </c>
      <c r="D4" s="19">
        <f t="shared" ref="D4:X4" si="6">SUM(D5:D7)</f>
        <v>47970.980804327621</v>
      </c>
      <c r="E4" s="19">
        <f t="shared" si="6"/>
        <v>43410.923417213235</v>
      </c>
      <c r="F4" s="19">
        <f t="shared" si="6"/>
        <v>41025.259347843734</v>
      </c>
      <c r="G4" s="19">
        <f t="shared" si="6"/>
        <v>42288.544480976256</v>
      </c>
      <c r="H4" s="19">
        <f t="shared" si="6"/>
        <v>40428.519347016721</v>
      </c>
      <c r="I4" s="19">
        <f t="shared" si="6"/>
        <v>37596.213887368416</v>
      </c>
      <c r="J4" s="19">
        <f t="shared" si="6"/>
        <v>43807.689609779634</v>
      </c>
      <c r="K4" s="19">
        <f t="shared" si="6"/>
        <v>40761.098015910778</v>
      </c>
      <c r="L4" s="19">
        <f t="shared" si="6"/>
        <v>31374.264197566623</v>
      </c>
      <c r="M4" s="19">
        <f t="shared" si="6"/>
        <v>33079.826142408914</v>
      </c>
      <c r="N4" s="19">
        <f t="shared" si="6"/>
        <v>36548.877296075356</v>
      </c>
      <c r="O4" s="19">
        <f t="shared" si="6"/>
        <v>33550.272202243112</v>
      </c>
      <c r="P4" s="19">
        <f t="shared" si="6"/>
        <v>31202.806096824861</v>
      </c>
      <c r="Q4" s="19">
        <f t="shared" si="6"/>
        <v>30989.144404380902</v>
      </c>
      <c r="R4" s="19">
        <f t="shared" si="6"/>
        <v>31582.709105832371</v>
      </c>
      <c r="S4" s="19">
        <f t="shared" si="6"/>
        <v>31759.69556017682</v>
      </c>
      <c r="T4" s="19">
        <f t="shared" si="6"/>
        <v>32858.577343098259</v>
      </c>
      <c r="U4" s="19">
        <f t="shared" si="6"/>
        <v>30754.373702968729</v>
      </c>
      <c r="V4" s="19">
        <f t="shared" si="6"/>
        <v>28884.54917310414</v>
      </c>
      <c r="W4" s="19">
        <f t="shared" si="6"/>
        <v>25942.800443683424</v>
      </c>
      <c r="X4" s="19">
        <f t="shared" si="6"/>
        <v>26420.408346426662</v>
      </c>
      <c r="Y4" s="19">
        <f t="shared" ref="Y4:Z4" si="7">SUM(Y5:Y7)</f>
        <v>24128.623851724937</v>
      </c>
      <c r="Z4" s="19">
        <f t="shared" si="7"/>
        <v>19126.461137783303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234.80141096159997</v>
      </c>
      <c r="D5" s="8">
        <f>FC_IND_IS_E!D5+FC_IND_NFM_E!D5+FC_IND_CPC_E!D5+FC_IND_NMM_E!D5+FC_IND_PPP_E!D5+FC_IND_FBT_E!D5+FC_IND_TE_E!D5+FC_IND_MAC_E!D5+FC_IND_TL_E!D5+FC_IND_WP_E!D5+FC_IND_MQ_E!D5+FC_IND_CON_E!D5+FC_IND_NSP_E!D5</f>
        <v>226.34978601119997</v>
      </c>
      <c r="E5" s="8">
        <f>FC_IND_IS_E!E5+FC_IND_NFM_E!E5+FC_IND_CPC_E!E5+FC_IND_NMM_E!E5+FC_IND_PPP_E!E5+FC_IND_FBT_E!E5+FC_IND_TE_E!E5+FC_IND_MAC_E!E5+FC_IND_TL_E!E5+FC_IND_WP_E!E5+FC_IND_MQ_E!E5+FC_IND_CON_E!E5+FC_IND_NSP_E!E5</f>
        <v>560.96066959199982</v>
      </c>
      <c r="F5" s="8">
        <f>FC_IND_IS_E!F5+FC_IND_NFM_E!F5+FC_IND_CPC_E!F5+FC_IND_NMM_E!F5+FC_IND_PPP_E!F5+FC_IND_FBT_E!F5+FC_IND_TE_E!F5+FC_IND_MAC_E!F5+FC_IND_TL_E!F5+FC_IND_WP_E!F5+FC_IND_MQ_E!F5+FC_IND_CON_E!F5+FC_IND_NSP_E!F5</f>
        <v>3523.3273127376006</v>
      </c>
      <c r="G5" s="8">
        <f>FC_IND_IS_E!G5+FC_IND_NFM_E!G5+FC_IND_CPC_E!G5+FC_IND_NMM_E!G5+FC_IND_PPP_E!G5+FC_IND_FBT_E!G5+FC_IND_TE_E!G5+FC_IND_MAC_E!G5+FC_IND_TL_E!G5+FC_IND_WP_E!G5+FC_IND_MQ_E!G5+FC_IND_CON_E!G5+FC_IND_NSP_E!G5</f>
        <v>1839.1436340982013</v>
      </c>
      <c r="H5" s="8">
        <f>FC_IND_IS_E!H5+FC_IND_NFM_E!H5+FC_IND_CPC_E!H5+FC_IND_NMM_E!H5+FC_IND_PPP_E!H5+FC_IND_FBT_E!H5+FC_IND_TE_E!H5+FC_IND_MAC_E!H5+FC_IND_TL_E!H5+FC_IND_WP_E!H5+FC_IND_MQ_E!H5+FC_IND_CON_E!H5+FC_IND_NSP_E!H5</f>
        <v>2550.3508190239172</v>
      </c>
      <c r="I5" s="8">
        <f>FC_IND_IS_E!I5+FC_IND_NFM_E!I5+FC_IND_CPC_E!I5+FC_IND_NMM_E!I5+FC_IND_PPP_E!I5+FC_IND_FBT_E!I5+FC_IND_TE_E!I5+FC_IND_MAC_E!I5+FC_IND_TL_E!I5+FC_IND_WP_E!I5+FC_IND_MQ_E!I5+FC_IND_CON_E!I5+FC_IND_NSP_E!I5</f>
        <v>2602.2498212919777</v>
      </c>
      <c r="J5" s="8">
        <f>FC_IND_IS_E!J5+FC_IND_NFM_E!J5+FC_IND_CPC_E!J5+FC_IND_NMM_E!J5+FC_IND_PPP_E!J5+FC_IND_FBT_E!J5+FC_IND_TE_E!J5+FC_IND_MAC_E!J5+FC_IND_TL_E!J5+FC_IND_WP_E!J5+FC_IND_MQ_E!J5+FC_IND_CON_E!J5+FC_IND_NSP_E!J5</f>
        <v>2898.2325213497829</v>
      </c>
      <c r="K5" s="8">
        <f>FC_IND_IS_E!K5+FC_IND_NFM_E!K5+FC_IND_CPC_E!K5+FC_IND_NMM_E!K5+FC_IND_PPP_E!K5+FC_IND_FBT_E!K5+FC_IND_TE_E!K5+FC_IND_MAC_E!K5+FC_IND_TL_E!K5+FC_IND_WP_E!K5+FC_IND_MQ_E!K5+FC_IND_CON_E!K5+FC_IND_NSP_E!K5</f>
        <v>2940.7520741852345</v>
      </c>
      <c r="L5" s="8">
        <f>FC_IND_IS_E!L5+FC_IND_NFM_E!L5+FC_IND_CPC_E!L5+FC_IND_NMM_E!L5+FC_IND_PPP_E!L5+FC_IND_FBT_E!L5+FC_IND_TE_E!L5+FC_IND_MAC_E!L5+FC_IND_TL_E!L5+FC_IND_WP_E!L5+FC_IND_MQ_E!L5+FC_IND_CON_E!L5+FC_IND_NSP_E!L5</f>
        <v>1945.6568378638965</v>
      </c>
      <c r="M5" s="8">
        <f>FC_IND_IS_E!M5+FC_IND_NFM_E!M5+FC_IND_CPC_E!M5+FC_IND_NMM_E!M5+FC_IND_PPP_E!M5+FC_IND_FBT_E!M5+FC_IND_TE_E!M5+FC_IND_MAC_E!M5+FC_IND_TL_E!M5+FC_IND_WP_E!M5+FC_IND_MQ_E!M5+FC_IND_CON_E!M5+FC_IND_NSP_E!M5</f>
        <v>3178.348042731358</v>
      </c>
      <c r="N5" s="8">
        <f>FC_IND_IS_E!N5+FC_IND_NFM_E!N5+FC_IND_CPC_E!N5+FC_IND_NMM_E!N5+FC_IND_PPP_E!N5+FC_IND_FBT_E!N5+FC_IND_TE_E!N5+FC_IND_MAC_E!N5+FC_IND_TL_E!N5+FC_IND_WP_E!N5+FC_IND_MQ_E!N5+FC_IND_CON_E!N5+FC_IND_NSP_E!N5</f>
        <v>6074.2542008272758</v>
      </c>
      <c r="O5" s="8">
        <f>FC_IND_IS_E!O5+FC_IND_NFM_E!O5+FC_IND_CPC_E!O5+FC_IND_NMM_E!O5+FC_IND_PPP_E!O5+FC_IND_FBT_E!O5+FC_IND_TE_E!O5+FC_IND_MAC_E!O5+FC_IND_TL_E!O5+FC_IND_WP_E!O5+FC_IND_MQ_E!O5+FC_IND_CON_E!O5+FC_IND_NSP_E!O5</f>
        <v>6082.7110405062076</v>
      </c>
      <c r="P5" s="8">
        <f>FC_IND_IS_E!P5+FC_IND_NFM_E!P5+FC_IND_CPC_E!P5+FC_IND_NMM_E!P5+FC_IND_PPP_E!P5+FC_IND_FBT_E!P5+FC_IND_TE_E!P5+FC_IND_MAC_E!P5+FC_IND_TL_E!P5+FC_IND_WP_E!P5+FC_IND_MQ_E!P5+FC_IND_CON_E!P5+FC_IND_NSP_E!P5</f>
        <v>6476.3308000764309</v>
      </c>
      <c r="Q5" s="8">
        <f>FC_IND_IS_E!Q5+FC_IND_NFM_E!Q5+FC_IND_CPC_E!Q5+FC_IND_NMM_E!Q5+FC_IND_PPP_E!Q5+FC_IND_FBT_E!Q5+FC_IND_TE_E!Q5+FC_IND_MAC_E!Q5+FC_IND_TL_E!Q5+FC_IND_WP_E!Q5+FC_IND_MQ_E!Q5+FC_IND_CON_E!Q5+FC_IND_NSP_E!Q5</f>
        <v>5066.0070716643659</v>
      </c>
      <c r="R5" s="8">
        <f>FC_IND_IS_E!R5+FC_IND_NFM_E!R5+FC_IND_CPC_E!R5+FC_IND_NMM_E!R5+FC_IND_PPP_E!R5+FC_IND_FBT_E!R5+FC_IND_TE_E!R5+FC_IND_MAC_E!R5+FC_IND_TL_E!R5+FC_IND_WP_E!R5+FC_IND_MQ_E!R5+FC_IND_CON_E!R5+FC_IND_NSP_E!R5</f>
        <v>5488.8424597638277</v>
      </c>
      <c r="S5" s="8">
        <f>FC_IND_IS_E!S5+FC_IND_NFM_E!S5+FC_IND_CPC_E!S5+FC_IND_NMM_E!S5+FC_IND_PPP_E!S5+FC_IND_FBT_E!S5+FC_IND_TE_E!S5+FC_IND_MAC_E!S5+FC_IND_TL_E!S5+FC_IND_WP_E!S5+FC_IND_MQ_E!S5+FC_IND_CON_E!S5+FC_IND_NSP_E!S5</f>
        <v>5413.9688947001687</v>
      </c>
      <c r="T5" s="8">
        <f>FC_IND_IS_E!T5+FC_IND_NFM_E!T5+FC_IND_CPC_E!T5+FC_IND_NMM_E!T5+FC_IND_PPP_E!T5+FC_IND_FBT_E!T5+FC_IND_TE_E!T5+FC_IND_MAC_E!T5+FC_IND_TL_E!T5+FC_IND_WP_E!T5+FC_IND_MQ_E!T5+FC_IND_CON_E!T5+FC_IND_NSP_E!T5</f>
        <v>5623.7719940593761</v>
      </c>
      <c r="U5" s="8">
        <f>FC_IND_IS_E!U5+FC_IND_NFM_E!U5+FC_IND_CPC_E!U5+FC_IND_NMM_E!U5+FC_IND_PPP_E!U5+FC_IND_FBT_E!U5+FC_IND_TE_E!U5+FC_IND_MAC_E!U5+FC_IND_TL_E!U5+FC_IND_WP_E!U5+FC_IND_MQ_E!U5+FC_IND_CON_E!U5+FC_IND_NSP_E!U5</f>
        <v>5115.02132311681</v>
      </c>
      <c r="V5" s="8">
        <f>FC_IND_IS_E!V5+FC_IND_NFM_E!V5+FC_IND_CPC_E!V5+FC_IND_NMM_E!V5+FC_IND_PPP_E!V5+FC_IND_FBT_E!V5+FC_IND_TE_E!V5+FC_IND_MAC_E!V5+FC_IND_TL_E!V5+FC_IND_WP_E!V5+FC_IND_MQ_E!V5+FC_IND_CON_E!V5+FC_IND_NSP_E!V5</f>
        <v>4608.5912200490193</v>
      </c>
      <c r="W5" s="8">
        <f>FC_IND_IS_E!W5+FC_IND_NFM_E!W5+FC_IND_CPC_E!W5+FC_IND_NMM_E!W5+FC_IND_PPP_E!W5+FC_IND_FBT_E!W5+FC_IND_TE_E!W5+FC_IND_MAC_E!W5+FC_IND_TL_E!W5+FC_IND_WP_E!W5+FC_IND_MQ_E!W5+FC_IND_CON_E!W5+FC_IND_NSP_E!W5</f>
        <v>3590.6912848796064</v>
      </c>
      <c r="X5" s="8">
        <f>FC_IND_IS_E!X5+FC_IND_NFM_E!X5+FC_IND_CPC_E!X5+FC_IND_NMM_E!X5+FC_IND_PPP_E!X5+FC_IND_FBT_E!X5+FC_IND_TE_E!X5+FC_IND_MAC_E!X5+FC_IND_TL_E!X5+FC_IND_WP_E!X5+FC_IND_MQ_E!X5+FC_IND_CON_E!X5+FC_IND_NSP_E!X5</f>
        <v>4837.6335416340416</v>
      </c>
      <c r="Y5" s="8">
        <f>FC_IND_IS_E!Y5+FC_IND_NFM_E!Y5+FC_IND_CPC_E!Y5+FC_IND_NMM_E!Y5+FC_IND_PPP_E!Y5+FC_IND_FBT_E!Y5+FC_IND_TE_E!Y5+FC_IND_MAC_E!Y5+FC_IND_TL_E!Y5+FC_IND_WP_E!Y5+FC_IND_MQ_E!Y5+FC_IND_CON_E!Y5+FC_IND_NSP_E!Y5</f>
        <v>3530.7158108857216</v>
      </c>
      <c r="Z5" s="8">
        <f>FC_IND_IS_E!Z5+FC_IND_NFM_E!Z5+FC_IND_CPC_E!Z5+FC_IND_NMM_E!Z5+FC_IND_PPP_E!Z5+FC_IND_FBT_E!Z5+FC_IND_TE_E!Z5+FC_IND_MAC_E!Z5+FC_IND_TL_E!Z5+FC_IND_WP_E!Z5+FC_IND_MQ_E!Z5+FC_IND_CON_E!Z5+FC_IND_NSP_E!Z5</f>
        <v>1958.2918039624408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154.40053300949802</v>
      </c>
      <c r="D6" s="8">
        <f>FC_IND_IS_E!D6+FC_IND_NFM_E!D6+FC_IND_CPC_E!D6+FC_IND_NMM_E!D6+FC_IND_PPP_E!D6+FC_IND_FBT_E!D6+FC_IND_TE_E!D6+FC_IND_MAC_E!D6+FC_IND_TL_E!D6+FC_IND_WP_E!D6+FC_IND_MQ_E!D6+FC_IND_CON_E!D6+FC_IND_NSP_E!D6</f>
        <v>301.81863271362556</v>
      </c>
      <c r="E6" s="8">
        <f>FC_IND_IS_E!E6+FC_IND_NFM_E!E6+FC_IND_CPC_E!E6+FC_IND_NMM_E!E6+FC_IND_PPP_E!E6+FC_IND_FBT_E!E6+FC_IND_TE_E!E6+FC_IND_MAC_E!E6+FC_IND_TL_E!E6+FC_IND_WP_E!E6+FC_IND_MQ_E!E6+FC_IND_CON_E!E6+FC_IND_NSP_E!E6</f>
        <v>26.703276415200005</v>
      </c>
      <c r="F6" s="8">
        <f>FC_IND_IS_E!F6+FC_IND_NFM_E!F6+FC_IND_CPC_E!F6+FC_IND_NMM_E!F6+FC_IND_PPP_E!F6+FC_IND_FBT_E!F6+FC_IND_TE_E!F6+FC_IND_MAC_E!F6+FC_IND_TL_E!F6+FC_IND_WP_E!F6+FC_IND_MQ_E!F6+FC_IND_CON_E!F6+FC_IND_NSP_E!F6</f>
        <v>2.6516497391999998</v>
      </c>
      <c r="G6" s="8">
        <f>FC_IND_IS_E!G6+FC_IND_NFM_E!G6+FC_IND_CPC_E!G6+FC_IND_NMM_E!G6+FC_IND_PPP_E!G6+FC_IND_FBT_E!G6+FC_IND_TE_E!G6+FC_IND_MAC_E!G6+FC_IND_TL_E!G6+FC_IND_WP_E!G6+FC_IND_MQ_E!G6+FC_IND_CON_E!G6+FC_IND_NSP_E!G6</f>
        <v>694.60038648000022</v>
      </c>
      <c r="H6" s="8">
        <f>FC_IND_IS_E!H6+FC_IND_NFM_E!H6+FC_IND_CPC_E!H6+FC_IND_NMM_E!H6+FC_IND_PPP_E!H6+FC_IND_FBT_E!H6+FC_IND_TE_E!H6+FC_IND_MAC_E!H6+FC_IND_TL_E!H6+FC_IND_WP_E!H6+FC_IND_MQ_E!H6+FC_IND_CON_E!H6+FC_IND_NSP_E!H6</f>
        <v>790.85592432000021</v>
      </c>
      <c r="I6" s="8">
        <f>FC_IND_IS_E!I6+FC_IND_NFM_E!I6+FC_IND_CPC_E!I6+FC_IND_NMM_E!I6+FC_IND_PPP_E!I6+FC_IND_FBT_E!I6+FC_IND_TE_E!I6+FC_IND_MAC_E!I6+FC_IND_TL_E!I6+FC_IND_WP_E!I6+FC_IND_MQ_E!I6+FC_IND_CON_E!I6+FC_IND_NSP_E!I6</f>
        <v>348.94288440000003</v>
      </c>
      <c r="J6" s="8">
        <f>FC_IND_IS_E!J6+FC_IND_NFM_E!J6+FC_IND_CPC_E!J6+FC_IND_NMM_E!J6+FC_IND_PPP_E!J6+FC_IND_FBT_E!J6+FC_IND_TE_E!J6+FC_IND_MAC_E!J6+FC_IND_TL_E!J6+FC_IND_WP_E!J6+FC_IND_MQ_E!J6+FC_IND_CON_E!J6+FC_IND_NSP_E!J6</f>
        <v>320.16722572560002</v>
      </c>
      <c r="K6" s="8">
        <f>FC_IND_IS_E!K6+FC_IND_NFM_E!K6+FC_IND_CPC_E!K6+FC_IND_NMM_E!K6+FC_IND_PPP_E!K6+FC_IND_FBT_E!K6+FC_IND_TE_E!K6+FC_IND_MAC_E!K6+FC_IND_TL_E!K6+FC_IND_WP_E!K6+FC_IND_MQ_E!K6+FC_IND_CON_E!K6+FC_IND_NSP_E!K6</f>
        <v>130.8804423432</v>
      </c>
      <c r="L6" s="8">
        <f>FC_IND_IS_E!L6+FC_IND_NFM_E!L6+FC_IND_CPC_E!L6+FC_IND_NMM_E!L6+FC_IND_PPP_E!L6+FC_IND_FBT_E!L6+FC_IND_TE_E!L6+FC_IND_MAC_E!L6+FC_IND_TL_E!L6+FC_IND_WP_E!L6+FC_IND_MQ_E!L6+FC_IND_CON_E!L6+FC_IND_NSP_E!L6</f>
        <v>175.66580143199999</v>
      </c>
      <c r="M6" s="8">
        <f>FC_IND_IS_E!M6+FC_IND_NFM_E!M6+FC_IND_CPC_E!M6+FC_IND_NMM_E!M6+FC_IND_PPP_E!M6+FC_IND_FBT_E!M6+FC_IND_TE_E!M6+FC_IND_MAC_E!M6+FC_IND_TL_E!M6+FC_IND_WP_E!M6+FC_IND_MQ_E!M6+FC_IND_CON_E!M6+FC_IND_NSP_E!M6</f>
        <v>173.84824303440004</v>
      </c>
      <c r="N6" s="8">
        <f>FC_IND_IS_E!N6+FC_IND_NFM_E!N6+FC_IND_CPC_E!N6+FC_IND_NMM_E!N6+FC_IND_PPP_E!N6+FC_IND_FBT_E!N6+FC_IND_TE_E!N6+FC_IND_MAC_E!N6+FC_IND_TL_E!N6+FC_IND_WP_E!N6+FC_IND_MQ_E!N6+FC_IND_CON_E!N6+FC_IND_NSP_E!N6</f>
        <v>347.39511377999997</v>
      </c>
      <c r="O6" s="8">
        <f>FC_IND_IS_E!O6+FC_IND_NFM_E!O6+FC_IND_CPC_E!O6+FC_IND_NMM_E!O6+FC_IND_PPP_E!O6+FC_IND_FBT_E!O6+FC_IND_TE_E!O6+FC_IND_MAC_E!O6+FC_IND_TL_E!O6+FC_IND_WP_E!O6+FC_IND_MQ_E!O6+FC_IND_CON_E!O6+FC_IND_NSP_E!O6</f>
        <v>340.95325226160003</v>
      </c>
      <c r="P6" s="8">
        <f>FC_IND_IS_E!P6+FC_IND_NFM_E!P6+FC_IND_CPC_E!P6+FC_IND_NMM_E!P6+FC_IND_PPP_E!P6+FC_IND_FBT_E!P6+FC_IND_TE_E!P6+FC_IND_MAC_E!P6+FC_IND_TL_E!P6+FC_IND_WP_E!P6+FC_IND_MQ_E!P6+FC_IND_CON_E!P6+FC_IND_NSP_E!P6</f>
        <v>164.42791981440004</v>
      </c>
      <c r="Q6" s="8">
        <f>FC_IND_IS_E!Q6+FC_IND_NFM_E!Q6+FC_IND_CPC_E!Q6+FC_IND_NMM_E!Q6+FC_IND_PPP_E!Q6+FC_IND_FBT_E!Q6+FC_IND_TE_E!Q6+FC_IND_MAC_E!Q6+FC_IND_TL_E!Q6+FC_IND_WP_E!Q6+FC_IND_MQ_E!Q6+FC_IND_CON_E!Q6+FC_IND_NSP_E!Q6</f>
        <v>67.660922973600023</v>
      </c>
      <c r="R6" s="8">
        <f>FC_IND_IS_E!R6+FC_IND_NFM_E!R6+FC_IND_CPC_E!R6+FC_IND_NMM_E!R6+FC_IND_PPP_E!R6+FC_IND_FBT_E!R6+FC_IND_TE_E!R6+FC_IND_MAC_E!R6+FC_IND_TL_E!R6+FC_IND_WP_E!R6+FC_IND_MQ_E!R6+FC_IND_CON_E!R6+FC_IND_NSP_E!R6</f>
        <v>43.198754865600002</v>
      </c>
      <c r="S6" s="8">
        <f>FC_IND_IS_E!S6+FC_IND_NFM_E!S6+FC_IND_CPC_E!S6+FC_IND_NMM_E!S6+FC_IND_PPP_E!S6+FC_IND_FBT_E!S6+FC_IND_TE_E!S6+FC_IND_MAC_E!S6+FC_IND_TL_E!S6+FC_IND_WP_E!S6+FC_IND_MQ_E!S6+FC_IND_CON_E!S6+FC_IND_NSP_E!S6</f>
        <v>60.731911223999965</v>
      </c>
      <c r="T6" s="8">
        <f>FC_IND_IS_E!T6+FC_IND_NFM_E!T6+FC_IND_CPC_E!T6+FC_IND_NMM_E!T6+FC_IND_PPP_E!T6+FC_IND_FBT_E!T6+FC_IND_TE_E!T6+FC_IND_MAC_E!T6+FC_IND_TL_E!T6+FC_IND_WP_E!T6+FC_IND_MQ_E!T6+FC_IND_CON_E!T6+FC_IND_NSP_E!T6</f>
        <v>85.772482168799897</v>
      </c>
      <c r="U6" s="8">
        <f>FC_IND_IS_E!U6+FC_IND_NFM_E!U6+FC_IND_CPC_E!U6+FC_IND_NMM_E!U6+FC_IND_PPP_E!U6+FC_IND_FBT_E!U6+FC_IND_TE_E!U6+FC_IND_MAC_E!U6+FC_IND_TL_E!U6+FC_IND_WP_E!U6+FC_IND_MQ_E!U6+FC_IND_CON_E!U6+FC_IND_NSP_E!U6</f>
        <v>99.43452450719991</v>
      </c>
      <c r="V6" s="8">
        <f>FC_IND_IS_E!V6+FC_IND_NFM_E!V6+FC_IND_CPC_E!V6+FC_IND_NMM_E!V6+FC_IND_PPP_E!V6+FC_IND_FBT_E!V6+FC_IND_TE_E!V6+FC_IND_MAC_E!V6+FC_IND_TL_E!V6+FC_IND_WP_E!V6+FC_IND_MQ_E!V6+FC_IND_CON_E!V6+FC_IND_NSP_E!V6</f>
        <v>43.129900550399952</v>
      </c>
      <c r="W6" s="8">
        <f>FC_IND_IS_E!W6+FC_IND_NFM_E!W6+FC_IND_CPC_E!W6+FC_IND_NMM_E!W6+FC_IND_PPP_E!W6+FC_IND_FBT_E!W6+FC_IND_TE_E!W6+FC_IND_MAC_E!W6+FC_IND_TL_E!W6+FC_IND_WP_E!W6+FC_IND_MQ_E!W6+FC_IND_CON_E!W6+FC_IND_NSP_E!W6</f>
        <v>87.205250368799966</v>
      </c>
      <c r="X6" s="8">
        <f>FC_IND_IS_E!X6+FC_IND_NFM_E!X6+FC_IND_CPC_E!X6+FC_IND_NMM_E!X6+FC_IND_PPP_E!X6+FC_IND_FBT_E!X6+FC_IND_TE_E!X6+FC_IND_MAC_E!X6+FC_IND_TL_E!X6+FC_IND_WP_E!X6+FC_IND_MQ_E!X6+FC_IND_CON_E!X6+FC_IND_NSP_E!X6</f>
        <v>110.74470296639994</v>
      </c>
      <c r="Y6" s="8">
        <f>FC_IND_IS_E!Y6+FC_IND_NFM_E!Y6+FC_IND_CPC_E!Y6+FC_IND_NMM_E!Y6+FC_IND_PPP_E!Y6+FC_IND_FBT_E!Y6+FC_IND_TE_E!Y6+FC_IND_MAC_E!Y6+FC_IND_TL_E!Y6+FC_IND_WP_E!Y6+FC_IND_MQ_E!Y6+FC_IND_CON_E!Y6+FC_IND_NSP_E!Y6</f>
        <v>74.375970525599968</v>
      </c>
      <c r="Z6" s="8">
        <f>FC_IND_IS_E!Z6+FC_IND_NFM_E!Z6+FC_IND_CPC_E!Z6+FC_IND_NMM_E!Z6+FC_IND_PPP_E!Z6+FC_IND_FBT_E!Z6+FC_IND_TE_E!Z6+FC_IND_MAC_E!Z6+FC_IND_TL_E!Z6+FC_IND_WP_E!Z6+FC_IND_MQ_E!Z6+FC_IND_CON_E!Z6+FC_IND_NSP_E!Z6</f>
        <v>36.683843179199982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50814.458852220865</v>
      </c>
      <c r="D7" s="8">
        <f>FC_IND_IS_E!D7+FC_IND_NFM_E!D7+FC_IND_CPC_E!D7+FC_IND_NMM_E!D7+FC_IND_PPP_E!D7+FC_IND_FBT_E!D7+FC_IND_TE_E!D7+FC_IND_MAC_E!D7+FC_IND_TL_E!D7+FC_IND_WP_E!D7+FC_IND_MQ_E!D7+FC_IND_CON_E!D7+FC_IND_NSP_E!D7</f>
        <v>47442.812385602796</v>
      </c>
      <c r="E7" s="8">
        <f>FC_IND_IS_E!E7+FC_IND_NFM_E!E7+FC_IND_CPC_E!E7+FC_IND_NMM_E!E7+FC_IND_PPP_E!E7+FC_IND_FBT_E!E7+FC_IND_TE_E!E7+FC_IND_MAC_E!E7+FC_IND_TL_E!E7+FC_IND_WP_E!E7+FC_IND_MQ_E!E7+FC_IND_CON_E!E7+FC_IND_NSP_E!E7</f>
        <v>42823.259471206038</v>
      </c>
      <c r="F7" s="8">
        <f>FC_IND_IS_E!F7+FC_IND_NFM_E!F7+FC_IND_CPC_E!F7+FC_IND_NMM_E!F7+FC_IND_PPP_E!F7+FC_IND_FBT_E!F7+FC_IND_TE_E!F7+FC_IND_MAC_E!F7+FC_IND_TL_E!F7+FC_IND_WP_E!F7+FC_IND_MQ_E!F7+FC_IND_CON_E!F7+FC_IND_NSP_E!F7</f>
        <v>37499.280385366932</v>
      </c>
      <c r="G7" s="8">
        <f>FC_IND_IS_E!G7+FC_IND_NFM_E!G7+FC_IND_CPC_E!G7+FC_IND_NMM_E!G7+FC_IND_PPP_E!G7+FC_IND_FBT_E!G7+FC_IND_TE_E!G7+FC_IND_MAC_E!G7+FC_IND_TL_E!G7+FC_IND_WP_E!G7+FC_IND_MQ_E!G7+FC_IND_CON_E!G7+FC_IND_NSP_E!G7</f>
        <v>39754.800460398052</v>
      </c>
      <c r="H7" s="8">
        <f>FC_IND_IS_E!H7+FC_IND_NFM_E!H7+FC_IND_CPC_E!H7+FC_IND_NMM_E!H7+FC_IND_PPP_E!H7+FC_IND_FBT_E!H7+FC_IND_TE_E!H7+FC_IND_MAC_E!H7+FC_IND_TL_E!H7+FC_IND_WP_E!H7+FC_IND_MQ_E!H7+FC_IND_CON_E!H7+FC_IND_NSP_E!H7</f>
        <v>37087.312603672806</v>
      </c>
      <c r="I7" s="8">
        <f>FC_IND_IS_E!I7+FC_IND_NFM_E!I7+FC_IND_CPC_E!I7+FC_IND_NMM_E!I7+FC_IND_PPP_E!I7+FC_IND_FBT_E!I7+FC_IND_TE_E!I7+FC_IND_MAC_E!I7+FC_IND_TL_E!I7+FC_IND_WP_E!I7+FC_IND_MQ_E!I7+FC_IND_CON_E!I7+FC_IND_NSP_E!I7</f>
        <v>34645.021181676442</v>
      </c>
      <c r="J7" s="8">
        <f>FC_IND_IS_E!J7+FC_IND_NFM_E!J7+FC_IND_CPC_E!J7+FC_IND_NMM_E!J7+FC_IND_PPP_E!J7+FC_IND_FBT_E!J7+FC_IND_TE_E!J7+FC_IND_MAC_E!J7+FC_IND_TL_E!J7+FC_IND_WP_E!J7+FC_IND_MQ_E!J7+FC_IND_CON_E!J7+FC_IND_NSP_E!J7</f>
        <v>40589.289862704252</v>
      </c>
      <c r="K7" s="8">
        <f>FC_IND_IS_E!K7+FC_IND_NFM_E!K7+FC_IND_CPC_E!K7+FC_IND_NMM_E!K7+FC_IND_PPP_E!K7+FC_IND_FBT_E!K7+FC_IND_TE_E!K7+FC_IND_MAC_E!K7+FC_IND_TL_E!K7+FC_IND_WP_E!K7+FC_IND_MQ_E!K7+FC_IND_CON_E!K7+FC_IND_NSP_E!K7</f>
        <v>37689.465499382342</v>
      </c>
      <c r="L7" s="8">
        <f>FC_IND_IS_E!L7+FC_IND_NFM_E!L7+FC_IND_CPC_E!L7+FC_IND_NMM_E!L7+FC_IND_PPP_E!L7+FC_IND_FBT_E!L7+FC_IND_TE_E!L7+FC_IND_MAC_E!L7+FC_IND_TL_E!L7+FC_IND_WP_E!L7+FC_IND_MQ_E!L7+FC_IND_CON_E!L7+FC_IND_NSP_E!L7</f>
        <v>29252.941558270726</v>
      </c>
      <c r="M7" s="8">
        <f>FC_IND_IS_E!M7+FC_IND_NFM_E!M7+FC_IND_CPC_E!M7+FC_IND_NMM_E!M7+FC_IND_PPP_E!M7+FC_IND_FBT_E!M7+FC_IND_TE_E!M7+FC_IND_MAC_E!M7+FC_IND_TL_E!M7+FC_IND_WP_E!M7+FC_IND_MQ_E!M7+FC_IND_CON_E!M7+FC_IND_NSP_E!M7</f>
        <v>29727.629856643158</v>
      </c>
      <c r="N7" s="8">
        <f>FC_IND_IS_E!N7+FC_IND_NFM_E!N7+FC_IND_CPC_E!N7+FC_IND_NMM_E!N7+FC_IND_PPP_E!N7+FC_IND_FBT_E!N7+FC_IND_TE_E!N7+FC_IND_MAC_E!N7+FC_IND_TL_E!N7+FC_IND_WP_E!N7+FC_IND_MQ_E!N7+FC_IND_CON_E!N7+FC_IND_NSP_E!N7</f>
        <v>30127.227981468081</v>
      </c>
      <c r="O7" s="8">
        <f>FC_IND_IS_E!O7+FC_IND_NFM_E!O7+FC_IND_CPC_E!O7+FC_IND_NMM_E!O7+FC_IND_PPP_E!O7+FC_IND_FBT_E!O7+FC_IND_TE_E!O7+FC_IND_MAC_E!O7+FC_IND_TL_E!O7+FC_IND_WP_E!O7+FC_IND_MQ_E!O7+FC_IND_CON_E!O7+FC_IND_NSP_E!O7</f>
        <v>27126.607909475304</v>
      </c>
      <c r="P7" s="8">
        <f>FC_IND_IS_E!P7+FC_IND_NFM_E!P7+FC_IND_CPC_E!P7+FC_IND_NMM_E!P7+FC_IND_PPP_E!P7+FC_IND_FBT_E!P7+FC_IND_TE_E!P7+FC_IND_MAC_E!P7+FC_IND_TL_E!P7+FC_IND_WP_E!P7+FC_IND_MQ_E!P7+FC_IND_CON_E!P7+FC_IND_NSP_E!P7</f>
        <v>24562.047376934031</v>
      </c>
      <c r="Q7" s="8">
        <f>FC_IND_IS_E!Q7+FC_IND_NFM_E!Q7+FC_IND_CPC_E!Q7+FC_IND_NMM_E!Q7+FC_IND_PPP_E!Q7+FC_IND_FBT_E!Q7+FC_IND_TE_E!Q7+FC_IND_MAC_E!Q7+FC_IND_TL_E!Q7+FC_IND_WP_E!Q7+FC_IND_MQ_E!Q7+FC_IND_CON_E!Q7+FC_IND_NSP_E!Q7</f>
        <v>25855.476409742936</v>
      </c>
      <c r="R7" s="8">
        <f>FC_IND_IS_E!R7+FC_IND_NFM_E!R7+FC_IND_CPC_E!R7+FC_IND_NMM_E!R7+FC_IND_PPP_E!R7+FC_IND_FBT_E!R7+FC_IND_TE_E!R7+FC_IND_MAC_E!R7+FC_IND_TL_E!R7+FC_IND_WP_E!R7+FC_IND_MQ_E!R7+FC_IND_CON_E!R7+FC_IND_NSP_E!R7</f>
        <v>26050.667891202946</v>
      </c>
      <c r="S7" s="8">
        <f>FC_IND_IS_E!S7+FC_IND_NFM_E!S7+FC_IND_CPC_E!S7+FC_IND_NMM_E!S7+FC_IND_PPP_E!S7+FC_IND_FBT_E!S7+FC_IND_TE_E!S7+FC_IND_MAC_E!S7+FC_IND_TL_E!S7+FC_IND_WP_E!S7+FC_IND_MQ_E!S7+FC_IND_CON_E!S7+FC_IND_NSP_E!S7</f>
        <v>26284.99475425265</v>
      </c>
      <c r="T7" s="8">
        <f>FC_IND_IS_E!T7+FC_IND_NFM_E!T7+FC_IND_CPC_E!T7+FC_IND_NMM_E!T7+FC_IND_PPP_E!T7+FC_IND_FBT_E!T7+FC_IND_TE_E!T7+FC_IND_MAC_E!T7+FC_IND_TL_E!T7+FC_IND_WP_E!T7+FC_IND_MQ_E!T7+FC_IND_CON_E!T7+FC_IND_NSP_E!T7</f>
        <v>27149.032866870086</v>
      </c>
      <c r="U7" s="8">
        <f>FC_IND_IS_E!U7+FC_IND_NFM_E!U7+FC_IND_CPC_E!U7+FC_IND_NMM_E!U7+FC_IND_PPP_E!U7+FC_IND_FBT_E!U7+FC_IND_TE_E!U7+FC_IND_MAC_E!U7+FC_IND_TL_E!U7+FC_IND_WP_E!U7+FC_IND_MQ_E!U7+FC_IND_CON_E!U7+FC_IND_NSP_E!U7</f>
        <v>25539.91785534472</v>
      </c>
      <c r="V7" s="8">
        <f>FC_IND_IS_E!V7+FC_IND_NFM_E!V7+FC_IND_CPC_E!V7+FC_IND_NMM_E!V7+FC_IND_PPP_E!V7+FC_IND_FBT_E!V7+FC_IND_TE_E!V7+FC_IND_MAC_E!V7+FC_IND_TL_E!V7+FC_IND_WP_E!V7+FC_IND_MQ_E!V7+FC_IND_CON_E!V7+FC_IND_NSP_E!V7</f>
        <v>24232.828052504723</v>
      </c>
      <c r="W7" s="8">
        <f>FC_IND_IS_E!W7+FC_IND_NFM_E!W7+FC_IND_CPC_E!W7+FC_IND_NMM_E!W7+FC_IND_PPP_E!W7+FC_IND_FBT_E!W7+FC_IND_TE_E!W7+FC_IND_MAC_E!W7+FC_IND_TL_E!W7+FC_IND_WP_E!W7+FC_IND_MQ_E!W7+FC_IND_CON_E!W7+FC_IND_NSP_E!W7</f>
        <v>22264.903908435019</v>
      </c>
      <c r="X7" s="8">
        <f>FC_IND_IS_E!X7+FC_IND_NFM_E!X7+FC_IND_CPC_E!X7+FC_IND_NMM_E!X7+FC_IND_PPP_E!X7+FC_IND_FBT_E!X7+FC_IND_TE_E!X7+FC_IND_MAC_E!X7+FC_IND_TL_E!X7+FC_IND_WP_E!X7+FC_IND_MQ_E!X7+FC_IND_CON_E!X7+FC_IND_NSP_E!X7</f>
        <v>21472.030101826222</v>
      </c>
      <c r="Y7" s="8">
        <f>FC_IND_IS_E!Y7+FC_IND_NFM_E!Y7+FC_IND_CPC_E!Y7+FC_IND_NMM_E!Y7+FC_IND_PPP_E!Y7+FC_IND_FBT_E!Y7+FC_IND_TE_E!Y7+FC_IND_MAC_E!Y7+FC_IND_TL_E!Y7+FC_IND_WP_E!Y7+FC_IND_MQ_E!Y7+FC_IND_CON_E!Y7+FC_IND_NSP_E!Y7</f>
        <v>20523.532070313617</v>
      </c>
      <c r="Z7" s="8">
        <f>FC_IND_IS_E!Z7+FC_IND_NFM_E!Z7+FC_IND_CPC_E!Z7+FC_IND_NMM_E!Z7+FC_IND_PPP_E!Z7+FC_IND_FBT_E!Z7+FC_IND_TE_E!Z7+FC_IND_MAC_E!Z7+FC_IND_TL_E!Z7+FC_IND_WP_E!Z7+FC_IND_MQ_E!Z7+FC_IND_CON_E!Z7+FC_IND_NSP_E!Z7</f>
        <v>17131.485490641662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9305.0584398273149</v>
      </c>
      <c r="D8" s="19">
        <f t="shared" ref="D8:X8" si="9">SUM(D9:D10)</f>
        <v>5800.2629552680528</v>
      </c>
      <c r="E8" s="19">
        <f t="shared" si="9"/>
        <v>5622.5655095671609</v>
      </c>
      <c r="F8" s="19">
        <f t="shared" si="9"/>
        <v>7171.4669407014671</v>
      </c>
      <c r="G8" s="19">
        <f t="shared" si="9"/>
        <v>6202.5576935915133</v>
      </c>
      <c r="H8" s="19">
        <f t="shared" si="9"/>
        <v>6952.985223930682</v>
      </c>
      <c r="I8" s="19">
        <f t="shared" si="9"/>
        <v>7418.4866441199174</v>
      </c>
      <c r="J8" s="19">
        <f t="shared" si="9"/>
        <v>5739.0325882748512</v>
      </c>
      <c r="K8" s="19">
        <f t="shared" si="9"/>
        <v>5747.2048651124369</v>
      </c>
      <c r="L8" s="19">
        <f t="shared" si="9"/>
        <v>5805.2937834212371</v>
      </c>
      <c r="M8" s="19">
        <f t="shared" si="9"/>
        <v>3778.4689348816964</v>
      </c>
      <c r="N8" s="19">
        <f t="shared" si="9"/>
        <v>3649.7483392068034</v>
      </c>
      <c r="O8" s="19">
        <f t="shared" si="9"/>
        <v>4286.6819512379088</v>
      </c>
      <c r="P8" s="19">
        <f t="shared" si="9"/>
        <v>4072.5330278837955</v>
      </c>
      <c r="Q8" s="19">
        <f t="shared" si="9"/>
        <v>4006.8963515487762</v>
      </c>
      <c r="R8" s="19">
        <f t="shared" si="9"/>
        <v>4134.1593082189647</v>
      </c>
      <c r="S8" s="19">
        <f t="shared" si="9"/>
        <v>3837.4285673071404</v>
      </c>
      <c r="T8" s="19">
        <f t="shared" si="9"/>
        <v>3935.6294975584988</v>
      </c>
      <c r="U8" s="19">
        <f t="shared" si="9"/>
        <v>3974.821252032516</v>
      </c>
      <c r="V8" s="19">
        <f t="shared" si="9"/>
        <v>3813.9977247732077</v>
      </c>
      <c r="W8" s="19">
        <f t="shared" si="9"/>
        <v>3615.1659297402393</v>
      </c>
      <c r="X8" s="19">
        <f t="shared" si="9"/>
        <v>3834.5522906260176</v>
      </c>
      <c r="Y8" s="19">
        <f t="shared" ref="Y8:Z8" si="10">SUM(Y9:Y10)</f>
        <v>3423.6222615548913</v>
      </c>
      <c r="Z8" s="19">
        <f t="shared" si="10"/>
        <v>2988.813096853647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579.38206534559981</v>
      </c>
      <c r="D9" s="8">
        <f>FC_IND_IS_E!D9+FC_IND_NFM_E!D9+FC_IND_CPC_E!D9+FC_IND_NMM_E!D9+FC_IND_PPP_E!D9+FC_IND_FBT_E!D9+FC_IND_TE_E!D9+FC_IND_MAC_E!D9+FC_IND_TL_E!D9+FC_IND_WP_E!D9+FC_IND_MQ_E!D9+FC_IND_CON_E!D9+FC_IND_NSP_E!D9</f>
        <v>569.41616446559988</v>
      </c>
      <c r="E9" s="8">
        <f>FC_IND_IS_E!E9+FC_IND_NFM_E!E9+FC_IND_CPC_E!E9+FC_IND_NMM_E!E9+FC_IND_PPP_E!E9+FC_IND_FBT_E!E9+FC_IND_TE_E!E9+FC_IND_MAC_E!E9+FC_IND_TL_E!E9+FC_IND_WP_E!E9+FC_IND_MQ_E!E9+FC_IND_CON_E!E9+FC_IND_NSP_E!E9</f>
        <v>489.78624454559991</v>
      </c>
      <c r="F9" s="8">
        <f>FC_IND_IS_E!F9+FC_IND_NFM_E!F9+FC_IND_CPC_E!F9+FC_IND_NMM_E!F9+FC_IND_PPP_E!F9+FC_IND_FBT_E!F9+FC_IND_TE_E!F9+FC_IND_MAC_E!F9+FC_IND_TL_E!F9+FC_IND_WP_E!F9+FC_IND_MQ_E!F9+FC_IND_CON_E!F9+FC_IND_NSP_E!F9</f>
        <v>477.25365719999996</v>
      </c>
      <c r="G9" s="8">
        <f>FC_IND_IS_E!G9+FC_IND_NFM_E!G9+FC_IND_CPC_E!G9+FC_IND_NMM_E!G9+FC_IND_PPP_E!G9+FC_IND_FBT_E!G9+FC_IND_TE_E!G9+FC_IND_MAC_E!G9+FC_IND_TL_E!G9+FC_IND_WP_E!G9+FC_IND_MQ_E!G9+FC_IND_CON_E!G9+FC_IND_NSP_E!G9</f>
        <v>580.68940654559981</v>
      </c>
      <c r="H9" s="8">
        <f>FC_IND_IS_E!H9+FC_IND_NFM_E!H9+FC_IND_CPC_E!H9+FC_IND_NMM_E!H9+FC_IND_PPP_E!H9+FC_IND_FBT_E!H9+FC_IND_TE_E!H9+FC_IND_MAC_E!H9+FC_IND_TL_E!H9+FC_IND_WP_E!H9+FC_IND_MQ_E!H9+FC_IND_CON_E!H9+FC_IND_NSP_E!H9</f>
        <v>1100.7322855037278</v>
      </c>
      <c r="I9" s="8">
        <f>FC_IND_IS_E!I9+FC_IND_NFM_E!I9+FC_IND_CPC_E!I9+FC_IND_NMM_E!I9+FC_IND_PPP_E!I9+FC_IND_FBT_E!I9+FC_IND_TE_E!I9+FC_IND_MAC_E!I9+FC_IND_TL_E!I9+FC_IND_WP_E!I9+FC_IND_MQ_E!I9+FC_IND_CON_E!I9+FC_IND_NSP_E!I9</f>
        <v>1407.6824194834348</v>
      </c>
      <c r="J9" s="8">
        <f>FC_IND_IS_E!J9+FC_IND_NFM_E!J9+FC_IND_CPC_E!J9+FC_IND_NMM_E!J9+FC_IND_PPP_E!J9+FC_IND_FBT_E!J9+FC_IND_TE_E!J9+FC_IND_MAC_E!J9+FC_IND_TL_E!J9+FC_IND_WP_E!J9+FC_IND_MQ_E!J9+FC_IND_CON_E!J9+FC_IND_NSP_E!J9</f>
        <v>1347.7136885952</v>
      </c>
      <c r="K9" s="8">
        <f>FC_IND_IS_E!K9+FC_IND_NFM_E!K9+FC_IND_CPC_E!K9+FC_IND_NMM_E!K9+FC_IND_PPP_E!K9+FC_IND_FBT_E!K9+FC_IND_TE_E!K9+FC_IND_MAC_E!K9+FC_IND_TL_E!K9+FC_IND_WP_E!K9+FC_IND_MQ_E!K9+FC_IND_CON_E!K9+FC_IND_NSP_E!K9</f>
        <v>1024.5578704350478</v>
      </c>
      <c r="L9" s="8">
        <f>FC_IND_IS_E!L9+FC_IND_NFM_E!L9+FC_IND_CPC_E!L9+FC_IND_NMM_E!L9+FC_IND_PPP_E!L9+FC_IND_FBT_E!L9+FC_IND_TE_E!L9+FC_IND_MAC_E!L9+FC_IND_TL_E!L9+FC_IND_WP_E!L9+FC_IND_MQ_E!L9+FC_IND_CON_E!L9+FC_IND_NSP_E!L9</f>
        <v>602.46586458561205</v>
      </c>
      <c r="M9" s="8">
        <f>FC_IND_IS_E!M9+FC_IND_NFM_E!M9+FC_IND_CPC_E!M9+FC_IND_NMM_E!M9+FC_IND_PPP_E!M9+FC_IND_FBT_E!M9+FC_IND_TE_E!M9+FC_IND_MAC_E!M9+FC_IND_TL_E!M9+FC_IND_WP_E!M9+FC_IND_MQ_E!M9+FC_IND_CON_E!M9+FC_IND_NSP_E!M9</f>
        <v>751.63278273523622</v>
      </c>
      <c r="N9" s="8">
        <f>FC_IND_IS_E!N9+FC_IND_NFM_E!N9+FC_IND_CPC_E!N9+FC_IND_NMM_E!N9+FC_IND_PPP_E!N9+FC_IND_FBT_E!N9+FC_IND_TE_E!N9+FC_IND_MAC_E!N9+FC_IND_TL_E!N9+FC_IND_WP_E!N9+FC_IND_MQ_E!N9+FC_IND_CON_E!N9+FC_IND_NSP_E!N9</f>
        <v>665.95676230796994</v>
      </c>
      <c r="O9" s="8">
        <f>FC_IND_IS_E!O9+FC_IND_NFM_E!O9+FC_IND_CPC_E!O9+FC_IND_NMM_E!O9+FC_IND_PPP_E!O9+FC_IND_FBT_E!O9+FC_IND_TE_E!O9+FC_IND_MAC_E!O9+FC_IND_TL_E!O9+FC_IND_WP_E!O9+FC_IND_MQ_E!O9+FC_IND_CON_E!O9+FC_IND_NSP_E!O9</f>
        <v>1099.8519968581602</v>
      </c>
      <c r="P9" s="8">
        <f>FC_IND_IS_E!P9+FC_IND_NFM_E!P9+FC_IND_CPC_E!P9+FC_IND_NMM_E!P9+FC_IND_PPP_E!P9+FC_IND_FBT_E!P9+FC_IND_TE_E!P9+FC_IND_MAC_E!P9+FC_IND_TL_E!P9+FC_IND_WP_E!P9+FC_IND_MQ_E!P9+FC_IND_CON_E!P9+FC_IND_NSP_E!P9</f>
        <v>1179.3708550094013</v>
      </c>
      <c r="Q9" s="8">
        <f>FC_IND_IS_E!Q9+FC_IND_NFM_E!Q9+FC_IND_CPC_E!Q9+FC_IND_NMM_E!Q9+FC_IND_PPP_E!Q9+FC_IND_FBT_E!Q9+FC_IND_TE_E!Q9+FC_IND_MAC_E!Q9+FC_IND_TL_E!Q9+FC_IND_WP_E!Q9+FC_IND_MQ_E!Q9+FC_IND_CON_E!Q9+FC_IND_NSP_E!Q9</f>
        <v>1169.7857468802331</v>
      </c>
      <c r="R9" s="8">
        <f>FC_IND_IS_E!R9+FC_IND_NFM_E!R9+FC_IND_CPC_E!R9+FC_IND_NMM_E!R9+FC_IND_PPP_E!R9+FC_IND_FBT_E!R9+FC_IND_TE_E!R9+FC_IND_MAC_E!R9+FC_IND_TL_E!R9+FC_IND_WP_E!R9+FC_IND_MQ_E!R9+FC_IND_CON_E!R9+FC_IND_NSP_E!R9</f>
        <v>1373.9252653170554</v>
      </c>
      <c r="S9" s="8">
        <f>FC_IND_IS_E!S9+FC_IND_NFM_E!S9+FC_IND_CPC_E!S9+FC_IND_NMM_E!S9+FC_IND_PPP_E!S9+FC_IND_FBT_E!S9+FC_IND_TE_E!S9+FC_IND_MAC_E!S9+FC_IND_TL_E!S9+FC_IND_WP_E!S9+FC_IND_MQ_E!S9+FC_IND_CON_E!S9+FC_IND_NSP_E!S9</f>
        <v>1418.811882373052</v>
      </c>
      <c r="T9" s="8">
        <f>FC_IND_IS_E!T9+FC_IND_NFM_E!T9+FC_IND_CPC_E!T9+FC_IND_NMM_E!T9+FC_IND_PPP_E!T9+FC_IND_FBT_E!T9+FC_IND_TE_E!T9+FC_IND_MAC_E!T9+FC_IND_TL_E!T9+FC_IND_WP_E!T9+FC_IND_MQ_E!T9+FC_IND_CON_E!T9+FC_IND_NSP_E!T9</f>
        <v>1240.0142251189488</v>
      </c>
      <c r="U9" s="8">
        <f>FC_IND_IS_E!U9+FC_IND_NFM_E!U9+FC_IND_CPC_E!U9+FC_IND_NMM_E!U9+FC_IND_PPP_E!U9+FC_IND_FBT_E!U9+FC_IND_TE_E!U9+FC_IND_MAC_E!U9+FC_IND_TL_E!U9+FC_IND_WP_E!U9+FC_IND_MQ_E!U9+FC_IND_CON_E!U9+FC_IND_NSP_E!U9</f>
        <v>1232.0457071848439</v>
      </c>
      <c r="V9" s="8">
        <f>FC_IND_IS_E!V9+FC_IND_NFM_E!V9+FC_IND_CPC_E!V9+FC_IND_NMM_E!V9+FC_IND_PPP_E!V9+FC_IND_FBT_E!V9+FC_IND_TE_E!V9+FC_IND_MAC_E!V9+FC_IND_TL_E!V9+FC_IND_WP_E!V9+FC_IND_MQ_E!V9+FC_IND_CON_E!V9+FC_IND_NSP_E!V9</f>
        <v>1360.484576376555</v>
      </c>
      <c r="W9" s="8">
        <f>FC_IND_IS_E!W9+FC_IND_NFM_E!W9+FC_IND_CPC_E!W9+FC_IND_NMM_E!W9+FC_IND_PPP_E!W9+FC_IND_FBT_E!W9+FC_IND_TE_E!W9+FC_IND_MAC_E!W9+FC_IND_TL_E!W9+FC_IND_WP_E!W9+FC_IND_MQ_E!W9+FC_IND_CON_E!W9+FC_IND_NSP_E!W9</f>
        <v>1217.6721604225038</v>
      </c>
      <c r="X9" s="8">
        <f>FC_IND_IS_E!X9+FC_IND_NFM_E!X9+FC_IND_CPC_E!X9+FC_IND_NMM_E!X9+FC_IND_PPP_E!X9+FC_IND_FBT_E!X9+FC_IND_TE_E!X9+FC_IND_MAC_E!X9+FC_IND_TL_E!X9+FC_IND_WP_E!X9+FC_IND_MQ_E!X9+FC_IND_CON_E!X9+FC_IND_NSP_E!X9</f>
        <v>1418.6577650977101</v>
      </c>
      <c r="Y9" s="8">
        <f>FC_IND_IS_E!Y9+FC_IND_NFM_E!Y9+FC_IND_CPC_E!Y9+FC_IND_NMM_E!Y9+FC_IND_PPP_E!Y9+FC_IND_FBT_E!Y9+FC_IND_TE_E!Y9+FC_IND_MAC_E!Y9+FC_IND_TL_E!Y9+FC_IND_WP_E!Y9+FC_IND_MQ_E!Y9+FC_IND_CON_E!Y9+FC_IND_NSP_E!Y9</f>
        <v>1110.3667590351433</v>
      </c>
      <c r="Z9" s="8">
        <f>FC_IND_IS_E!Z9+FC_IND_NFM_E!Z9+FC_IND_CPC_E!Z9+FC_IND_NMM_E!Z9+FC_IND_PPP_E!Z9+FC_IND_FBT_E!Z9+FC_IND_TE_E!Z9+FC_IND_MAC_E!Z9+FC_IND_TL_E!Z9+FC_IND_WP_E!Z9+FC_IND_MQ_E!Z9+FC_IND_CON_E!Z9+FC_IND_NSP_E!Z9</f>
        <v>633.58369856930221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8725.6763744817144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5230.8467908024531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5132.7792650215606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6694.2132835014672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5621.8682870459133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5852.2529384269546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6010.804224636483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4391.3188996796516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4722.6469946773896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5202.8279188356246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3026.8361521464603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2983.7915768988337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3186.8299543797489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2893.1621728743939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2837.1106046685431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2760.2340429019091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2418.6166849340884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2695.6152724395497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2742.7755448476723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2453.5131483966529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2397.4937693177353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2415.8945255283074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2313.255502519748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2355.2293982843448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32169.455916813466</v>
      </c>
      <c r="D11" s="19">
        <f t="shared" ref="D11:X11" si="12">SUM(D12:D16)</f>
        <v>28643.972785791782</v>
      </c>
      <c r="E11" s="19">
        <f t="shared" si="12"/>
        <v>28541.387974620462</v>
      </c>
      <c r="F11" s="19">
        <f t="shared" si="12"/>
        <v>32117.612274769082</v>
      </c>
      <c r="G11" s="19">
        <f t="shared" si="12"/>
        <v>26421.853950274348</v>
      </c>
      <c r="H11" s="19">
        <f t="shared" si="12"/>
        <v>24476.094473849545</v>
      </c>
      <c r="I11" s="19">
        <f t="shared" si="12"/>
        <v>26797.962595561567</v>
      </c>
      <c r="J11" s="19">
        <f t="shared" si="12"/>
        <v>24409.379524633321</v>
      </c>
      <c r="K11" s="19">
        <f t="shared" si="12"/>
        <v>21594.565320380745</v>
      </c>
      <c r="L11" s="19">
        <f t="shared" si="12"/>
        <v>16813.622272857519</v>
      </c>
      <c r="M11" s="19">
        <f t="shared" si="12"/>
        <v>17732.238938849514</v>
      </c>
      <c r="N11" s="19">
        <f t="shared" si="12"/>
        <v>20543.920213221743</v>
      </c>
      <c r="O11" s="19">
        <f t="shared" si="12"/>
        <v>18640.629981339287</v>
      </c>
      <c r="P11" s="19">
        <f t="shared" si="12"/>
        <v>18011.183629110848</v>
      </c>
      <c r="Q11" s="19">
        <f t="shared" si="12"/>
        <v>17042.851504297156</v>
      </c>
      <c r="R11" s="19">
        <f t="shared" si="12"/>
        <v>17892.001180706975</v>
      </c>
      <c r="S11" s="19">
        <f t="shared" si="12"/>
        <v>18041.725751725542</v>
      </c>
      <c r="T11" s="19">
        <f t="shared" si="12"/>
        <v>17657.598908942433</v>
      </c>
      <c r="U11" s="19">
        <f t="shared" si="12"/>
        <v>17139.780761411472</v>
      </c>
      <c r="V11" s="19">
        <f t="shared" si="12"/>
        <v>15438.565078652546</v>
      </c>
      <c r="W11" s="19">
        <f t="shared" si="12"/>
        <v>15349.341814013262</v>
      </c>
      <c r="X11" s="19">
        <f t="shared" si="12"/>
        <v>14408.727909714733</v>
      </c>
      <c r="Y11" s="19">
        <f t="shared" ref="Y11:Z11" si="13">SUM(Y12:Y16)</f>
        <v>14758.81096439519</v>
      </c>
      <c r="Z11" s="19">
        <f t="shared" si="13"/>
        <v>13256.346584722231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4.3584868799999992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2.2105749599999998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7.8542904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143.23210606319995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155.52625005719997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30.741673010400003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14.531381145600001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3.1278627072000003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8.4121385039999996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22.759214400128002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187.11577008115194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76.172547830805328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0.56669184000000006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77.103935092799972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1.9589419872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2.7206793504000002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1.2495146400000001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0.78975864000000029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0.97502328000000005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26524.328088102269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23462.238572879854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23548.724422815627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25326.252165008285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19158.252977788346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17843.049150889943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20451.814753416365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17730.481500642119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14731.081107495944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10826.60881143352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11546.84466422711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13079.454440310898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10961.40691401977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10135.102393711044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9453.9296249294293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10509.7847442069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10277.49592443244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9968.3601727520363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9585.6364491118366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8630.3881918489005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7612.928198081263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7684.9986821796292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7892.07801050138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7538.7428680118837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77.285001960000002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74.034373680000002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243.15855804000003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248.24382011999998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289.63188036000003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274.69711871999999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155.31547823999998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180.02439012000002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217.13192868000002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379.29623004000001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20.960332319999999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204.32290188000002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195.07652184000005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191.35234596000004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181.16943408000003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184.25620908000002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255.03029880000005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50.198079239999998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70.725350879999993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49.473522359999997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13.599241199999996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4.5568061999999969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3.9307355999999976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2.1608877599999996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5563.4843398711955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5105.4892642719287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4741.6507033648368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6399.8841835775984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6818.4428420688018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6327.6065312292003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6176.3009827596006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6498.8736338712006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6643.2244214976017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5599.3050928800012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6164.4339423024021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7237.3836566307182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7297.0307753983661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7608.5563416089981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7407.7524452877251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7197.9602274200761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7509.1995284931036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7638.4739651103973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7406.3150263268353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6756.7444224564442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7720.093695381599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6717.9229066951048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6862.0124596538099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5714.4678056703469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56693.038042080007</v>
      </c>
      <c r="D17" s="27">
        <f t="shared" ref="D17:X17" si="15">SUM(D18:D21)</f>
        <v>52362.91952784</v>
      </c>
      <c r="E17" s="27">
        <f t="shared" si="15"/>
        <v>50753.281471200011</v>
      </c>
      <c r="F17" s="27">
        <f t="shared" si="15"/>
        <v>49539.070805759991</v>
      </c>
      <c r="G17" s="27">
        <f t="shared" si="15"/>
        <v>51028.553694240014</v>
      </c>
      <c r="H17" s="27">
        <f t="shared" si="15"/>
        <v>47279.116249920007</v>
      </c>
      <c r="I17" s="27">
        <f t="shared" si="15"/>
        <v>47421.161942400002</v>
      </c>
      <c r="J17" s="27">
        <f t="shared" si="15"/>
        <v>45054.142776000001</v>
      </c>
      <c r="K17" s="27">
        <f t="shared" si="15"/>
        <v>42484.887040319998</v>
      </c>
      <c r="L17" s="27">
        <f t="shared" si="15"/>
        <v>29829.038614560006</v>
      </c>
      <c r="M17" s="27">
        <f t="shared" si="15"/>
        <v>36102.763487520002</v>
      </c>
      <c r="N17" s="27">
        <f t="shared" si="15"/>
        <v>34960.735219679991</v>
      </c>
      <c r="O17" s="27">
        <f t="shared" si="15"/>
        <v>34738.139285279991</v>
      </c>
      <c r="P17" s="27">
        <f t="shared" si="15"/>
        <v>33398.680063679989</v>
      </c>
      <c r="Q17" s="27">
        <f t="shared" si="15"/>
        <v>34000.894363679996</v>
      </c>
      <c r="R17" s="27">
        <f t="shared" si="15"/>
        <v>34090.654417919999</v>
      </c>
      <c r="S17" s="27">
        <f t="shared" si="15"/>
        <v>32047.546779359996</v>
      </c>
      <c r="T17" s="27">
        <f t="shared" si="15"/>
        <v>32486.192298719994</v>
      </c>
      <c r="U17" s="27">
        <f t="shared" si="15"/>
        <v>35856.136975680005</v>
      </c>
      <c r="V17" s="27">
        <f t="shared" si="15"/>
        <v>32072.151293280003</v>
      </c>
      <c r="W17" s="27">
        <f t="shared" si="15"/>
        <v>28892.055333599994</v>
      </c>
      <c r="X17" s="27">
        <f t="shared" si="15"/>
        <v>30981.419291519989</v>
      </c>
      <c r="Y17" s="27">
        <f t="shared" ref="Y17:Z17" si="16">SUM(Y18:Y21)</f>
        <v>30362.726293920001</v>
      </c>
      <c r="Z17" s="27">
        <f t="shared" si="16"/>
        <v>29376.777671999997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32.927039999999998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27.372599999999995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32.687280000000001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22.517459999999993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16.463520000000003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9.6303600000000014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8.0719199999999987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3.4365599999999996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8.6387126399999978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1.1046542399999999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0.67931999999999981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0.32543423999999999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0.11987999999999999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5731.5654172800005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5152.4921102400012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4805.6799095999995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4407.1858425600012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4543.7814302400002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4308.9160507200004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4462.3971359999987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4292.5119912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4058.4889684799991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2919.3949627200004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3711.4213435199999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4015.0716292799993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4302.6899630400003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3920.6565388799991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3856.5159436800004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3710.3184475200005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3695.4558849599998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3438.3538843199999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3278.28435408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3149.3190484799998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2982.5288855999997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3327.37857072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3253.4581651200001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3177.6136056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48451.890240000008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44633.417399999998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43283.376864000013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42302.01830399999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43654.224744000014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40709.570616000005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40561.144416000003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38215.940256000002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35999.690687999995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25089.066288000005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29808.978263999998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28205.334143999993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27609.678719999993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26420.777135999993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26113.060583999995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26408.187935999995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24055.858007999999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25288.299503999995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28944.452160000004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25546.426776000004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22918.420511999993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24316.04635199999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23669.278776000003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22930.976015999997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2476.6553448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2549.6374176000004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2631.5374176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2807.3491991999999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2814.0840000000003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2250.9992232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2389.5484704000005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2542.2539687999993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2418.0686711999997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1819.4727095999997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2581.6845600000001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2740.3294464000005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2825.4451680000006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3057.1265087999991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4031.3178359999993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3972.1480344000011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4296.2328863999992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3759.5389104000005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3633.4004616000002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3376.4054687999992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2991.1059359999999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3337.9943687999998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3439.9893527999998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3268.1880504000005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1325.9798830309212</v>
      </c>
      <c r="D22" s="27">
        <f t="shared" ref="D22:X22" si="18">SUM(D23:D24)</f>
        <v>1414.5739998313734</v>
      </c>
      <c r="E22" s="27">
        <f t="shared" si="18"/>
        <v>1282.9141479010666</v>
      </c>
      <c r="F22" s="27">
        <f t="shared" si="18"/>
        <v>1301.0893377191344</v>
      </c>
      <c r="G22" s="27">
        <f t="shared" si="18"/>
        <v>1062.3685627999289</v>
      </c>
      <c r="H22" s="27">
        <f t="shared" si="18"/>
        <v>1037.7967139024654</v>
      </c>
      <c r="I22" s="27">
        <f t="shared" si="18"/>
        <v>1314.3379813565177</v>
      </c>
      <c r="J22" s="27">
        <f t="shared" si="18"/>
        <v>1349.1996978690922</v>
      </c>
      <c r="K22" s="27">
        <f t="shared" si="18"/>
        <v>1263.0413297818727</v>
      </c>
      <c r="L22" s="27">
        <f t="shared" si="18"/>
        <v>961.92468922605417</v>
      </c>
      <c r="M22" s="27">
        <f t="shared" si="18"/>
        <v>1119.9337253790427</v>
      </c>
      <c r="N22" s="27">
        <f t="shared" si="18"/>
        <v>1097.4337546007791</v>
      </c>
      <c r="O22" s="27">
        <f t="shared" si="18"/>
        <v>926.44831565363461</v>
      </c>
      <c r="P22" s="27">
        <f t="shared" si="18"/>
        <v>806.26322619069288</v>
      </c>
      <c r="Q22" s="27">
        <f t="shared" si="18"/>
        <v>885.36034734804434</v>
      </c>
      <c r="R22" s="27">
        <f t="shared" si="18"/>
        <v>800.93160859850957</v>
      </c>
      <c r="S22" s="27">
        <f t="shared" si="18"/>
        <v>721.44372847496163</v>
      </c>
      <c r="T22" s="27">
        <f t="shared" si="18"/>
        <v>683.13400852403265</v>
      </c>
      <c r="U22" s="27">
        <f t="shared" si="18"/>
        <v>744.75867472378457</v>
      </c>
      <c r="V22" s="27">
        <f t="shared" si="18"/>
        <v>706.47405584442754</v>
      </c>
      <c r="W22" s="27">
        <f t="shared" si="18"/>
        <v>535.90233348849529</v>
      </c>
      <c r="X22" s="27">
        <f t="shared" si="18"/>
        <v>472.53088511307158</v>
      </c>
      <c r="Y22" s="27">
        <f t="shared" ref="Y22:Z22" si="19">SUM(Y23:Y24)</f>
        <v>316.71609035810422</v>
      </c>
      <c r="Z22" s="27">
        <f t="shared" si="19"/>
        <v>222.47673046868246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1324.3049278654444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1412.8880570545973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1282.9141479010666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1299.4043569041664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1060.9810077439288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1036.4091588464653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1312.9504263005176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1347.8121428130921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1261.6537747258726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960.53713417005417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1117.1586152670427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1092.9725213661054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922.28565048563462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803.48811607869288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882.58523723604435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799.54405354250957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718.66861836296164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680.74268074102997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741.83708282934856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702.91174874399985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535.25660196100944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472.25329897707155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316.51624350938323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222.32871458190942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1.6749551654767409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1.6859427767760411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1.6849808149680106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1.3875550559999998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1.3875550559999998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1.3875550559999998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1.3875550559999998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1.3875550559999998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1.3875550559999998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2.7751101119999997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4.4612332346736165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4.1626651679999993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2.7751101119999997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2.7751101119999997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1.3875550559999998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2.7751101119999997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2.3913277830026338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2.9215918944360277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3.562307100427657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0.64573152748583607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0.27758613599999993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0.19984684872101033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0.14801588677303137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257.84682989999999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252.38179098000001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216.32856234000008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186.95388623999995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199.7450427918296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286.62678763792712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221.37334467174426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314.96913805339551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295.96840134756593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137.10926821028195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186.477350494576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220.89355792255998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175.96739467135762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155.94290400644755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149.23337913640802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64.945015309268953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42.638896049415848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87.618015900704492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99.862315849096362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87.41151388371199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5.8925610442144389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140729.0952324071</v>
      </c>
      <c r="D26" s="27">
        <f t="shared" ref="D26:X26" si="21">SUM(D27,D33)</f>
        <v>141136.3739647801</v>
      </c>
      <c r="E26" s="27">
        <f t="shared" si="21"/>
        <v>139277.14094516812</v>
      </c>
      <c r="F26" s="27">
        <f t="shared" si="21"/>
        <v>141732.70860826568</v>
      </c>
      <c r="G26" s="27">
        <f t="shared" si="21"/>
        <v>135609.34352898705</v>
      </c>
      <c r="H26" s="27">
        <f t="shared" si="21"/>
        <v>131173.567499086</v>
      </c>
      <c r="I26" s="27">
        <f t="shared" si="21"/>
        <v>129440.5383361882</v>
      </c>
      <c r="J26" s="27">
        <f t="shared" si="21"/>
        <v>126692.31944276669</v>
      </c>
      <c r="K26" s="27">
        <f t="shared" si="21"/>
        <v>119306.22411455998</v>
      </c>
      <c r="L26" s="27">
        <f t="shared" si="21"/>
        <v>103987.00701539998</v>
      </c>
      <c r="M26" s="27">
        <f t="shared" si="21"/>
        <v>99878.786893080003</v>
      </c>
      <c r="N26" s="27">
        <f t="shared" si="21"/>
        <v>94214.569172399977</v>
      </c>
      <c r="O26" s="27">
        <f t="shared" si="21"/>
        <v>87549.695888040005</v>
      </c>
      <c r="P26" s="27">
        <f t="shared" si="21"/>
        <v>79885.850963040008</v>
      </c>
      <c r="Q26" s="27">
        <f t="shared" si="21"/>
        <v>76583.898105479995</v>
      </c>
      <c r="R26" s="27">
        <f t="shared" si="21"/>
        <v>78772.632615360009</v>
      </c>
      <c r="S26" s="27">
        <f t="shared" si="21"/>
        <v>76385.202885720006</v>
      </c>
      <c r="T26" s="27">
        <f t="shared" si="21"/>
        <v>71817.848810640004</v>
      </c>
      <c r="U26" s="27">
        <f t="shared" si="21"/>
        <v>76865.579100000003</v>
      </c>
      <c r="V26" s="27">
        <f t="shared" si="21"/>
        <v>75418.185492360004</v>
      </c>
      <c r="W26" s="27">
        <f t="shared" si="21"/>
        <v>73419.534255959996</v>
      </c>
      <c r="X26" s="27">
        <f t="shared" si="21"/>
        <v>76636.99986120002</v>
      </c>
      <c r="Y26" s="27">
        <f t="shared" ref="Y26:Z26" si="22">SUM(Y27,Y33)</f>
        <v>77686.105895280009</v>
      </c>
      <c r="Z26" s="27">
        <f t="shared" si="22"/>
        <v>75805.895615040004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40.307669999999987</v>
      </c>
      <c r="D27" s="19">
        <f t="shared" ref="D27:X27" si="24">SUM(D28:D32)</f>
        <v>53.288718839999994</v>
      </c>
      <c r="E27" s="19">
        <f t="shared" si="24"/>
        <v>56.237050079999989</v>
      </c>
      <c r="F27" s="19">
        <f t="shared" si="24"/>
        <v>46.508849999999995</v>
      </c>
      <c r="G27" s="19">
        <f t="shared" si="24"/>
        <v>49.679104319999993</v>
      </c>
      <c r="H27" s="19">
        <f t="shared" si="24"/>
        <v>43.443092159999985</v>
      </c>
      <c r="I27" s="19">
        <f t="shared" si="24"/>
        <v>40.325086079999984</v>
      </c>
      <c r="J27" s="19">
        <f t="shared" si="24"/>
        <v>168.54029279999997</v>
      </c>
      <c r="K27" s="19">
        <f t="shared" si="24"/>
        <v>37.207079999999991</v>
      </c>
      <c r="L27" s="19">
        <f t="shared" si="24"/>
        <v>78.484649759999996</v>
      </c>
      <c r="M27" s="19">
        <f t="shared" si="24"/>
        <v>40.382206559999993</v>
      </c>
      <c r="N27" s="19">
        <f t="shared" si="24"/>
        <v>37.207079999999991</v>
      </c>
      <c r="O27" s="19">
        <f t="shared" si="24"/>
        <v>43.557564239999977</v>
      </c>
      <c r="P27" s="19">
        <f t="shared" si="24"/>
        <v>46.7326908</v>
      </c>
      <c r="Q27" s="19">
        <f t="shared" si="24"/>
        <v>34.404867359999997</v>
      </c>
      <c r="R27" s="19">
        <f t="shared" si="24"/>
        <v>19.051221600000005</v>
      </c>
      <c r="S27" s="19">
        <f t="shared" si="24"/>
        <v>19.051221599999998</v>
      </c>
      <c r="T27" s="19">
        <f t="shared" si="24"/>
        <v>18.054401040000005</v>
      </c>
      <c r="U27" s="19">
        <f t="shared" si="24"/>
        <v>35.603804879999991</v>
      </c>
      <c r="V27" s="19">
        <f t="shared" si="24"/>
        <v>67.546668960000005</v>
      </c>
      <c r="W27" s="19">
        <f t="shared" si="24"/>
        <v>84.962947679999999</v>
      </c>
      <c r="X27" s="19">
        <f t="shared" si="24"/>
        <v>143.11805543999998</v>
      </c>
      <c r="Y27" s="19">
        <f t="shared" ref="Y27:Z27" si="25">SUM(Y28:Y32)</f>
        <v>75.803199839999976</v>
      </c>
      <c r="Z27" s="19">
        <f t="shared" si="25"/>
        <v>64.369231199999987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40.307669999999987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53.288718839999994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56.237050079999989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46.508849999999995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49.679104319999993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43.443092159999985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40.325086079999984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40.325086079999991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37.207079999999991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37.207079999999983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37.207079999999991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37.207079999999991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37.207079999999976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37.207080000000005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21.704129999999999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128.21520672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41.277569760000013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3.1751265599999998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6.3504842399999992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9.525610799999999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12.700737360000002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19.051221600000005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19.051221599999998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18.054401040000005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35.603804879999991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67.546668960000005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84.962947679999999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143.11805543999998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75.803199839999976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64.369231199999987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140688.78756240709</v>
      </c>
      <c r="D33" s="19">
        <f t="shared" ref="D33:X33" si="27">SUM(D34:D50)</f>
        <v>141083.08524594011</v>
      </c>
      <c r="E33" s="19">
        <f t="shared" si="27"/>
        <v>139220.90389508812</v>
      </c>
      <c r="F33" s="19">
        <f t="shared" si="27"/>
        <v>141686.19975826566</v>
      </c>
      <c r="G33" s="19">
        <f t="shared" si="27"/>
        <v>135559.66442466705</v>
      </c>
      <c r="H33" s="19">
        <f t="shared" si="27"/>
        <v>131130.12440692598</v>
      </c>
      <c r="I33" s="19">
        <f t="shared" si="27"/>
        <v>129400.21325010819</v>
      </c>
      <c r="J33" s="19">
        <f t="shared" si="27"/>
        <v>126523.77914996669</v>
      </c>
      <c r="K33" s="19">
        <f t="shared" si="27"/>
        <v>119269.01703455999</v>
      </c>
      <c r="L33" s="19">
        <f t="shared" si="27"/>
        <v>103908.52236563999</v>
      </c>
      <c r="M33" s="19">
        <f t="shared" si="27"/>
        <v>99838.404686520007</v>
      </c>
      <c r="N33" s="19">
        <f t="shared" si="27"/>
        <v>94177.362092399984</v>
      </c>
      <c r="O33" s="19">
        <f t="shared" si="27"/>
        <v>87506.138323799998</v>
      </c>
      <c r="P33" s="19">
        <f t="shared" si="27"/>
        <v>79839.118272240012</v>
      </c>
      <c r="Q33" s="19">
        <f t="shared" si="27"/>
        <v>76549.493238119991</v>
      </c>
      <c r="R33" s="19">
        <f t="shared" si="27"/>
        <v>78753.581393760003</v>
      </c>
      <c r="S33" s="19">
        <f t="shared" si="27"/>
        <v>76366.15166412</v>
      </c>
      <c r="T33" s="19">
        <f t="shared" si="27"/>
        <v>71799.794409599999</v>
      </c>
      <c r="U33" s="19">
        <f t="shared" si="27"/>
        <v>76829.975295120006</v>
      </c>
      <c r="V33" s="19">
        <f t="shared" si="27"/>
        <v>75350.638823400004</v>
      </c>
      <c r="W33" s="19">
        <f t="shared" si="27"/>
        <v>73334.571308279992</v>
      </c>
      <c r="X33" s="19">
        <f t="shared" si="27"/>
        <v>76493.881805760015</v>
      </c>
      <c r="Y33" s="19">
        <f t="shared" ref="Y33:Z33" si="28">SUM(Y34:Y50)</f>
        <v>77610.302695440012</v>
      </c>
      <c r="Z33" s="19">
        <f t="shared" si="28"/>
        <v>75741.526383839999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7019.4093004800015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7705.1927807999991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8384.5095321600038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10042.891038719999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8906.9265100800021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8280.7714713600017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9454.6642176000005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11272.395248640001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9914.2905139199993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8918.573713920001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9303.4326297599982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8194.5414374400007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8633.18642688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7890.2682163199988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8125.0277299199997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8331.9383808000002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8935.82834688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8893.3259750399975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9111.9194956800002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9356.7751603200013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9943.0722892799986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9544.6721433600032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8596.2164198400023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8471.592645120003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37.157218560000011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40.015261439999989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11.433058560000001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20.438953920000003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26.278560000000013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0.88881408000000017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1.12343616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0.79168320000000014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0.65729664000000021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11911.480791840004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12072.126526560001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10873.803008160003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9609.2085128400013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8414.5399988399986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8304.6765635999982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8799.6572949599995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8371.5158948400003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7923.5963550000015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7254.6171969600018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7621.5973572000012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7464.3821928000007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7027.3134046799996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6519.372741000001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6751.9491440400006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6580.3722429600002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6667.8436083600009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6572.7816915600015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6909.0679926000012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6644.8023152399983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6193.5900912000006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6667.3979204400002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7438.5268415999999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7969.591484640001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353.12197536000008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309.55752827999999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951.03721943999983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1132.8365386800001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1101.8561122799997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1133.3666836800001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1045.0140901199998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1338.5792019600001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867.08744891999993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872.78881535999983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666.98353259999999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195.98924267999999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1515.4600229999996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1019.62276416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1031.5102366799997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190.61444555999998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586.36906019999992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553.42073556000003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764.36455787999989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764.82160523999971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523.25261604000002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415.94827428000008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524.85652295999989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530.03946995999991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3.0239999999999989E-3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3.0239999999999989E-3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3.0239999999999989E-3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6.0480000000000004E-3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8.3160000000000012E-2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9.3240000000000007E-3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3.0239999999999989E-3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61.992180000000019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61.992180000000019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58.821390000000022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49.546376280000004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52.637961240000024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72.019123920000013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78.281498880000015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65.936642759999998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49.546376280000004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43.744736519999989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68.473274760000024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56.029800600000016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40.585594319999991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46.814837759999996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40.595947919999993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18.98927892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22.076981279999998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18.15011964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18.628973640000002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14.01515064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11.739947040000001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10.588109040000003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9.1567238399999997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5.6170868400000007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225.66111227999997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215.78558976000002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234.65191968000002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187.24149108000006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165.16891007999996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155.9265102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132.38785944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90.2135052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71.808945840000007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56.664993959999997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51.447556080000005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48.429222840000008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55.209018959999995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47.022686280000002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49.914964440000006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55.623680640000003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52.564191839999999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43.218773639999995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44.859301560000006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43.73257104000001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41.795930159999997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38.375618400000008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29.091286440000005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34.62839172000001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1825.6463913600005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6.5236413600000018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9.7854620399999988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3.2618206800000014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3.2214470399999988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6.4431579600000015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6.4434218399999983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2876.8783413599999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3247.7727643199992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3580.9983172800007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3688.6027759200006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4461.2431520399996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4552.3624993200001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4626.2708013600013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4789.6344234000007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3926.7468234000003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3944.7566334000003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3171.0240579599995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3536.4609147600004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3823.1483270399999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3207.8609143200001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2763.0948686400002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33927.236337367096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36007.784308980095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35034.513778408116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34222.049982465658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33307.26098178704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33886.722185925973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30149.719842908191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30958.639175246695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29643.325934039996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26115.547376879997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26172.336312720003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26138.231846999999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24463.141770599999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22958.363015640003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21842.428842000001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22189.593773879995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21989.335441320003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22100.130205920002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26393.463546840001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27130.12235388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26718.585566399997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27715.073148360003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28279.90997208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28082.637484199997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53807.769715680006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51765.459445440014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49627.715811120011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49114.288731600012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42745.969581120014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37729.607531040005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39612.745815840004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36042.4866348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33293.977216560001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26386.752423600003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21696.219729360004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19946.332665359998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16361.347360320002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14893.893979920002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13028.649398640004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13639.605215039999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11996.192346480002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10205.101949759999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9753.5560773600027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8318.7612554400002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7929.4468406400001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7554.2460991200014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7407.7477754400015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6641.2314266400008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3.2325299999999997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6.4650599999999994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6.4650599999999994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6.4650599999999994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6.4650599999999994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10.186031880000002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11.562957719999998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16.90652772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13.609083239999999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14.371696439999996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14.91528924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14.785724160000003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14.89259556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5.5633820400000014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4.6157889600000015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4.3511173199999984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16.097999399999999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8.9787808800000004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11.382463800000004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26.180590320000004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16.349477040000004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691.09697015999996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762.19890839999994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747.66756456000007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0.33816528000000007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0.2164374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30632.346693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30972.664358999995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31558.082165999993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34585.587387000007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36769.353192000002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38648.219688000005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37332.432305999995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35728.067114999998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34886.042685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30420.085410000007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29803.842081000003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27322.553933999996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24410.686014000003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21047.258349000007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19638.578114999993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21701.586582000007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20491.695198000001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18900.872991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18918.070938000001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18726.014268000003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17381.636882999999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16752.659625000008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17549.871534000002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15876.469557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137.71606932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34.428951359999992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336.62670227999996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282.63922919999999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920.89053503999992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1959.5338257600001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2481.5185480800005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2732.8228189200004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4052.3288986799998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2865.3919088399998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2628.1550807999993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2618.6002498800003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2538.5815425599999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948.49766063999959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1191.3841594800001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1215.0877082400002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1295.7133395600003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949.69514808000008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1483.8605711999999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1414.6358752800004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818.51406696000004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577.06333920000009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959.90229035999982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1154.0483060399997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1037.5294532399998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3279.4689744000011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3467.43808704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4335.6568546799999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205602.55677230266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208291.72270100517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209629.14561774745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212410.31948380359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205964.41220060678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210858.36614738076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195981.42104524243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200054.6401253512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194781.48571154554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163755.86495970152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180947.81494952543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179335.53622619226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177912.8289827455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180339.90728049155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174911.17171563901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172396.31384061449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177781.34698905982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182277.81272109473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180745.50026464683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179381.50839258498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174442.41956482889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191606.62182338885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166236.07892793478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156117.57653772316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4484.5112891920589</v>
      </c>
      <c r="D52" s="27">
        <f t="shared" ref="D52:X52" si="30">SUM(D53:D54)</f>
        <v>3987.1532774614302</v>
      </c>
      <c r="E52" s="27">
        <f t="shared" si="30"/>
        <v>4184.1650849437619</v>
      </c>
      <c r="F52" s="27">
        <f t="shared" si="30"/>
        <v>5525.6223490965795</v>
      </c>
      <c r="G52" s="27">
        <f t="shared" si="30"/>
        <v>6226.1866196663459</v>
      </c>
      <c r="H52" s="27">
        <f t="shared" si="30"/>
        <v>6012.4594361529225</v>
      </c>
      <c r="I52" s="27">
        <f t="shared" si="30"/>
        <v>7015.6536958670131</v>
      </c>
      <c r="J52" s="27">
        <f t="shared" si="30"/>
        <v>7194.468655436448</v>
      </c>
      <c r="K52" s="27">
        <f t="shared" si="30"/>
        <v>10684.9795496719</v>
      </c>
      <c r="L52" s="27">
        <f t="shared" si="30"/>
        <v>12372.742524499661</v>
      </c>
      <c r="M52" s="27">
        <f t="shared" si="30"/>
        <v>14471.947308221328</v>
      </c>
      <c r="N52" s="27">
        <f t="shared" si="30"/>
        <v>17222.694048980855</v>
      </c>
      <c r="O52" s="27">
        <f t="shared" si="30"/>
        <v>16842.28625842019</v>
      </c>
      <c r="P52" s="27">
        <f t="shared" si="30"/>
        <v>18174.575260810667</v>
      </c>
      <c r="Q52" s="27">
        <f t="shared" si="30"/>
        <v>19307.917489664538</v>
      </c>
      <c r="R52" s="27">
        <f t="shared" si="30"/>
        <v>19796.288857697778</v>
      </c>
      <c r="S52" s="27">
        <f t="shared" si="30"/>
        <v>22456.179796886277</v>
      </c>
      <c r="T52" s="27">
        <f t="shared" si="30"/>
        <v>22241.169466686973</v>
      </c>
      <c r="U52" s="27">
        <f t="shared" si="30"/>
        <v>24683.968955827218</v>
      </c>
      <c r="V52" s="27">
        <f t="shared" si="30"/>
        <v>25278.41229748926</v>
      </c>
      <c r="W52" s="27">
        <f t="shared" si="30"/>
        <v>26321.2950571939</v>
      </c>
      <c r="X52" s="27">
        <f t="shared" si="30"/>
        <v>26628.81765070021</v>
      </c>
      <c r="Y52" s="27">
        <f t="shared" ref="Y52:Z52" si="31">SUM(Y53:Y54)</f>
        <v>26590.341962761355</v>
      </c>
      <c r="Z52" s="27">
        <f t="shared" si="31"/>
        <v>25595.105982083998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4452.5124071999999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3928.7425319999993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4135.6524924000005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4758.9610068000011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5379.715598400001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4983.3649008000002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5751.3039012000017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5258.7911375999984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10331.828020800001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11433.079943999997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13319.682433200001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15650.7673608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15223.181173200002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15697.1776104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16876.248246000003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17307.6104916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19605.749248799995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19043.057919600004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21242.706685199995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21711.2879412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22694.973443999999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23094.579736799998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23248.889492400001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22627.568620799997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31.998881992059513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58.410745461430764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48.512592543761855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766.66134229657871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846.47102126634456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1029.0945353529225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1264.3497946670111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1935.6775178364496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353.15152887189771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939.66258049966416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1152.2648750213261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1571.9266881808553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1619.1050852201893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2477.3976504106672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2431.6692436645362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2488.6783660977794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2850.4305480862836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3198.1115470869695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3441.2622706272246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3567.1243562892605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3626.3216131939021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3534.2379139002101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3341.4524703613547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2967.5373612840012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72168.188935321697</v>
      </c>
      <c r="D61" s="49">
        <f t="shared" ref="D61:X61" si="33">SUM(D62:D72)</f>
        <v>68993.596716937391</v>
      </c>
      <c r="E61" s="49">
        <f t="shared" si="33"/>
        <v>71464.908531791021</v>
      </c>
      <c r="F61" s="49">
        <f t="shared" si="33"/>
        <v>75954.963739969942</v>
      </c>
      <c r="G61" s="49">
        <f t="shared" si="33"/>
        <v>79032.879254169238</v>
      </c>
      <c r="H61" s="49">
        <f t="shared" si="33"/>
        <v>82007.642337158861</v>
      </c>
      <c r="I61" s="49">
        <f t="shared" si="33"/>
        <v>85532.534493611311</v>
      </c>
      <c r="J61" s="49">
        <f t="shared" si="33"/>
        <v>89671.183056095033</v>
      </c>
      <c r="K61" s="49">
        <f t="shared" si="33"/>
        <v>84896.598547176429</v>
      </c>
      <c r="L61" s="49">
        <f t="shared" si="33"/>
        <v>83684.837902912099</v>
      </c>
      <c r="M61" s="49">
        <f t="shared" si="33"/>
        <v>90425.730784702755</v>
      </c>
      <c r="N61" s="49">
        <f t="shared" si="33"/>
        <v>90804.461890462248</v>
      </c>
      <c r="O61" s="49">
        <f t="shared" si="33"/>
        <v>88172.190031602164</v>
      </c>
      <c r="P61" s="49">
        <f t="shared" si="33"/>
        <v>90426.982547427091</v>
      </c>
      <c r="Q61" s="49">
        <f t="shared" si="33"/>
        <v>91626.16162421061</v>
      </c>
      <c r="R61" s="49">
        <f t="shared" si="33"/>
        <v>95358.87045342334</v>
      </c>
      <c r="S61" s="49">
        <f t="shared" si="33"/>
        <v>99350.046136039411</v>
      </c>
      <c r="T61" s="49">
        <f t="shared" si="33"/>
        <v>100297.12738903592</v>
      </c>
      <c r="U61" s="49">
        <f t="shared" si="33"/>
        <v>102742.43787850846</v>
      </c>
      <c r="V61" s="49">
        <f t="shared" si="33"/>
        <v>104890.02409621955</v>
      </c>
      <c r="W61" s="49">
        <f t="shared" si="33"/>
        <v>105103.70302193255</v>
      </c>
      <c r="X61" s="49">
        <f t="shared" si="33"/>
        <v>106244.3502835189</v>
      </c>
      <c r="Y61" s="49">
        <f t="shared" ref="Y61:Z61" si="34">SUM(Y62:Y72)</f>
        <v>107580.82252338238</v>
      </c>
      <c r="Z61" s="49">
        <f t="shared" si="34"/>
        <v>110100.23925270235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71528.577120000002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67873.007462399997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70095.285388799981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74600.142623999986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77570.799667200015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80376.100761599984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83677.774521599989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86873.853830399996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83517.870239999989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82339.967808000016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88651.91744640001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88554.364819199996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85992.315897600012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87331.779359999986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88366.701830399994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91868.5276992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95503.781721600026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95682.705350399978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96987.668198399988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98816.275756800023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98463.040703999985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98949.810758399995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100032.70273920002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102619.71659519999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96.588979199999983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110.38688639999998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103.48813440000001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82.790265599999984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79.340889599999983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68.991955199999978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72.441734399999987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68.991955199999978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175.92946560000001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89.689420799999965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34.496179199999993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34.496179199999993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34.496179199999993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39.032582399999988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38.969279999999991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38.905574399999992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38.861625599999989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39.998246399999992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36.102931199999993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34.783660799999993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34.780031999999991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34.780031999999991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34.780031999999991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34.539321599999994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452.02239612170479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872.30220813739254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1152.6349285910451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223.27047820996142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248.46440760922755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304.83737139885994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269.61593809134905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355.70889513501049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308.4354479764425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377.17469267208514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705.15257510275546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781.44746918226656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528.38887528215582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678.10394438707885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744.23643077061024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763.7417191833415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854.38066243938567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1032.0997795959318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1147.4165482684673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1378.8626835795421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1677.9877936125747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2423.8045137589002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2817.7778939423797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3213.0862128623503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91.000440000000012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137.90016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113.50008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993.20040000000006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1087.0002000000002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1180.2002399999997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1320.4011599999994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2111.7002399999997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450.50003999999996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480.97692000000006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645.33888000000002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1161.7182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1367.3995200000002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2101.5810000000001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2102.2520400000008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2298.9038399999999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2373.3806399999994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2863.9054799999999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3416.2311599999989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3497.8769999999995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3618.9100799999997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3471.8907599999993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3376.3319999999999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2893.8229200000001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7.6463999999999994E-3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2.6685935999999999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3.2721494399999984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3.6947404799999988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4.4772220800000007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0.44196192000000006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0.52785647999999996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0.62776944000000012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0.81689040000000002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0.69097967999999987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0.74552400000000008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0.87168960000000006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0.82581120000000008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0.77432544000000014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0.72921167999999981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0.69072480000000003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0.59947775999999986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0.44731440000000011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10.520171999999999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10.32085584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10.13300928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10.318307039999999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12.512314079999998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13.794870239999998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0.17229887999999996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1.1479795199999998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0.61273151999999997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0.62853408000000011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1.8621532799999998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4.0661006400000002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8.7049166400000004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5.8502606400000001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6.0434596800000007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18.94293648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22.698338400000001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42.429618720000001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99.634121280000016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111.06701856000004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85.454892000000001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84.684134880000002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66.847122720000016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67.614566400000001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75.286964160000011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10.716429600000001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45.375776640000005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76.064857920000023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83.966902559999994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109.32236495999999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114.45462863999998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118.57680288000002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192.73209983999999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193.49801423999997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223.76272032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269.36483039999996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410.69935872000002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487.05197615999998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798.27269039999999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824.47282512000004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807.23172240000008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885.01013856000009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929.55628079999985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950.42712960000006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55.559972159999987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47.274089759999988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66.181318560000008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145.24952687999993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183.62277647999997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358.45102656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285.15356351999992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269.55180431999997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144.28181375999998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47.512794240000005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72.897711839999999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126.87243407999999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91.560504959999989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125.91303119999999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91.285120799999987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235.15915967999996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241.97642207999994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406.93554576000002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401.88865103999984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309.54669695999996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299.56523904000005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107772.55447318232</v>
      </c>
      <c r="D2" s="21">
        <f t="shared" ref="D2:X2" si="0">SUM(D3,D17,D22,D25,D26,D51,D52)</f>
        <v>99393.101401460022</v>
      </c>
      <c r="E2" s="21">
        <f t="shared" si="0"/>
        <v>98407.598885267274</v>
      </c>
      <c r="F2" s="21">
        <f t="shared" si="0"/>
        <v>102545.45174193433</v>
      </c>
      <c r="G2" s="21">
        <f t="shared" si="0"/>
        <v>101963.62721256835</v>
      </c>
      <c r="H2" s="21">
        <f t="shared" si="0"/>
        <v>96204.300734718083</v>
      </c>
      <c r="I2" s="21">
        <f t="shared" si="0"/>
        <v>98279.624330141378</v>
      </c>
      <c r="J2" s="21">
        <f t="shared" si="0"/>
        <v>92023.387356834879</v>
      </c>
      <c r="K2" s="21">
        <f t="shared" si="0"/>
        <v>84627.737383374188</v>
      </c>
      <c r="L2" s="21">
        <f t="shared" si="0"/>
        <v>61023.276883335115</v>
      </c>
      <c r="M2" s="21">
        <f t="shared" si="0"/>
        <v>70061.574475916394</v>
      </c>
      <c r="N2" s="21">
        <f t="shared" si="0"/>
        <v>71953.081506889735</v>
      </c>
      <c r="O2" s="21">
        <f t="shared" si="0"/>
        <v>68057.921957994127</v>
      </c>
      <c r="P2" s="21">
        <f t="shared" si="0"/>
        <v>65253.566670458</v>
      </c>
      <c r="Q2" s="21">
        <f t="shared" si="0"/>
        <v>64337.658988571173</v>
      </c>
      <c r="R2" s="21">
        <f t="shared" si="0"/>
        <v>66247.645362596595</v>
      </c>
      <c r="S2" s="21">
        <f t="shared" si="0"/>
        <v>64212.858880672225</v>
      </c>
      <c r="T2" s="21">
        <f t="shared" si="0"/>
        <v>65671.960423468394</v>
      </c>
      <c r="U2" s="21">
        <f t="shared" si="0"/>
        <v>67972.757518155049</v>
      </c>
      <c r="V2" s="21">
        <f t="shared" si="0"/>
        <v>62153.020177531769</v>
      </c>
      <c r="W2" s="21">
        <f t="shared" si="0"/>
        <v>56213.618191209564</v>
      </c>
      <c r="X2" s="21">
        <f t="shared" si="0"/>
        <v>61299.89912909548</v>
      </c>
      <c r="Y2" s="21">
        <f t="shared" ref="Y2:Z2" si="1">SUM(Y3,Y17,Y22,Y25,Y26,Y51,Y52)</f>
        <v>57624.754740203076</v>
      </c>
      <c r="Z2" s="21">
        <f t="shared" si="1"/>
        <v>54422.882971378604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23157.661320001709</v>
      </c>
      <c r="D3" s="24">
        <f t="shared" si="2"/>
        <v>19968.083217829389</v>
      </c>
      <c r="E3" s="24">
        <f t="shared" si="2"/>
        <v>21522.29732777398</v>
      </c>
      <c r="F3" s="24">
        <f t="shared" si="2"/>
        <v>25327.5930826066</v>
      </c>
      <c r="G3" s="24">
        <f t="shared" si="2"/>
        <v>21946.489353985773</v>
      </c>
      <c r="H3" s="24">
        <f t="shared" si="2"/>
        <v>21972.461931347148</v>
      </c>
      <c r="I3" s="24">
        <f t="shared" si="2"/>
        <v>23803.703092063759</v>
      </c>
      <c r="J3" s="24">
        <f t="shared" si="2"/>
        <v>20731.281480876736</v>
      </c>
      <c r="K3" s="24">
        <f t="shared" si="2"/>
        <v>16684.566863001201</v>
      </c>
      <c r="L3" s="24">
        <f t="shared" si="2"/>
        <v>13118.024689071226</v>
      </c>
      <c r="M3" s="24">
        <f t="shared" si="2"/>
        <v>12806.597027663938</v>
      </c>
      <c r="N3" s="24">
        <f t="shared" si="2"/>
        <v>16970.145575905677</v>
      </c>
      <c r="O3" s="24">
        <f t="shared" si="2"/>
        <v>14255.144952771388</v>
      </c>
      <c r="P3" s="24">
        <f t="shared" si="2"/>
        <v>13832.157726859752</v>
      </c>
      <c r="Q3" s="24">
        <f t="shared" si="2"/>
        <v>12418.239260714268</v>
      </c>
      <c r="R3" s="24">
        <f t="shared" si="2"/>
        <v>13724.53051779234</v>
      </c>
      <c r="S3" s="24">
        <f t="shared" si="2"/>
        <v>14087.844421018945</v>
      </c>
      <c r="T3" s="24">
        <f t="shared" si="2"/>
        <v>14097.199346933841</v>
      </c>
      <c r="U3" s="24">
        <f t="shared" si="2"/>
        <v>12655.360993306098</v>
      </c>
      <c r="V3" s="24">
        <f t="shared" si="2"/>
        <v>11688.554097439212</v>
      </c>
      <c r="W3" s="24">
        <f t="shared" si="2"/>
        <v>9759.5551490523176</v>
      </c>
      <c r="X3" s="24">
        <f t="shared" si="2"/>
        <v>11067.04129323439</v>
      </c>
      <c r="Y3" s="24">
        <f t="shared" ref="Y3:Z3" si="3">SUM(Y4,Y8,Y11)</f>
        <v>10822.489028998494</v>
      </c>
      <c r="Z3" s="24">
        <f t="shared" si="3"/>
        <v>9102.3319834791946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5143.7220160380311</v>
      </c>
      <c r="D4" s="19">
        <f t="shared" si="4"/>
        <v>5145.9616549060984</v>
      </c>
      <c r="E4" s="19">
        <f t="shared" si="4"/>
        <v>5035.5729013307327</v>
      </c>
      <c r="F4" s="19">
        <f t="shared" si="4"/>
        <v>6105.5878394491338</v>
      </c>
      <c r="G4" s="19">
        <f t="shared" si="4"/>
        <v>8298.2271923091703</v>
      </c>
      <c r="H4" s="19">
        <f t="shared" si="4"/>
        <v>8041.8953890234307</v>
      </c>
      <c r="I4" s="19">
        <f t="shared" si="4"/>
        <v>7335.012100904336</v>
      </c>
      <c r="J4" s="19">
        <f t="shared" si="4"/>
        <v>7257.0091833622137</v>
      </c>
      <c r="K4" s="19">
        <f t="shared" si="4"/>
        <v>5722.9237680628321</v>
      </c>
      <c r="L4" s="19">
        <f t="shared" si="4"/>
        <v>5061.9598843839503</v>
      </c>
      <c r="M4" s="19">
        <f t="shared" si="4"/>
        <v>3992.7593242766338</v>
      </c>
      <c r="N4" s="19">
        <f t="shared" si="4"/>
        <v>6515.276964695875</v>
      </c>
      <c r="O4" s="19">
        <f t="shared" si="4"/>
        <v>5520.9590301017433</v>
      </c>
      <c r="P4" s="19">
        <f t="shared" si="4"/>
        <v>5399.9678961746231</v>
      </c>
      <c r="Q4" s="19">
        <f t="shared" si="4"/>
        <v>4570.3748487962484</v>
      </c>
      <c r="R4" s="19">
        <f t="shared" si="4"/>
        <v>4956.9075261073267</v>
      </c>
      <c r="S4" s="19">
        <f t="shared" si="4"/>
        <v>5354.1694328676749</v>
      </c>
      <c r="T4" s="19">
        <f t="shared" si="4"/>
        <v>5241.7741287466552</v>
      </c>
      <c r="U4" s="19">
        <f t="shared" si="4"/>
        <v>4200.6440842579932</v>
      </c>
      <c r="V4" s="19">
        <f t="shared" si="4"/>
        <v>4226.0016388174918</v>
      </c>
      <c r="W4" s="19">
        <f t="shared" si="4"/>
        <v>3642.7318913632821</v>
      </c>
      <c r="X4" s="19">
        <f t="shared" si="4"/>
        <v>4441.9773191076783</v>
      </c>
      <c r="Y4" s="19">
        <f t="shared" ref="Y4:Z4" si="5">SUM(Y5:Y7)</f>
        <v>4652.5685651457989</v>
      </c>
      <c r="Z4" s="19">
        <f t="shared" si="5"/>
        <v>3851.7895732018096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76.613210879999997</v>
      </c>
      <c r="D5" s="8">
        <f>FC_IND_IS_BF_E!D5+FC_IND_IS_EA_E!D5</f>
        <v>79.164697199999992</v>
      </c>
      <c r="E5" s="8">
        <f>FC_IND_IS_BF_E!E5+FC_IND_IS_EA_E!E5</f>
        <v>141.95683499999996</v>
      </c>
      <c r="F5" s="8">
        <f>FC_IND_IS_BF_E!F5+FC_IND_IS_EA_E!F5</f>
        <v>3026.1349188288</v>
      </c>
      <c r="G5" s="8">
        <f>FC_IND_IS_BF_E!G5+FC_IND_IS_EA_E!G5</f>
        <v>673.07399814120424</v>
      </c>
      <c r="H5" s="8">
        <f>FC_IND_IS_BF_E!H5+FC_IND_IS_EA_E!H5</f>
        <v>1213.7636405478443</v>
      </c>
      <c r="I5" s="8">
        <f>FC_IND_IS_BF_E!I5+FC_IND_IS_EA_E!I5</f>
        <v>1117.7412831524982</v>
      </c>
      <c r="J5" s="8">
        <f>FC_IND_IS_BF_E!J5+FC_IND_IS_EA_E!J5</f>
        <v>1156.0134215047028</v>
      </c>
      <c r="K5" s="8">
        <f>FC_IND_IS_BF_E!K5+FC_IND_IS_EA_E!K5</f>
        <v>1346.7579450576</v>
      </c>
      <c r="L5" s="8">
        <f>FC_IND_IS_BF_E!L5+FC_IND_IS_EA_E!L5</f>
        <v>780.27624146999983</v>
      </c>
      <c r="M5" s="8">
        <f>FC_IND_IS_BF_E!M5+FC_IND_IS_EA_E!M5</f>
        <v>1518.4674273311998</v>
      </c>
      <c r="N5" s="8">
        <f>FC_IND_IS_BF_E!N5+FC_IND_IS_EA_E!N5</f>
        <v>3004.1906052576001</v>
      </c>
      <c r="O5" s="8">
        <f>FC_IND_IS_BF_E!O5+FC_IND_IS_EA_E!O5</f>
        <v>2957.6648100732</v>
      </c>
      <c r="P5" s="8">
        <f>FC_IND_IS_BF_E!P5+FC_IND_IS_EA_E!P5</f>
        <v>3578.023713551921</v>
      </c>
      <c r="Q5" s="8">
        <f>FC_IND_IS_BF_E!Q5+FC_IND_IS_EA_E!Q5</f>
        <v>3228.6076475804462</v>
      </c>
      <c r="R5" s="8">
        <f>FC_IND_IS_BF_E!R5+FC_IND_IS_EA_E!R5</f>
        <v>3936.1255446962487</v>
      </c>
      <c r="S5" s="8">
        <f>FC_IND_IS_BF_E!S5+FC_IND_IS_EA_E!S5</f>
        <v>3950.4194599009038</v>
      </c>
      <c r="T5" s="8">
        <f>FC_IND_IS_BF_E!T5+FC_IND_IS_EA_E!T5</f>
        <v>3785.8565764680839</v>
      </c>
      <c r="U5" s="8">
        <f>FC_IND_IS_BF_E!U5+FC_IND_IS_EA_E!U5</f>
        <v>2990.9315601526359</v>
      </c>
      <c r="V5" s="8">
        <f>FC_IND_IS_BF_E!V5+FC_IND_IS_EA_E!V5</f>
        <v>2943.1033211774557</v>
      </c>
      <c r="W5" s="8">
        <f>FC_IND_IS_BF_E!W5+FC_IND_IS_EA_E!W5</f>
        <v>2468.8035107795999</v>
      </c>
      <c r="X5" s="8">
        <f>FC_IND_IS_BF_E!X5+FC_IND_IS_EA_E!X5</f>
        <v>3228.1671185251826</v>
      </c>
      <c r="Y5" s="8">
        <f>FC_IND_IS_BF_E!Y5+FC_IND_IS_EA_E!Y5</f>
        <v>2297.5866554663994</v>
      </c>
      <c r="Z5" s="8">
        <f>FC_IND_IS_BF_E!Z5+FC_IND_IS_EA_E!Z5</f>
        <v>1578.8748879437971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108.75901318577301</v>
      </c>
      <c r="D6" s="8">
        <f>FC_IND_IS_BF_E!D6+FC_IND_IS_EA_E!D6</f>
        <v>188.75464749719677</v>
      </c>
      <c r="E6" s="8">
        <f>FC_IND_IS_BF_E!E6+FC_IND_IS_EA_E!E6</f>
        <v>2.6703616632</v>
      </c>
      <c r="F6" s="8">
        <f>FC_IND_IS_BF_E!F6+FC_IND_IS_EA_E!F6</f>
        <v>0</v>
      </c>
      <c r="G6" s="8">
        <f>FC_IND_IS_BF_E!G6+FC_IND_IS_EA_E!G6</f>
        <v>625.1403478320002</v>
      </c>
      <c r="H6" s="8">
        <f>FC_IND_IS_BF_E!H6+FC_IND_IS_EA_E!H6</f>
        <v>711.77033188800021</v>
      </c>
      <c r="I6" s="8">
        <f>FC_IND_IS_BF_E!I6+FC_IND_IS_EA_E!I6</f>
        <v>314.60309575200006</v>
      </c>
      <c r="J6" s="8">
        <f>FC_IND_IS_BF_E!J6+FC_IND_IS_EA_E!J6</f>
        <v>168.92931234960002</v>
      </c>
      <c r="K6" s="8">
        <f>FC_IND_IS_BF_E!K6+FC_IND_IS_EA_E!K6</f>
        <v>75.802126197600018</v>
      </c>
      <c r="L6" s="8">
        <f>FC_IND_IS_BF_E!L6+FC_IND_IS_EA_E!L6</f>
        <v>156.4226328984</v>
      </c>
      <c r="M6" s="8">
        <f>FC_IND_IS_BF_E!M6+FC_IND_IS_EA_E!M6</f>
        <v>136.74863766960004</v>
      </c>
      <c r="N6" s="8">
        <f>FC_IND_IS_BF_E!N6+FC_IND_IS_EA_E!N6</f>
        <v>300.99654277440004</v>
      </c>
      <c r="O6" s="8">
        <f>FC_IND_IS_BF_E!O6+FC_IND_IS_EA_E!O6</f>
        <v>153.02983061519998</v>
      </c>
      <c r="P6" s="8">
        <f>FC_IND_IS_BF_E!P6+FC_IND_IS_EA_E!P6</f>
        <v>140.48089783200004</v>
      </c>
      <c r="Q6" s="8">
        <f>FC_IND_IS_BF_E!Q6+FC_IND_IS_EA_E!Q6</f>
        <v>51.927270199200024</v>
      </c>
      <c r="R6" s="8">
        <f>FC_IND_IS_BF_E!R6+FC_IND_IS_EA_E!R6</f>
        <v>35.575686088800005</v>
      </c>
      <c r="S6" s="8">
        <f>FC_IND_IS_BF_E!S6+FC_IND_IS_EA_E!S6</f>
        <v>48.065974055999966</v>
      </c>
      <c r="T6" s="8">
        <f>FC_IND_IS_BF_E!T6+FC_IND_IS_EA_E!T6</f>
        <v>74.750559479999907</v>
      </c>
      <c r="U6" s="8">
        <f>FC_IND_IS_BF_E!U6+FC_IND_IS_EA_E!U6</f>
        <v>88.182181511999914</v>
      </c>
      <c r="V6" s="8">
        <f>FC_IND_IS_BF_E!V6+FC_IND_IS_EA_E!V6</f>
        <v>31.638703607999958</v>
      </c>
      <c r="W6" s="8">
        <f>FC_IND_IS_BF_E!W6+FC_IND_IS_EA_E!W6</f>
        <v>72.877674657599968</v>
      </c>
      <c r="X6" s="8">
        <f>FC_IND_IS_BF_E!X6+FC_IND_IS_EA_E!X6</f>
        <v>101.16772478879994</v>
      </c>
      <c r="Y6" s="8">
        <f>FC_IND_IS_BF_E!Y6+FC_IND_IS_EA_E!Y6</f>
        <v>67.735630763999978</v>
      </c>
      <c r="Z6" s="8">
        <f>FC_IND_IS_BF_E!Z6+FC_IND_IS_EA_E!Z6</f>
        <v>33.300995025599995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4958.3497919722586</v>
      </c>
      <c r="D7" s="8">
        <f>FC_IND_IS_BF_E!D7+FC_IND_IS_EA_E!D7</f>
        <v>4878.0423102089017</v>
      </c>
      <c r="E7" s="8">
        <f>FC_IND_IS_BF_E!E7+FC_IND_IS_EA_E!E7</f>
        <v>4890.9457046675325</v>
      </c>
      <c r="F7" s="8">
        <f>FC_IND_IS_BF_E!F7+FC_IND_IS_EA_E!F7</f>
        <v>3079.4529206203338</v>
      </c>
      <c r="G7" s="8">
        <f>FC_IND_IS_BF_E!G7+FC_IND_IS_EA_E!G7</f>
        <v>7000.0128463359661</v>
      </c>
      <c r="H7" s="8">
        <f>FC_IND_IS_BF_E!H7+FC_IND_IS_EA_E!H7</f>
        <v>6116.3614165875861</v>
      </c>
      <c r="I7" s="8">
        <f>FC_IND_IS_BF_E!I7+FC_IND_IS_EA_E!I7</f>
        <v>5902.6677219998382</v>
      </c>
      <c r="J7" s="8">
        <f>FC_IND_IS_BF_E!J7+FC_IND_IS_EA_E!J7</f>
        <v>5932.0664495079109</v>
      </c>
      <c r="K7" s="8">
        <f>FC_IND_IS_BF_E!K7+FC_IND_IS_EA_E!K7</f>
        <v>4300.3636968076326</v>
      </c>
      <c r="L7" s="8">
        <f>FC_IND_IS_BF_E!L7+FC_IND_IS_EA_E!L7</f>
        <v>4125.2610100155507</v>
      </c>
      <c r="M7" s="8">
        <f>FC_IND_IS_BF_E!M7+FC_IND_IS_EA_E!M7</f>
        <v>2337.5432592758339</v>
      </c>
      <c r="N7" s="8">
        <f>FC_IND_IS_BF_E!N7+FC_IND_IS_EA_E!N7</f>
        <v>3210.0898166638754</v>
      </c>
      <c r="O7" s="8">
        <f>FC_IND_IS_BF_E!O7+FC_IND_IS_EA_E!O7</f>
        <v>2410.264389413343</v>
      </c>
      <c r="P7" s="8">
        <f>FC_IND_IS_BF_E!P7+FC_IND_IS_EA_E!P7</f>
        <v>1681.4632847907021</v>
      </c>
      <c r="Q7" s="8">
        <f>FC_IND_IS_BF_E!Q7+FC_IND_IS_EA_E!Q7</f>
        <v>1289.8399310166021</v>
      </c>
      <c r="R7" s="8">
        <f>FC_IND_IS_BF_E!R7+FC_IND_IS_EA_E!R7</f>
        <v>985.20629532227781</v>
      </c>
      <c r="S7" s="8">
        <f>FC_IND_IS_BF_E!S7+FC_IND_IS_EA_E!S7</f>
        <v>1355.6839989107707</v>
      </c>
      <c r="T7" s="8">
        <f>FC_IND_IS_BF_E!T7+FC_IND_IS_EA_E!T7</f>
        <v>1381.1669927985715</v>
      </c>
      <c r="U7" s="8">
        <f>FC_IND_IS_BF_E!U7+FC_IND_IS_EA_E!U7</f>
        <v>1121.5303425933575</v>
      </c>
      <c r="V7" s="8">
        <f>FC_IND_IS_BF_E!V7+FC_IND_IS_EA_E!V7</f>
        <v>1251.2596140320356</v>
      </c>
      <c r="W7" s="8">
        <f>FC_IND_IS_BF_E!W7+FC_IND_IS_EA_E!W7</f>
        <v>1101.0507059260822</v>
      </c>
      <c r="X7" s="8">
        <f>FC_IND_IS_BF_E!X7+FC_IND_IS_EA_E!X7</f>
        <v>1112.6424757936961</v>
      </c>
      <c r="Y7" s="8">
        <f>FC_IND_IS_BF_E!Y7+FC_IND_IS_EA_E!Y7</f>
        <v>2287.2462789154001</v>
      </c>
      <c r="Z7" s="8">
        <f>FC_IND_IS_BF_E!Z7+FC_IND_IS_EA_E!Z7</f>
        <v>2239.6136902324124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271.84710793618342</v>
      </c>
      <c r="D8" s="19">
        <f t="shared" si="6"/>
        <v>203.12137404720457</v>
      </c>
      <c r="E8" s="19">
        <f t="shared" si="6"/>
        <v>217.02597035303432</v>
      </c>
      <c r="F8" s="19">
        <f t="shared" si="6"/>
        <v>565.16797058946997</v>
      </c>
      <c r="G8" s="19">
        <f t="shared" si="6"/>
        <v>115.73755021418542</v>
      </c>
      <c r="H8" s="19">
        <f t="shared" si="6"/>
        <v>479.32837457963359</v>
      </c>
      <c r="I8" s="19">
        <f t="shared" si="6"/>
        <v>596.59464971216505</v>
      </c>
      <c r="J8" s="19">
        <f t="shared" si="6"/>
        <v>545.01836944588717</v>
      </c>
      <c r="K8" s="19">
        <f t="shared" si="6"/>
        <v>368.93448580945324</v>
      </c>
      <c r="L8" s="19">
        <f t="shared" si="6"/>
        <v>232.89268936749389</v>
      </c>
      <c r="M8" s="19">
        <f t="shared" si="6"/>
        <v>307.56221744535219</v>
      </c>
      <c r="N8" s="19">
        <f t="shared" si="6"/>
        <v>336.1390968398569</v>
      </c>
      <c r="O8" s="19">
        <f t="shared" si="6"/>
        <v>344.63152764413752</v>
      </c>
      <c r="P8" s="19">
        <f t="shared" si="6"/>
        <v>449.31519857326771</v>
      </c>
      <c r="Q8" s="19">
        <f t="shared" si="6"/>
        <v>474.48195761143376</v>
      </c>
      <c r="R8" s="19">
        <f t="shared" si="6"/>
        <v>641.27222803980169</v>
      </c>
      <c r="S8" s="19">
        <f t="shared" si="6"/>
        <v>662.93065531048364</v>
      </c>
      <c r="T8" s="19">
        <f t="shared" si="6"/>
        <v>593.58680066421391</v>
      </c>
      <c r="U8" s="19">
        <f t="shared" si="6"/>
        <v>588.23664968726985</v>
      </c>
      <c r="V8" s="19">
        <f t="shared" si="6"/>
        <v>644.12251528459899</v>
      </c>
      <c r="W8" s="19">
        <f t="shared" si="6"/>
        <v>586.64025439261536</v>
      </c>
      <c r="X8" s="19">
        <f t="shared" si="6"/>
        <v>692.8041582970676</v>
      </c>
      <c r="Y8" s="19">
        <f t="shared" ref="Y8:Z8" si="7">SUM(Y9:Y10)</f>
        <v>415.56715225494469</v>
      </c>
      <c r="Z8" s="19">
        <f t="shared" si="7"/>
        <v>126.85888475060077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371.95698817299598</v>
      </c>
      <c r="I9" s="8">
        <f>FC_IND_IS_BF_E!I9+FC_IND_IS_EA_E!I9</f>
        <v>494.22066979937631</v>
      </c>
      <c r="J9" s="8">
        <f>FC_IND_IS_BF_E!J9+FC_IND_IS_EA_E!J9</f>
        <v>444.56951250000014</v>
      </c>
      <c r="K9" s="8">
        <f>FC_IND_IS_BF_E!K9+FC_IND_IS_EA_E!K9</f>
        <v>283.86077599308607</v>
      </c>
      <c r="L9" s="8">
        <f>FC_IND_IS_BF_E!L9+FC_IND_IS_EA_E!L9</f>
        <v>169.42103773800909</v>
      </c>
      <c r="M9" s="8">
        <f>FC_IND_IS_BF_E!M9+FC_IND_IS_EA_E!M9</f>
        <v>272.45732421187876</v>
      </c>
      <c r="N9" s="8">
        <f>FC_IND_IS_BF_E!N9+FC_IND_IS_EA_E!N9</f>
        <v>302.49345558777759</v>
      </c>
      <c r="O9" s="8">
        <f>FC_IND_IS_BF_E!O9+FC_IND_IS_EA_E!O9</f>
        <v>286.42627908904581</v>
      </c>
      <c r="P9" s="8">
        <f>FC_IND_IS_BF_E!P9+FC_IND_IS_EA_E!P9</f>
        <v>412.56451596813247</v>
      </c>
      <c r="Q9" s="8">
        <f>FC_IND_IS_BF_E!Q9+FC_IND_IS_EA_E!Q9</f>
        <v>453.37618661982725</v>
      </c>
      <c r="R9" s="8">
        <f>FC_IND_IS_BF_E!R9+FC_IND_IS_EA_E!R9</f>
        <v>618.61349620636952</v>
      </c>
      <c r="S9" s="8">
        <f>FC_IND_IS_BF_E!S9+FC_IND_IS_EA_E!S9</f>
        <v>636.76907248016255</v>
      </c>
      <c r="T9" s="8">
        <f>FC_IND_IS_BF_E!T9+FC_IND_IS_EA_E!T9</f>
        <v>569.81351314309939</v>
      </c>
      <c r="U9" s="8">
        <f>FC_IND_IS_BF_E!U9+FC_IND_IS_EA_E!U9</f>
        <v>568.48942682475058</v>
      </c>
      <c r="V9" s="8">
        <f>FC_IND_IS_BF_E!V9+FC_IND_IS_EA_E!V9</f>
        <v>625.75046446614851</v>
      </c>
      <c r="W9" s="8">
        <f>FC_IND_IS_BF_E!W9+FC_IND_IS_EA_E!W9</f>
        <v>569.04751178462345</v>
      </c>
      <c r="X9" s="8">
        <f>FC_IND_IS_BF_E!X9+FC_IND_IS_EA_E!X9</f>
        <v>672.92997025149907</v>
      </c>
      <c r="Y9" s="8">
        <f>FC_IND_IS_BF_E!Y9+FC_IND_IS_EA_E!Y9</f>
        <v>398.1614273261942</v>
      </c>
      <c r="Z9" s="8">
        <f>FC_IND_IS_BF_E!Z9+FC_IND_IS_EA_E!Z9</f>
        <v>111.10747389712188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271.84710793618342</v>
      </c>
      <c r="D10" s="8">
        <f>FC_IND_IS_BF_E!D10+FC_IND_IS_EA_E!D10</f>
        <v>203.12137404720457</v>
      </c>
      <c r="E10" s="8">
        <f>FC_IND_IS_BF_E!E10+FC_IND_IS_EA_E!E10</f>
        <v>217.02597035303432</v>
      </c>
      <c r="F10" s="8">
        <f>FC_IND_IS_BF_E!F10+FC_IND_IS_EA_E!F10</f>
        <v>565.16797058946997</v>
      </c>
      <c r="G10" s="8">
        <f>FC_IND_IS_BF_E!G10+FC_IND_IS_EA_E!G10</f>
        <v>115.73755021418542</v>
      </c>
      <c r="H10" s="8">
        <f>FC_IND_IS_BF_E!H10+FC_IND_IS_EA_E!H10</f>
        <v>107.37138640663761</v>
      </c>
      <c r="I10" s="8">
        <f>FC_IND_IS_BF_E!I10+FC_IND_IS_EA_E!I10</f>
        <v>102.37397991278873</v>
      </c>
      <c r="J10" s="8">
        <f>FC_IND_IS_BF_E!J10+FC_IND_IS_EA_E!J10</f>
        <v>100.44885694588706</v>
      </c>
      <c r="K10" s="8">
        <f>FC_IND_IS_BF_E!K10+FC_IND_IS_EA_E!K10</f>
        <v>85.073709816367185</v>
      </c>
      <c r="L10" s="8">
        <f>FC_IND_IS_BF_E!L10+FC_IND_IS_EA_E!L10</f>
        <v>63.471651629484796</v>
      </c>
      <c r="M10" s="8">
        <f>FC_IND_IS_BF_E!M10+FC_IND_IS_EA_E!M10</f>
        <v>35.104893233473454</v>
      </c>
      <c r="N10" s="8">
        <f>FC_IND_IS_BF_E!N10+FC_IND_IS_EA_E!N10</f>
        <v>33.645641252079315</v>
      </c>
      <c r="O10" s="8">
        <f>FC_IND_IS_BF_E!O10+FC_IND_IS_EA_E!O10</f>
        <v>58.205248555091707</v>
      </c>
      <c r="P10" s="8">
        <f>FC_IND_IS_BF_E!P10+FC_IND_IS_EA_E!P10</f>
        <v>36.750682605135232</v>
      </c>
      <c r="Q10" s="8">
        <f>FC_IND_IS_BF_E!Q10+FC_IND_IS_EA_E!Q10</f>
        <v>21.105770991606498</v>
      </c>
      <c r="R10" s="8">
        <f>FC_IND_IS_BF_E!R10+FC_IND_IS_EA_E!R10</f>
        <v>22.658731833432117</v>
      </c>
      <c r="S10" s="8">
        <f>FC_IND_IS_BF_E!S10+FC_IND_IS_EA_E!S10</f>
        <v>26.161582830321077</v>
      </c>
      <c r="T10" s="8">
        <f>FC_IND_IS_BF_E!T10+FC_IND_IS_EA_E!T10</f>
        <v>23.773287521114568</v>
      </c>
      <c r="U10" s="8">
        <f>FC_IND_IS_BF_E!U10+FC_IND_IS_EA_E!U10</f>
        <v>19.747222862519305</v>
      </c>
      <c r="V10" s="8">
        <f>FC_IND_IS_BF_E!V10+FC_IND_IS_EA_E!V10</f>
        <v>18.372050818450507</v>
      </c>
      <c r="W10" s="8">
        <f>FC_IND_IS_BF_E!W10+FC_IND_IS_EA_E!W10</f>
        <v>17.592742607991937</v>
      </c>
      <c r="X10" s="8">
        <f>FC_IND_IS_BF_E!X10+FC_IND_IS_EA_E!X10</f>
        <v>19.874188045568534</v>
      </c>
      <c r="Y10" s="8">
        <f>FC_IND_IS_BF_E!Y10+FC_IND_IS_EA_E!Y10</f>
        <v>17.405724928750498</v>
      </c>
      <c r="Z10" s="8">
        <f>FC_IND_IS_BF_E!Z10+FC_IND_IS_EA_E!Z10</f>
        <v>15.751410853478882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17742.092196027494</v>
      </c>
      <c r="D11" s="19">
        <f t="shared" si="8"/>
        <v>14619.000188876085</v>
      </c>
      <c r="E11" s="19">
        <f t="shared" si="8"/>
        <v>16269.698456090215</v>
      </c>
      <c r="F11" s="19">
        <f t="shared" si="8"/>
        <v>18656.837272567995</v>
      </c>
      <c r="G11" s="19">
        <f t="shared" si="8"/>
        <v>13532.524611462417</v>
      </c>
      <c r="H11" s="19">
        <f t="shared" si="8"/>
        <v>13451.238167744086</v>
      </c>
      <c r="I11" s="19">
        <f t="shared" si="8"/>
        <v>15872.096341447259</v>
      </c>
      <c r="J11" s="19">
        <f t="shared" si="8"/>
        <v>12929.253928068636</v>
      </c>
      <c r="K11" s="19">
        <f t="shared" si="8"/>
        <v>10592.708609128917</v>
      </c>
      <c r="L11" s="19">
        <f t="shared" si="8"/>
        <v>7823.1721153197805</v>
      </c>
      <c r="M11" s="19">
        <f t="shared" si="8"/>
        <v>8506.2754859419529</v>
      </c>
      <c r="N11" s="19">
        <f t="shared" si="8"/>
        <v>10118.729514369943</v>
      </c>
      <c r="O11" s="19">
        <f t="shared" si="8"/>
        <v>8389.5543950255087</v>
      </c>
      <c r="P11" s="19">
        <f t="shared" si="8"/>
        <v>7982.8746321118615</v>
      </c>
      <c r="Q11" s="19">
        <f t="shared" si="8"/>
        <v>7373.3824543065857</v>
      </c>
      <c r="R11" s="19">
        <f t="shared" si="8"/>
        <v>8126.3507636452123</v>
      </c>
      <c r="S11" s="19">
        <f t="shared" si="8"/>
        <v>8070.7443328407862</v>
      </c>
      <c r="T11" s="19">
        <f t="shared" si="8"/>
        <v>8261.8384175229712</v>
      </c>
      <c r="U11" s="19">
        <f t="shared" si="8"/>
        <v>7866.4802593608356</v>
      </c>
      <c r="V11" s="19">
        <f t="shared" si="8"/>
        <v>6818.4299433371207</v>
      </c>
      <c r="W11" s="19">
        <f t="shared" si="8"/>
        <v>5530.1830032964208</v>
      </c>
      <c r="X11" s="19">
        <f t="shared" si="8"/>
        <v>5932.259815829645</v>
      </c>
      <c r="Y11" s="19">
        <f t="shared" ref="Y11:Z11" si="9">SUM(Y12:Y16)</f>
        <v>5754.3533115977516</v>
      </c>
      <c r="Z11" s="19">
        <f t="shared" si="9"/>
        <v>5123.6835255267852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2.2105749599999998</v>
      </c>
      <c r="E12" s="8">
        <f>FC_IND_IS_BF_E!E12+FC_IND_IS_EA_E!E12</f>
        <v>2.1373545599999999</v>
      </c>
      <c r="F12" s="8">
        <f>FC_IND_IS_BF_E!F12+FC_IND_IS_EA_E!F12</f>
        <v>35.909915606399991</v>
      </c>
      <c r="G12" s="8">
        <f>FC_IND_IS_BF_E!G12+FC_IND_IS_EA_E!G12</f>
        <v>39.644014647600002</v>
      </c>
      <c r="H12" s="8">
        <f>FC_IND_IS_BF_E!H12+FC_IND_IS_EA_E!H12</f>
        <v>21.519382579200002</v>
      </c>
      <c r="I12" s="8">
        <f>FC_IND_IS_BF_E!I12+FC_IND_IS_EA_E!I12</f>
        <v>8.3624640528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2.21977008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3.3715440000000006E-2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3.0990960000000001E-2</v>
      </c>
      <c r="Y12" s="8">
        <f>FC_IND_IS_BF_E!Y12+FC_IND_IS_EA_E!Y12</f>
        <v>1.328184E-2</v>
      </c>
      <c r="Z12" s="8">
        <f>FC_IND_IS_BF_E!Z12+FC_IND_IS_EA_E!Z12</f>
        <v>0.27687527999999995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17635.479503130846</v>
      </c>
      <c r="D13" s="8">
        <f>FC_IND_IS_BF_E!D13+FC_IND_IS_EA_E!D13</f>
        <v>14515.670116599351</v>
      </c>
      <c r="E13" s="8">
        <f>FC_IND_IS_BF_E!E13+FC_IND_IS_EA_E!E13</f>
        <v>16104.120806273304</v>
      </c>
      <c r="F13" s="8">
        <f>FC_IND_IS_BF_E!F13+FC_IND_IS_EA_E!F13</f>
        <v>18461.809469869993</v>
      </c>
      <c r="G13" s="8">
        <f>FC_IND_IS_BF_E!G13+FC_IND_IS_EA_E!G13</f>
        <v>13247.968351687618</v>
      </c>
      <c r="H13" s="8">
        <f>FC_IND_IS_BF_E!H13+FC_IND_IS_EA_E!H13</f>
        <v>13195.723731416087</v>
      </c>
      <c r="I13" s="8">
        <f>FC_IND_IS_BF_E!I13+FC_IND_IS_EA_E!I13</f>
        <v>15724.49302251846</v>
      </c>
      <c r="J13" s="8">
        <f>FC_IND_IS_BF_E!J13+FC_IND_IS_EA_E!J13</f>
        <v>12814.429647195037</v>
      </c>
      <c r="K13" s="8">
        <f>FC_IND_IS_BF_E!K13+FC_IND_IS_EA_E!K13</f>
        <v>10439.299992972117</v>
      </c>
      <c r="L13" s="8">
        <f>FC_IND_IS_BF_E!L13+FC_IND_IS_EA_E!L13</f>
        <v>7686.7285045149811</v>
      </c>
      <c r="M13" s="8">
        <f>FC_IND_IS_BF_E!M13+FC_IND_IS_EA_E!M13</f>
        <v>8494.1149300963534</v>
      </c>
      <c r="N13" s="8">
        <f>FC_IND_IS_BF_E!N13+FC_IND_IS_EA_E!N13</f>
        <v>10021.507324209942</v>
      </c>
      <c r="O13" s="8">
        <f>FC_IND_IS_BF_E!O13+FC_IND_IS_EA_E!O13</f>
        <v>8055.4076392871084</v>
      </c>
      <c r="P13" s="8">
        <f>FC_IND_IS_BF_E!P13+FC_IND_IS_EA_E!P13</f>
        <v>7343.6763684034613</v>
      </c>
      <c r="Q13" s="8">
        <f>FC_IND_IS_BF_E!Q13+FC_IND_IS_EA_E!Q13</f>
        <v>6829.4390369397861</v>
      </c>
      <c r="R13" s="8">
        <f>FC_IND_IS_BF_E!R13+FC_IND_IS_EA_E!R13</f>
        <v>7522.4650948984117</v>
      </c>
      <c r="S13" s="8">
        <f>FC_IND_IS_BF_E!S13+FC_IND_IS_EA_E!S13</f>
        <v>7468.4386094367865</v>
      </c>
      <c r="T13" s="8">
        <f>FC_IND_IS_BF_E!T13+FC_IND_IS_EA_E!T13</f>
        <v>7565.0814320493637</v>
      </c>
      <c r="U13" s="8">
        <f>FC_IND_IS_BF_E!U13+FC_IND_IS_EA_E!U13</f>
        <v>7027.9353866196352</v>
      </c>
      <c r="V13" s="8">
        <f>FC_IND_IS_BF_E!V13+FC_IND_IS_EA_E!V13</f>
        <v>6180.9380237003206</v>
      </c>
      <c r="W13" s="8">
        <f>FC_IND_IS_BF_E!W13+FC_IND_IS_EA_E!W13</f>
        <v>5145.894767606821</v>
      </c>
      <c r="X13" s="8">
        <f>FC_IND_IS_BF_E!X13+FC_IND_IS_EA_E!X13</f>
        <v>5272.1169466196452</v>
      </c>
      <c r="Y13" s="8">
        <f>FC_IND_IS_BF_E!Y13+FC_IND_IS_EA_E!Y13</f>
        <v>5073.1700040677515</v>
      </c>
      <c r="Z13" s="8">
        <f>FC_IND_IS_BF_E!Z13+FC_IND_IS_EA_E!Z13</f>
        <v>4703.329544745985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77.285001960000002</v>
      </c>
      <c r="D15" s="8">
        <f>FC_IND_IS_BF_E!D15+FC_IND_IS_EA_E!D15</f>
        <v>74.034373680000002</v>
      </c>
      <c r="E15" s="8">
        <f>FC_IND_IS_BF_E!E15+FC_IND_IS_EA_E!E15</f>
        <v>138.23406432000002</v>
      </c>
      <c r="F15" s="8">
        <f>FC_IND_IS_BF_E!F15+FC_IND_IS_EA_E!F15</f>
        <v>137.93279507999998</v>
      </c>
      <c r="G15" s="8">
        <f>FC_IND_IS_BF_E!G15+FC_IND_IS_EA_E!G15</f>
        <v>203.77566684000001</v>
      </c>
      <c r="H15" s="8">
        <f>FC_IND_IS_BF_E!H15+FC_IND_IS_EA_E!H15</f>
        <v>196.35869124000001</v>
      </c>
      <c r="I15" s="8">
        <f>FC_IND_IS_BF_E!I15+FC_IND_IS_EA_E!I15</f>
        <v>113.06079683999998</v>
      </c>
      <c r="J15" s="8">
        <f>FC_IND_IS_BF_E!J15+FC_IND_IS_EA_E!J15</f>
        <v>84.39606000000002</v>
      </c>
      <c r="K15" s="8">
        <f>FC_IND_IS_BF_E!K15+FC_IND_IS_EA_E!K15</f>
        <v>118.517634</v>
      </c>
      <c r="L15" s="8">
        <f>FC_IND_IS_BF_E!L15+FC_IND_IS_EA_E!L15</f>
        <v>125.94071052</v>
      </c>
      <c r="M15" s="8">
        <f>FC_IND_IS_BF_E!M15+FC_IND_IS_EA_E!M15</f>
        <v>5.9719291200000004</v>
      </c>
      <c r="N15" s="8">
        <f>FC_IND_IS_BF_E!N15+FC_IND_IS_EA_E!N15</f>
        <v>2.9859645600000007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29.327690936645375</v>
      </c>
      <c r="D16" s="8">
        <f>FC_IND_IS_BF_E!D16+FC_IND_IS_EA_E!D16</f>
        <v>27.085123636734238</v>
      </c>
      <c r="E16" s="8">
        <f>FC_IND_IS_BF_E!E16+FC_IND_IS_EA_E!E16</f>
        <v>25.206230936909883</v>
      </c>
      <c r="F16" s="8">
        <f>FC_IND_IS_BF_E!F16+FC_IND_IS_EA_E!F16</f>
        <v>21.185092011599991</v>
      </c>
      <c r="G16" s="8">
        <f>FC_IND_IS_BF_E!G16+FC_IND_IS_EA_E!G16</f>
        <v>41.136578287200003</v>
      </c>
      <c r="H16" s="8">
        <f>FC_IND_IS_BF_E!H16+FC_IND_IS_EA_E!H16</f>
        <v>37.636362508800005</v>
      </c>
      <c r="I16" s="8">
        <f>FC_IND_IS_BF_E!I16+FC_IND_IS_EA_E!I16</f>
        <v>26.180058036000005</v>
      </c>
      <c r="J16" s="8">
        <f>FC_IND_IS_BF_E!J16+FC_IND_IS_EA_E!J16</f>
        <v>30.428220873599997</v>
      </c>
      <c r="K16" s="8">
        <f>FC_IND_IS_BF_E!K16+FC_IND_IS_EA_E!K16</f>
        <v>34.890982156800007</v>
      </c>
      <c r="L16" s="8">
        <f>FC_IND_IS_BF_E!L16+FC_IND_IS_EA_E!L16</f>
        <v>10.502900284799999</v>
      </c>
      <c r="M16" s="8">
        <f>FC_IND_IS_BF_E!M16+FC_IND_IS_EA_E!M16</f>
        <v>6.1886267255999998</v>
      </c>
      <c r="N16" s="8">
        <f>FC_IND_IS_BF_E!N16+FC_IND_IS_EA_E!N16</f>
        <v>94.236225599999983</v>
      </c>
      <c r="O16" s="8">
        <f>FC_IND_IS_BF_E!O16+FC_IND_IS_EA_E!O16</f>
        <v>331.92698565839999</v>
      </c>
      <c r="P16" s="8">
        <f>FC_IND_IS_BF_E!P16+FC_IND_IS_EA_E!P16</f>
        <v>639.19826370840008</v>
      </c>
      <c r="Q16" s="8">
        <f>FC_IND_IS_BF_E!Q16+FC_IND_IS_EA_E!Q16</f>
        <v>543.94341736679996</v>
      </c>
      <c r="R16" s="8">
        <f>FC_IND_IS_BF_E!R16+FC_IND_IS_EA_E!R16</f>
        <v>603.88566874680009</v>
      </c>
      <c r="S16" s="8">
        <f>FC_IND_IS_BF_E!S16+FC_IND_IS_EA_E!S16</f>
        <v>602.30572340399976</v>
      </c>
      <c r="T16" s="8">
        <f>FC_IND_IS_BF_E!T16+FC_IND_IS_EA_E!T16</f>
        <v>696.72327003360692</v>
      </c>
      <c r="U16" s="8">
        <f>FC_IND_IS_BF_E!U16+FC_IND_IS_EA_E!U16</f>
        <v>838.54487274120027</v>
      </c>
      <c r="V16" s="8">
        <f>FC_IND_IS_BF_E!V16+FC_IND_IS_EA_E!V16</f>
        <v>637.49191963680016</v>
      </c>
      <c r="W16" s="8">
        <f>FC_IND_IS_BF_E!W16+FC_IND_IS_EA_E!W16</f>
        <v>384.28823568960001</v>
      </c>
      <c r="X16" s="8">
        <f>FC_IND_IS_BF_E!X16+FC_IND_IS_EA_E!X16</f>
        <v>660.11187825000013</v>
      </c>
      <c r="Y16" s="8">
        <f>FC_IND_IS_BF_E!Y16+FC_IND_IS_EA_E!Y16</f>
        <v>681.17002569000022</v>
      </c>
      <c r="Z16" s="8">
        <f>FC_IND_IS_BF_E!Z16+FC_IND_IS_EA_E!Z16</f>
        <v>420.07710550079975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55451.384722080002</v>
      </c>
      <c r="D17" s="27">
        <f t="shared" si="10"/>
        <v>50851.74881664</v>
      </c>
      <c r="E17" s="27">
        <f t="shared" si="10"/>
        <v>49271.329209600015</v>
      </c>
      <c r="F17" s="27">
        <f t="shared" si="10"/>
        <v>48778.490216159989</v>
      </c>
      <c r="G17" s="27">
        <f t="shared" si="10"/>
        <v>50342.927055840017</v>
      </c>
      <c r="H17" s="27">
        <f t="shared" si="10"/>
        <v>46694.207373119993</v>
      </c>
      <c r="I17" s="27">
        <f t="shared" si="10"/>
        <v>46753.538939999999</v>
      </c>
      <c r="J17" s="27">
        <f t="shared" si="10"/>
        <v>44353.693749599995</v>
      </c>
      <c r="K17" s="27">
        <f t="shared" si="10"/>
        <v>41902.410062879993</v>
      </c>
      <c r="L17" s="27">
        <f t="shared" si="10"/>
        <v>29408.713305120007</v>
      </c>
      <c r="M17" s="27">
        <f t="shared" si="10"/>
        <v>35283.333863520005</v>
      </c>
      <c r="N17" s="27">
        <f t="shared" si="10"/>
        <v>33926.739295679996</v>
      </c>
      <c r="O17" s="27">
        <f t="shared" si="10"/>
        <v>33887.377261439993</v>
      </c>
      <c r="P17" s="27">
        <f t="shared" si="10"/>
        <v>32538.086261279994</v>
      </c>
      <c r="Q17" s="27">
        <f t="shared" si="10"/>
        <v>33142.516339679998</v>
      </c>
      <c r="R17" s="27">
        <f t="shared" si="10"/>
        <v>33141.855157919992</v>
      </c>
      <c r="S17" s="27">
        <f t="shared" si="10"/>
        <v>31106.186277119999</v>
      </c>
      <c r="T17" s="27">
        <f t="shared" si="10"/>
        <v>31559.244435359997</v>
      </c>
      <c r="U17" s="27">
        <f t="shared" si="10"/>
        <v>34943.070108960004</v>
      </c>
      <c r="V17" s="27">
        <f t="shared" si="10"/>
        <v>31260.400149600006</v>
      </c>
      <c r="W17" s="27">
        <f t="shared" si="10"/>
        <v>28123.346744639992</v>
      </c>
      <c r="X17" s="27">
        <f t="shared" si="10"/>
        <v>30166.216021439992</v>
      </c>
      <c r="Y17" s="27">
        <f t="shared" ref="Y17:Z17" si="11">SUM(Y18:Y21)</f>
        <v>29631.529969920004</v>
      </c>
      <c r="Z17" s="27">
        <f t="shared" si="11"/>
        <v>28712.748756959994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1.9980000000000002</v>
      </c>
      <c r="D18" s="8">
        <f>FC_IND_IS_BF_E!D18+FC_IND_IS_EA_E!D18</f>
        <v>1.55844</v>
      </c>
      <c r="E18" s="8">
        <f>FC_IND_IS_BF_E!E18+FC_IND_IS_EA_E!E18</f>
        <v>1.87812</v>
      </c>
      <c r="F18" s="8">
        <f>FC_IND_IS_BF_E!F18+FC_IND_IS_EA_E!F18</f>
        <v>0.11988</v>
      </c>
      <c r="G18" s="8">
        <f>FC_IND_IS_BF_E!G18+FC_IND_IS_EA_E!G18</f>
        <v>0</v>
      </c>
      <c r="H18" s="8">
        <f>FC_IND_IS_BF_E!H18+FC_IND_IS_EA_E!H18</f>
        <v>3.9959999999999996E-2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4939.5981772799996</v>
      </c>
      <c r="D19" s="8">
        <f>FC_IND_IS_BF_E!D19+FC_IND_IS_EA_E!D19</f>
        <v>4388.2970702400007</v>
      </c>
      <c r="E19" s="8">
        <f>FC_IND_IS_BF_E!E19+FC_IND_IS_EA_E!E19</f>
        <v>4091.7145895999997</v>
      </c>
      <c r="F19" s="8">
        <f>FC_IND_IS_BF_E!F19+FC_IND_IS_EA_E!F19</f>
        <v>4172.1810825599996</v>
      </c>
      <c r="G19" s="8">
        <f>FC_IND_IS_BF_E!G19+FC_IND_IS_EA_E!G19</f>
        <v>4241.2442702399994</v>
      </c>
      <c r="H19" s="8">
        <f>FC_IND_IS_BF_E!H19+FC_IND_IS_EA_E!H19</f>
        <v>4025.7594907199996</v>
      </c>
      <c r="I19" s="8">
        <f>FC_IND_IS_BF_E!I19+FC_IND_IS_EA_E!I19</f>
        <v>4171.9678559999993</v>
      </c>
      <c r="J19" s="8">
        <f>FC_IND_IS_BF_E!J19+FC_IND_IS_EA_E!J19</f>
        <v>3977.3874312000003</v>
      </c>
      <c r="K19" s="8">
        <f>FC_IND_IS_BF_E!K19+FC_IND_IS_EA_E!K19</f>
        <v>3813.6540484799989</v>
      </c>
      <c r="L19" s="8">
        <f>FC_IND_IS_BF_E!L19+FC_IND_IS_EA_E!L19</f>
        <v>2761.5529627200003</v>
      </c>
      <c r="M19" s="8">
        <f>FC_IND_IS_BF_E!M19+FC_IND_IS_EA_E!M19</f>
        <v>3361.9711435200002</v>
      </c>
      <c r="N19" s="8">
        <f>FC_IND_IS_BF_E!N19+FC_IND_IS_EA_E!N19</f>
        <v>3471.1760692799999</v>
      </c>
      <c r="O19" s="8">
        <f>FC_IND_IS_BF_E!O19+FC_IND_IS_EA_E!O19</f>
        <v>3889.1838830399997</v>
      </c>
      <c r="P19" s="8">
        <f>FC_IND_IS_BF_E!P19+FC_IND_IS_EA_E!P19</f>
        <v>3514.6629388799993</v>
      </c>
      <c r="Q19" s="8">
        <f>FC_IND_IS_BF_E!Q19+FC_IND_IS_EA_E!Q19</f>
        <v>3472.3005436799999</v>
      </c>
      <c r="R19" s="8">
        <f>FC_IND_IS_BF_E!R19+FC_IND_IS_EA_E!R19</f>
        <v>3343.1659675199999</v>
      </c>
      <c r="S19" s="8">
        <f>FC_IND_IS_BF_E!S19+FC_IND_IS_EA_E!S19</f>
        <v>3338.5497883199996</v>
      </c>
      <c r="T19" s="8">
        <f>FC_IND_IS_BF_E!T19+FC_IND_IS_EA_E!T19</f>
        <v>3119.7601569600001</v>
      </c>
      <c r="U19" s="8">
        <f>FC_IND_IS_BF_E!U19+FC_IND_IS_EA_E!U19</f>
        <v>2951.5773081599996</v>
      </c>
      <c r="V19" s="8">
        <f>FC_IND_IS_BF_E!V19+FC_IND_IS_EA_E!V19</f>
        <v>2871.9987264000001</v>
      </c>
      <c r="W19" s="8">
        <f>FC_IND_IS_BF_E!W19+FC_IND_IS_EA_E!W19</f>
        <v>2730.8657606399997</v>
      </c>
      <c r="X19" s="8">
        <f>FC_IND_IS_BF_E!X19+FC_IND_IS_EA_E!X19</f>
        <v>3060.1425542400002</v>
      </c>
      <c r="Y19" s="8">
        <f>FC_IND_IS_BF_E!Y19+FC_IND_IS_EA_E!Y19</f>
        <v>3088.9172707199996</v>
      </c>
      <c r="Z19" s="8">
        <f>FC_IND_IS_BF_E!Z19+FC_IND_IS_EA_E!Z19</f>
        <v>3017.8877313599996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48445.909200000002</v>
      </c>
      <c r="D20" s="8">
        <f>FC_IND_IS_BF_E!D20+FC_IND_IS_EA_E!D20</f>
        <v>44376.537816000004</v>
      </c>
      <c r="E20" s="8">
        <f>FC_IND_IS_BF_E!E20+FC_IND_IS_EA_E!E20</f>
        <v>43044.696864000012</v>
      </c>
      <c r="F20" s="8">
        <f>FC_IND_IS_BF_E!F20+FC_IND_IS_EA_E!F20</f>
        <v>42260.93819999999</v>
      </c>
      <c r="G20" s="8">
        <f>FC_IND_IS_BF_E!G20+FC_IND_IS_EA_E!G20</f>
        <v>43608.464640000013</v>
      </c>
      <c r="H20" s="8">
        <f>FC_IND_IS_BF_E!H20+FC_IND_IS_EA_E!H20</f>
        <v>40592.310407999998</v>
      </c>
      <c r="I20" s="8">
        <f>FC_IND_IS_BF_E!I20+FC_IND_IS_EA_E!I20</f>
        <v>40365.104832000005</v>
      </c>
      <c r="J20" s="8">
        <f>FC_IND_IS_BF_E!J20+FC_IND_IS_EA_E!J20</f>
        <v>38018.600568000002</v>
      </c>
      <c r="K20" s="8">
        <f>FC_IND_IS_BF_E!K20+FC_IND_IS_EA_E!K20</f>
        <v>35905.831415999994</v>
      </c>
      <c r="L20" s="8">
        <f>FC_IND_IS_BF_E!L20+FC_IND_IS_EA_E!L20</f>
        <v>25033.165560000005</v>
      </c>
      <c r="M20" s="8">
        <f>FC_IND_IS_BF_E!M20+FC_IND_IS_EA_E!M20</f>
        <v>29765.55816</v>
      </c>
      <c r="N20" s="8">
        <f>FC_IND_IS_BF_E!N20+FC_IND_IS_EA_E!N20</f>
        <v>28186.614143999992</v>
      </c>
      <c r="O20" s="8">
        <f>FC_IND_IS_BF_E!O20+FC_IND_IS_EA_E!O20</f>
        <v>27604.998719999992</v>
      </c>
      <c r="P20" s="8">
        <f>FC_IND_IS_BF_E!P20+FC_IND_IS_EA_E!P20</f>
        <v>26419.477031999995</v>
      </c>
      <c r="Q20" s="8">
        <f>FC_IND_IS_BF_E!Q20+FC_IND_IS_EA_E!Q20</f>
        <v>26112.279959999996</v>
      </c>
      <c r="R20" s="8">
        <f>FC_IND_IS_BF_E!R20+FC_IND_IS_EA_E!R20</f>
        <v>26407.667519999995</v>
      </c>
      <c r="S20" s="8">
        <f>FC_IND_IS_BF_E!S20+FC_IND_IS_EA_E!S20</f>
        <v>24055.077384</v>
      </c>
      <c r="T20" s="8">
        <f>FC_IND_IS_BF_E!T20+FC_IND_IS_EA_E!T20</f>
        <v>25288.272359999995</v>
      </c>
      <c r="U20" s="8">
        <f>FC_IND_IS_BF_E!U20+FC_IND_IS_EA_E!U20</f>
        <v>28944.413784000004</v>
      </c>
      <c r="V20" s="8">
        <f>FC_IND_IS_BF_E!V20+FC_IND_IS_EA_E!V20</f>
        <v>25546.372488000005</v>
      </c>
      <c r="W20" s="8">
        <f>FC_IND_IS_BF_E!W20+FC_IND_IS_EA_E!W20</f>
        <v>22918.360607999992</v>
      </c>
      <c r="X20" s="8">
        <f>FC_IND_IS_BF_E!X20+FC_IND_IS_EA_E!X20</f>
        <v>24315.985511999992</v>
      </c>
      <c r="Y20" s="8">
        <f>FC_IND_IS_BF_E!Y20+FC_IND_IS_EA_E!Y20</f>
        <v>23669.222616000003</v>
      </c>
      <c r="Z20" s="8">
        <f>FC_IND_IS_BF_E!Z20+FC_IND_IS_EA_E!Z20</f>
        <v>22930.946999999996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2063.8793448000001</v>
      </c>
      <c r="D21" s="8">
        <f>FC_IND_IS_BF_E!D21+FC_IND_IS_EA_E!D21</f>
        <v>2085.3554904000002</v>
      </c>
      <c r="E21" s="8">
        <f>FC_IND_IS_BF_E!E21+FC_IND_IS_EA_E!E21</f>
        <v>2133.039636</v>
      </c>
      <c r="F21" s="8">
        <f>FC_IND_IS_BF_E!F21+FC_IND_IS_EA_E!F21</f>
        <v>2345.2510536</v>
      </c>
      <c r="G21" s="8">
        <f>FC_IND_IS_BF_E!G21+FC_IND_IS_EA_E!G21</f>
        <v>2493.2181456000003</v>
      </c>
      <c r="H21" s="8">
        <f>FC_IND_IS_BF_E!H21+FC_IND_IS_EA_E!H21</f>
        <v>2076.0975143999999</v>
      </c>
      <c r="I21" s="8">
        <f>FC_IND_IS_BF_E!I21+FC_IND_IS_EA_E!I21</f>
        <v>2216.4662520000006</v>
      </c>
      <c r="J21" s="8">
        <f>FC_IND_IS_BF_E!J21+FC_IND_IS_EA_E!J21</f>
        <v>2357.7057503999995</v>
      </c>
      <c r="K21" s="8">
        <f>FC_IND_IS_BF_E!K21+FC_IND_IS_EA_E!K21</f>
        <v>2182.9245983999999</v>
      </c>
      <c r="L21" s="8">
        <f>FC_IND_IS_BF_E!L21+FC_IND_IS_EA_E!L21</f>
        <v>1613.9947823999996</v>
      </c>
      <c r="M21" s="8">
        <f>FC_IND_IS_BF_E!M21+FC_IND_IS_EA_E!M21</f>
        <v>2155.8045600000005</v>
      </c>
      <c r="N21" s="8">
        <f>FC_IND_IS_BF_E!N21+FC_IND_IS_EA_E!N21</f>
        <v>2268.9490824</v>
      </c>
      <c r="O21" s="8">
        <f>FC_IND_IS_BF_E!O21+FC_IND_IS_EA_E!O21</f>
        <v>2393.1946584000002</v>
      </c>
      <c r="P21" s="8">
        <f>FC_IND_IS_BF_E!P21+FC_IND_IS_EA_E!P21</f>
        <v>2603.9462903999993</v>
      </c>
      <c r="Q21" s="8">
        <f>FC_IND_IS_BF_E!Q21+FC_IND_IS_EA_E!Q21</f>
        <v>3557.9358359999997</v>
      </c>
      <c r="R21" s="8">
        <f>FC_IND_IS_BF_E!R21+FC_IND_IS_EA_E!R21</f>
        <v>3391.0216704000009</v>
      </c>
      <c r="S21" s="8">
        <f>FC_IND_IS_BF_E!S21+FC_IND_IS_EA_E!S21</f>
        <v>3712.5591047999992</v>
      </c>
      <c r="T21" s="8">
        <f>FC_IND_IS_BF_E!T21+FC_IND_IS_EA_E!T21</f>
        <v>3151.2119184000003</v>
      </c>
      <c r="U21" s="8">
        <f>FC_IND_IS_BF_E!U21+FC_IND_IS_EA_E!U21</f>
        <v>3047.0790167999999</v>
      </c>
      <c r="V21" s="8">
        <f>FC_IND_IS_BF_E!V21+FC_IND_IS_EA_E!V21</f>
        <v>2842.0289351999991</v>
      </c>
      <c r="W21" s="8">
        <f>FC_IND_IS_BF_E!W21+FC_IND_IS_EA_E!W21</f>
        <v>2474.1203759999999</v>
      </c>
      <c r="X21" s="8">
        <f>FC_IND_IS_BF_E!X21+FC_IND_IS_EA_E!X21</f>
        <v>2790.0879551999997</v>
      </c>
      <c r="Y21" s="8">
        <f>FC_IND_IS_BF_E!Y21+FC_IND_IS_EA_E!Y21</f>
        <v>2873.3900831999999</v>
      </c>
      <c r="Z21" s="8">
        <f>FC_IND_IS_BF_E!Z21+FC_IND_IS_EA_E!Z21</f>
        <v>2763.9140256000001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6371.9628806700011</v>
      </c>
      <c r="D26" s="27">
        <f t="shared" si="14"/>
        <v>5530.2309713700006</v>
      </c>
      <c r="E26" s="27">
        <f t="shared" si="14"/>
        <v>5103.9723717900006</v>
      </c>
      <c r="F26" s="27">
        <f t="shared" si="14"/>
        <v>4844.7149594400007</v>
      </c>
      <c r="G26" s="27">
        <f t="shared" si="14"/>
        <v>4888.3660096499998</v>
      </c>
      <c r="H26" s="27">
        <f t="shared" si="14"/>
        <v>4659.4657193400008</v>
      </c>
      <c r="I26" s="27">
        <f t="shared" si="14"/>
        <v>4885.9369111800006</v>
      </c>
      <c r="J26" s="27">
        <f t="shared" si="14"/>
        <v>3933.8114373900007</v>
      </c>
      <c r="K26" s="27">
        <f t="shared" si="14"/>
        <v>3764.7526169700004</v>
      </c>
      <c r="L26" s="27">
        <f t="shared" si="14"/>
        <v>3198.6491174099997</v>
      </c>
      <c r="M26" s="27">
        <f t="shared" si="14"/>
        <v>3644.7771764700001</v>
      </c>
      <c r="N26" s="27">
        <f t="shared" si="14"/>
        <v>2974.68366642</v>
      </c>
      <c r="O26" s="27">
        <f t="shared" si="14"/>
        <v>2760.3944945100006</v>
      </c>
      <c r="P26" s="27">
        <f t="shared" si="14"/>
        <v>1885.3108427700001</v>
      </c>
      <c r="Q26" s="27">
        <f t="shared" si="14"/>
        <v>1891.3945228200002</v>
      </c>
      <c r="R26" s="27">
        <f t="shared" si="14"/>
        <v>1868.9459570100003</v>
      </c>
      <c r="S26" s="27">
        <f t="shared" si="14"/>
        <v>1717.7065654500002</v>
      </c>
      <c r="T26" s="27">
        <f t="shared" si="14"/>
        <v>1734.8200077600002</v>
      </c>
      <c r="U26" s="27">
        <f t="shared" si="14"/>
        <v>1664.0787482100002</v>
      </c>
      <c r="V26" s="27">
        <f t="shared" si="14"/>
        <v>1353.6408685499998</v>
      </c>
      <c r="W26" s="27">
        <f t="shared" si="14"/>
        <v>1123.6928406300003</v>
      </c>
      <c r="X26" s="27">
        <f t="shared" si="14"/>
        <v>1520.49705786</v>
      </c>
      <c r="Y26" s="27">
        <f t="shared" ref="Y26:Z26" si="15">SUM(Y27,Y33)</f>
        <v>1494.8834515200001</v>
      </c>
      <c r="Z26" s="27">
        <f t="shared" si="15"/>
        <v>1470.4524774899999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6371.9628806700011</v>
      </c>
      <c r="D33" s="19">
        <f t="shared" si="18"/>
        <v>5530.2309713700006</v>
      </c>
      <c r="E33" s="19">
        <f t="shared" si="18"/>
        <v>5103.9723717900006</v>
      </c>
      <c r="F33" s="19">
        <f t="shared" si="18"/>
        <v>4844.7149594400007</v>
      </c>
      <c r="G33" s="19">
        <f t="shared" si="18"/>
        <v>4888.3660096499998</v>
      </c>
      <c r="H33" s="19">
        <f t="shared" si="18"/>
        <v>4659.4657193400008</v>
      </c>
      <c r="I33" s="19">
        <f t="shared" si="18"/>
        <v>4885.9369111800006</v>
      </c>
      <c r="J33" s="19">
        <f t="shared" si="18"/>
        <v>3933.8114373900007</v>
      </c>
      <c r="K33" s="19">
        <f t="shared" si="18"/>
        <v>3764.7526169700004</v>
      </c>
      <c r="L33" s="19">
        <f t="shared" si="18"/>
        <v>3198.6491174099997</v>
      </c>
      <c r="M33" s="19">
        <f t="shared" si="18"/>
        <v>3644.7771764700001</v>
      </c>
      <c r="N33" s="19">
        <f t="shared" si="18"/>
        <v>2974.68366642</v>
      </c>
      <c r="O33" s="19">
        <f t="shared" si="18"/>
        <v>2760.3944945100006</v>
      </c>
      <c r="P33" s="19">
        <f t="shared" si="18"/>
        <v>1885.3108427700001</v>
      </c>
      <c r="Q33" s="19">
        <f t="shared" si="18"/>
        <v>1891.3945228200002</v>
      </c>
      <c r="R33" s="19">
        <f t="shared" si="18"/>
        <v>1868.9459570100003</v>
      </c>
      <c r="S33" s="19">
        <f t="shared" si="18"/>
        <v>1717.7065654500002</v>
      </c>
      <c r="T33" s="19">
        <f t="shared" si="18"/>
        <v>1734.8200077600002</v>
      </c>
      <c r="U33" s="19">
        <f t="shared" si="18"/>
        <v>1664.0787482100002</v>
      </c>
      <c r="V33" s="19">
        <f t="shared" si="18"/>
        <v>1353.6408685499998</v>
      </c>
      <c r="W33" s="19">
        <f t="shared" si="18"/>
        <v>1123.6928406300003</v>
      </c>
      <c r="X33" s="19">
        <f t="shared" si="18"/>
        <v>1520.49705786</v>
      </c>
      <c r="Y33" s="19">
        <f t="shared" ref="Y33:Z33" si="19">SUM(Y34:Y50)</f>
        <v>1494.8834515200001</v>
      </c>
      <c r="Z33" s="19">
        <f t="shared" si="19"/>
        <v>1470.4524774899999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0.53155872000000015</v>
      </c>
      <c r="X35" s="8">
        <f>FC_IND_IS_BF_E!X35+FC_IND_IS_EA_E!X35</f>
        <v>0.8260559999999999</v>
      </c>
      <c r="Y35" s="8">
        <f>FC_IND_IS_BF_E!Y35+FC_IND_IS_EA_E!Y35</f>
        <v>0.45438624000000011</v>
      </c>
      <c r="Z35" s="8">
        <f>FC_IND_IS_BF_E!Z35+FC_IND_IS_EA_E!Z35</f>
        <v>0.38586240000000016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1049.0480503199999</v>
      </c>
      <c r="D36" s="8">
        <f>FC_IND_IS_BF_E!D36+FC_IND_IS_EA_E!D36</f>
        <v>1278.5391662400002</v>
      </c>
      <c r="E36" s="8">
        <f>FC_IND_IS_BF_E!E36+FC_IND_IS_EA_E!E36</f>
        <v>1232.9165790000004</v>
      </c>
      <c r="F36" s="8">
        <f>FC_IND_IS_BF_E!F36+FC_IND_IS_EA_E!F36</f>
        <v>1136.7218152800001</v>
      </c>
      <c r="G36" s="8">
        <f>FC_IND_IS_BF_E!G36+FC_IND_IS_EA_E!G36</f>
        <v>1150.62809616</v>
      </c>
      <c r="H36" s="8">
        <f>FC_IND_IS_BF_E!H36+FC_IND_IS_EA_E!H36</f>
        <v>1075.1212479599999</v>
      </c>
      <c r="I36" s="8">
        <f>FC_IND_IS_BF_E!I36+FC_IND_IS_EA_E!I36</f>
        <v>1112.3559522</v>
      </c>
      <c r="J36" s="8">
        <f>FC_IND_IS_BF_E!J36+FC_IND_IS_EA_E!J36</f>
        <v>1076.9289872400002</v>
      </c>
      <c r="K36" s="8">
        <f>FC_IND_IS_BF_E!K36+FC_IND_IS_EA_E!K36</f>
        <v>1163.07992835</v>
      </c>
      <c r="L36" s="8">
        <f>FC_IND_IS_BF_E!L36+FC_IND_IS_EA_E!L36</f>
        <v>900.01518912000006</v>
      </c>
      <c r="M36" s="8">
        <f>FC_IND_IS_BF_E!M36+FC_IND_IS_EA_E!M36</f>
        <v>1072.61839908</v>
      </c>
      <c r="N36" s="8">
        <f>FC_IND_IS_BF_E!N36+FC_IND_IS_EA_E!N36</f>
        <v>1059.6121261199999</v>
      </c>
      <c r="O36" s="8">
        <f>FC_IND_IS_BF_E!O36+FC_IND_IS_EA_E!O36</f>
        <v>1026.9939945600001</v>
      </c>
      <c r="P36" s="8">
        <f>FC_IND_IS_BF_E!P36+FC_IND_IS_EA_E!P36</f>
        <v>827.92210140000009</v>
      </c>
      <c r="Q36" s="8">
        <f>FC_IND_IS_BF_E!Q36+FC_IND_IS_EA_E!Q36</f>
        <v>783.23087015999999</v>
      </c>
      <c r="R36" s="8">
        <f>FC_IND_IS_BF_E!R36+FC_IND_IS_EA_E!R36</f>
        <v>799.29085500000008</v>
      </c>
      <c r="S36" s="8">
        <f>FC_IND_IS_BF_E!S36+FC_IND_IS_EA_E!S36</f>
        <v>828.29146356000012</v>
      </c>
      <c r="T36" s="8">
        <f>FC_IND_IS_BF_E!T36+FC_IND_IS_EA_E!T36</f>
        <v>863.71343100000001</v>
      </c>
      <c r="U36" s="8">
        <f>FC_IND_IS_BF_E!U36+FC_IND_IS_EA_E!U36</f>
        <v>843.06702897000014</v>
      </c>
      <c r="V36" s="8">
        <f>FC_IND_IS_BF_E!V36+FC_IND_IS_EA_E!V36</f>
        <v>567.29961611999988</v>
      </c>
      <c r="W36" s="8">
        <f>FC_IND_IS_BF_E!W36+FC_IND_IS_EA_E!W36</f>
        <v>534.30638661000012</v>
      </c>
      <c r="X36" s="8">
        <f>FC_IND_IS_BF_E!X36+FC_IND_IS_EA_E!X36</f>
        <v>576.74873385000001</v>
      </c>
      <c r="Y36" s="8">
        <f>FC_IND_IS_BF_E!Y36+FC_IND_IS_EA_E!Y36</f>
        <v>565.57229147999999</v>
      </c>
      <c r="Z36" s="8">
        <f>FC_IND_IS_BF_E!Z36+FC_IND_IS_EA_E!Z36</f>
        <v>604.90390967999997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2.3025756599999991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1.2224519999999999E-2</v>
      </c>
      <c r="J37" s="8">
        <f>FC_IND_IS_BF_E!J37+FC_IND_IS_EA_E!J37</f>
        <v>2.3167336500000006</v>
      </c>
      <c r="K37" s="8">
        <f>FC_IND_IS_BF_E!K37+FC_IND_IS_EA_E!K37</f>
        <v>2.145528E-2</v>
      </c>
      <c r="L37" s="8">
        <f>FC_IND_IS_BF_E!L37+FC_IND_IS_EA_E!L37</f>
        <v>2.145528E-2</v>
      </c>
      <c r="M37" s="8">
        <f>FC_IND_IS_BF_E!M37+FC_IND_IS_EA_E!M37</f>
        <v>0.15343020000000004</v>
      </c>
      <c r="N37" s="8">
        <f>FC_IND_IS_BF_E!N37+FC_IND_IS_EA_E!N37</f>
        <v>9.2058120000000007E-2</v>
      </c>
      <c r="O37" s="8">
        <f>FC_IND_IS_BF_E!O37+FC_IND_IS_EA_E!O37</f>
        <v>6.4365839999999994E-2</v>
      </c>
      <c r="P37" s="8">
        <f>FC_IND_IS_BF_E!P37+FC_IND_IS_EA_E!P37</f>
        <v>3.3679799999999996E-2</v>
      </c>
      <c r="Q37" s="8">
        <f>FC_IND_IS_BF_E!Q37+FC_IND_IS_EA_E!Q37</f>
        <v>5.8378320000000004E-2</v>
      </c>
      <c r="R37" s="8">
        <f>FC_IND_IS_BF_E!R37+FC_IND_IS_EA_E!R37</f>
        <v>4.9147559999999993E-2</v>
      </c>
      <c r="S37" s="8">
        <f>FC_IND_IS_BF_E!S37+FC_IND_IS_EA_E!S37</f>
        <v>0.22103927999999998</v>
      </c>
      <c r="T37" s="8">
        <f>FC_IND_IS_BF_E!T37+FC_IND_IS_EA_E!T37</f>
        <v>0.41276466000000001</v>
      </c>
      <c r="U37" s="8">
        <f>FC_IND_IS_BF_E!U37+FC_IND_IS_EA_E!U37</f>
        <v>0.41232806999999999</v>
      </c>
      <c r="V37" s="8">
        <f>FC_IND_IS_BF_E!V37+FC_IND_IS_EA_E!V37</f>
        <v>0.55153791000000008</v>
      </c>
      <c r="W37" s="8">
        <f>FC_IND_IS_BF_E!W37+FC_IND_IS_EA_E!W37</f>
        <v>0.23076899999999997</v>
      </c>
      <c r="X37" s="8">
        <f>FC_IND_IS_BF_E!X37+FC_IND_IS_EA_E!X37</f>
        <v>0.25814943000000001</v>
      </c>
      <c r="Y37" s="8">
        <f>FC_IND_IS_BF_E!Y37+FC_IND_IS_EA_E!Y37</f>
        <v>0.65850246000000001</v>
      </c>
      <c r="Z37" s="8">
        <f>FC_IND_IS_BF_E!Z37+FC_IND_IS_EA_E!Z37</f>
        <v>0.6416625600000001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6.2983537200000006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0.14417388000000003</v>
      </c>
      <c r="I41" s="8">
        <f>FC_IND_IS_BF_E!I41+FC_IND_IS_EA_E!I41</f>
        <v>0.19387116000000001</v>
      </c>
      <c r="J41" s="8">
        <f>FC_IND_IS_BF_E!J41+FC_IND_IS_EA_E!J41</f>
        <v>0.12812579999999998</v>
      </c>
      <c r="K41" s="8">
        <f>FC_IND_IS_BF_E!K41+FC_IND_IS_EA_E!K41</f>
        <v>0.13770288000000003</v>
      </c>
      <c r="L41" s="8">
        <f>FC_IND_IS_BF_E!L41+FC_IND_IS_EA_E!L41</f>
        <v>0.10638324000000002</v>
      </c>
      <c r="M41" s="8">
        <f>FC_IND_IS_BF_E!M41+FC_IND_IS_EA_E!M41</f>
        <v>6.2380440000000002E-2</v>
      </c>
      <c r="N41" s="8">
        <f>FC_IND_IS_BF_E!N41+FC_IND_IS_EA_E!N41</f>
        <v>6.548652000000002E-2</v>
      </c>
      <c r="O41" s="8">
        <f>FC_IND_IS_BF_E!O41+FC_IND_IS_EA_E!O41</f>
        <v>8.7229080000000028E-2</v>
      </c>
      <c r="P41" s="8">
        <f>FC_IND_IS_BF_E!P41+FC_IND_IS_EA_E!P41</f>
        <v>5.9274360000000026E-2</v>
      </c>
      <c r="Q41" s="8">
        <f>FC_IND_IS_BF_E!Q41+FC_IND_IS_EA_E!Q41</f>
        <v>6.2380440000000016E-2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2.3295599999999987E-3</v>
      </c>
      <c r="U41" s="8">
        <f>FC_IND_IS_BF_E!U41+FC_IND_IS_EA_E!U41</f>
        <v>2.3295599999999987E-3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831.75614612999993</v>
      </c>
      <c r="D43" s="8">
        <f>FC_IND_IS_BF_E!D43+FC_IND_IS_EA_E!D43</f>
        <v>998.29614807000007</v>
      </c>
      <c r="E43" s="8">
        <f>FC_IND_IS_BF_E!E43+FC_IND_IS_EA_E!E43</f>
        <v>795.47238459000005</v>
      </c>
      <c r="F43" s="8">
        <f>FC_IND_IS_BF_E!F43+FC_IND_IS_EA_E!F43</f>
        <v>703.19523221999998</v>
      </c>
      <c r="G43" s="8">
        <f>FC_IND_IS_BF_E!G43+FC_IND_IS_EA_E!G43</f>
        <v>626.75788850999993</v>
      </c>
      <c r="H43" s="8">
        <f>FC_IND_IS_BF_E!H43+FC_IND_IS_EA_E!H43</f>
        <v>623.44439585999976</v>
      </c>
      <c r="I43" s="8">
        <f>FC_IND_IS_BF_E!I43+FC_IND_IS_EA_E!I43</f>
        <v>493.32126870000002</v>
      </c>
      <c r="J43" s="8">
        <f>FC_IND_IS_BF_E!J43+FC_IND_IS_EA_E!J43</f>
        <v>473.43891230999998</v>
      </c>
      <c r="K43" s="8">
        <f>FC_IND_IS_BF_E!K43+FC_IND_IS_EA_E!K43</f>
        <v>456.52292711999996</v>
      </c>
      <c r="L43" s="8">
        <f>FC_IND_IS_BF_E!L43+FC_IND_IS_EA_E!L43</f>
        <v>390.37098204000006</v>
      </c>
      <c r="M43" s="8">
        <f>FC_IND_IS_BF_E!M43+FC_IND_IS_EA_E!M43</f>
        <v>502.36616664000007</v>
      </c>
      <c r="N43" s="8">
        <f>FC_IND_IS_BF_E!N43+FC_IND_IS_EA_E!N43</f>
        <v>451.76039415000002</v>
      </c>
      <c r="O43" s="8">
        <f>FC_IND_IS_BF_E!O43+FC_IND_IS_EA_E!O43</f>
        <v>415.18739807999998</v>
      </c>
      <c r="P43" s="8">
        <f>FC_IND_IS_BF_E!P43+FC_IND_IS_EA_E!P43</f>
        <v>390.96539001000008</v>
      </c>
      <c r="Q43" s="8">
        <f>FC_IND_IS_BF_E!Q43+FC_IND_IS_EA_E!Q43</f>
        <v>359.71025454000005</v>
      </c>
      <c r="R43" s="8">
        <f>FC_IND_IS_BF_E!R43+FC_IND_IS_EA_E!R43</f>
        <v>537.52940280000007</v>
      </c>
      <c r="S43" s="8">
        <f>FC_IND_IS_BF_E!S43+FC_IND_IS_EA_E!S43</f>
        <v>390.55184531999998</v>
      </c>
      <c r="T43" s="8">
        <f>FC_IND_IS_BF_E!T43+FC_IND_IS_EA_E!T43</f>
        <v>419.82388694999997</v>
      </c>
      <c r="U43" s="8">
        <f>FC_IND_IS_BF_E!U43+FC_IND_IS_EA_E!U43</f>
        <v>317.09040947999995</v>
      </c>
      <c r="V43" s="8">
        <f>FC_IND_IS_BF_E!V43+FC_IND_IS_EA_E!V43</f>
        <v>312.57923112000003</v>
      </c>
      <c r="W43" s="8">
        <f>FC_IND_IS_BF_E!W43+FC_IND_IS_EA_E!W43</f>
        <v>262.84789791000003</v>
      </c>
      <c r="X43" s="8">
        <f>FC_IND_IS_BF_E!X43+FC_IND_IS_EA_E!X43</f>
        <v>387.97240950000003</v>
      </c>
      <c r="Y43" s="8">
        <f>FC_IND_IS_BF_E!Y43+FC_IND_IS_EA_E!Y43</f>
        <v>361.40044590000002</v>
      </c>
      <c r="Z43" s="8">
        <f>FC_IND_IS_BF_E!Z43+FC_IND_IS_EA_E!Z43</f>
        <v>320.03737389000008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2562.6388446000005</v>
      </c>
      <c r="D44" s="8">
        <f>FC_IND_IS_BF_E!D44+FC_IND_IS_EA_E!D44</f>
        <v>2136.9802303800002</v>
      </c>
      <c r="E44" s="8">
        <f>FC_IND_IS_BF_E!E44+FC_IND_IS_EA_E!E44</f>
        <v>2065.4722202399998</v>
      </c>
      <c r="F44" s="8">
        <f>FC_IND_IS_BF_E!F44+FC_IND_IS_EA_E!F44</f>
        <v>1900.7418544200004</v>
      </c>
      <c r="G44" s="8">
        <f>FC_IND_IS_BF_E!G44+FC_IND_IS_EA_E!G44</f>
        <v>2005.3342546200001</v>
      </c>
      <c r="H44" s="8">
        <f>FC_IND_IS_BF_E!H44+FC_IND_IS_EA_E!H44</f>
        <v>1852.5753777600005</v>
      </c>
      <c r="I44" s="8">
        <f>FC_IND_IS_BF_E!I44+FC_IND_IS_EA_E!I44</f>
        <v>2045.0395490400003</v>
      </c>
      <c r="J44" s="8">
        <f>FC_IND_IS_BF_E!J44+FC_IND_IS_EA_E!J44</f>
        <v>1342.0283212800002</v>
      </c>
      <c r="K44" s="8">
        <f>FC_IND_IS_BF_E!K44+FC_IND_IS_EA_E!K44</f>
        <v>1168.3197567000002</v>
      </c>
      <c r="L44" s="8">
        <f>FC_IND_IS_BF_E!L44+FC_IND_IS_EA_E!L44</f>
        <v>1092.4028258400001</v>
      </c>
      <c r="M44" s="8">
        <f>FC_IND_IS_BF_E!M44+FC_IND_IS_EA_E!M44</f>
        <v>737.99893800000018</v>
      </c>
      <c r="N44" s="8">
        <f>FC_IND_IS_BF_E!N44+FC_IND_IS_EA_E!N44</f>
        <v>697.59864576000007</v>
      </c>
      <c r="O44" s="8">
        <f>FC_IND_IS_BF_E!O44+FC_IND_IS_EA_E!O44</f>
        <v>607.24851120000017</v>
      </c>
      <c r="P44" s="8">
        <f>FC_IND_IS_BF_E!P44+FC_IND_IS_EA_E!P44</f>
        <v>591.06301020000012</v>
      </c>
      <c r="Q44" s="8">
        <f>FC_IND_IS_BF_E!Q44+FC_IND_IS_EA_E!Q44</f>
        <v>655.43066136000004</v>
      </c>
      <c r="R44" s="8">
        <f>FC_IND_IS_BF_E!R44+FC_IND_IS_EA_E!R44</f>
        <v>460.26730440000006</v>
      </c>
      <c r="S44" s="8">
        <f>FC_IND_IS_BF_E!S44+FC_IND_IS_EA_E!S44</f>
        <v>424.14887304000007</v>
      </c>
      <c r="T44" s="8">
        <f>FC_IND_IS_BF_E!T44+FC_IND_IS_EA_E!T44</f>
        <v>388.59022944000003</v>
      </c>
      <c r="U44" s="8">
        <f>FC_IND_IS_BF_E!U44+FC_IND_IS_EA_E!U44</f>
        <v>427.93586928000002</v>
      </c>
      <c r="V44" s="8">
        <f>FC_IND_IS_BF_E!V44+FC_IND_IS_EA_E!V44</f>
        <v>379.68517367999999</v>
      </c>
      <c r="W44" s="8">
        <f>FC_IND_IS_BF_E!W44+FC_IND_IS_EA_E!W44</f>
        <v>278.54999928000007</v>
      </c>
      <c r="X44" s="8">
        <f>FC_IND_IS_BF_E!X44+FC_IND_IS_EA_E!X44</f>
        <v>355.36324536000006</v>
      </c>
      <c r="Y44" s="8">
        <f>FC_IND_IS_BF_E!Y44+FC_IND_IS_EA_E!Y44</f>
        <v>455.85977688000003</v>
      </c>
      <c r="Z44" s="8">
        <f>FC_IND_IS_BF_E!Z44+FC_IND_IS_EA_E!Z44</f>
        <v>426.62737584000001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1839.5811719999999</v>
      </c>
      <c r="D48" s="8">
        <f>FC_IND_IS_BF_E!D48+FC_IND_IS_EA_E!D48</f>
        <v>1038.2776560000002</v>
      </c>
      <c r="E48" s="8">
        <f>FC_IND_IS_BF_E!E48+FC_IND_IS_EA_E!E48</f>
        <v>893.39257799999984</v>
      </c>
      <c r="F48" s="8">
        <f>FC_IND_IS_BF_E!F48+FC_IND_IS_EA_E!F48</f>
        <v>1024.8712109999999</v>
      </c>
      <c r="G48" s="8">
        <f>FC_IND_IS_BF_E!G48+FC_IND_IS_EA_E!G48</f>
        <v>1025.638146</v>
      </c>
      <c r="H48" s="8">
        <f>FC_IND_IS_BF_E!H48+FC_IND_IS_EA_E!H48</f>
        <v>1043.7539580000002</v>
      </c>
      <c r="I48" s="8">
        <f>FC_IND_IS_BF_E!I48+FC_IND_IS_EA_E!I48</f>
        <v>1117.0631159999998</v>
      </c>
      <c r="J48" s="8">
        <f>FC_IND_IS_BF_E!J48+FC_IND_IS_EA_E!J48</f>
        <v>973.76640075000023</v>
      </c>
      <c r="K48" s="8">
        <f>FC_IND_IS_BF_E!K48+FC_IND_IS_EA_E!K48</f>
        <v>923.88745800000015</v>
      </c>
      <c r="L48" s="8">
        <f>FC_IND_IS_BF_E!L48+FC_IND_IS_EA_E!L48</f>
        <v>766.57724324999981</v>
      </c>
      <c r="M48" s="8">
        <f>FC_IND_IS_BF_E!M48+FC_IND_IS_EA_E!M48</f>
        <v>1260.47618775</v>
      </c>
      <c r="N48" s="8">
        <f>FC_IND_IS_BF_E!N48+FC_IND_IS_EA_E!N48</f>
        <v>765.55495575000009</v>
      </c>
      <c r="O48" s="8">
        <f>FC_IND_IS_BF_E!O48+FC_IND_IS_EA_E!O48</f>
        <v>710.81299575000003</v>
      </c>
      <c r="P48" s="8">
        <f>FC_IND_IS_BF_E!P48+FC_IND_IS_EA_E!P48</f>
        <v>75.267386999999999</v>
      </c>
      <c r="Q48" s="8">
        <f>FC_IND_IS_BF_E!Q48+FC_IND_IS_EA_E!Q48</f>
        <v>92.901978000000014</v>
      </c>
      <c r="R48" s="8">
        <f>FC_IND_IS_BF_E!R48+FC_IND_IS_EA_E!R48</f>
        <v>71.809247249999999</v>
      </c>
      <c r="S48" s="8">
        <f>FC_IND_IS_BF_E!S48+FC_IND_IS_EA_E!S48</f>
        <v>74.493344249999993</v>
      </c>
      <c r="T48" s="8">
        <f>FC_IND_IS_BF_E!T48+FC_IND_IS_EA_E!T48</f>
        <v>62.256255750000008</v>
      </c>
      <c r="U48" s="8">
        <f>FC_IND_IS_BF_E!U48+FC_IND_IS_EA_E!U48</f>
        <v>75.552311250000002</v>
      </c>
      <c r="V48" s="8">
        <f>FC_IND_IS_BF_E!V48+FC_IND_IS_EA_E!V48</f>
        <v>93.507102000000003</v>
      </c>
      <c r="W48" s="8">
        <f>FC_IND_IS_BF_E!W48+FC_IND_IS_EA_E!W48</f>
        <v>46.991178000000005</v>
      </c>
      <c r="X48" s="8">
        <f>FC_IND_IS_BF_E!X48+FC_IND_IS_EA_E!X48</f>
        <v>132.52882499999998</v>
      </c>
      <c r="Y48" s="8">
        <f>FC_IND_IS_BF_E!Y48+FC_IND_IS_EA_E!Y48</f>
        <v>110.67100199999999</v>
      </c>
      <c r="Z48" s="8">
        <f>FC_IND_IS_BF_E!Z48+FC_IND_IS_EA_E!Z48</f>
        <v>117.685035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80.337738240000007</v>
      </c>
      <c r="D50" s="8">
        <f>FC_IND_IS_BF_E!D50+FC_IND_IS_EA_E!D50</f>
        <v>78.137770680000003</v>
      </c>
      <c r="E50" s="8">
        <f>FC_IND_IS_BF_E!E50+FC_IND_IS_EA_E!E50</f>
        <v>116.71860995999998</v>
      </c>
      <c r="F50" s="8">
        <f>FC_IND_IS_BF_E!F50+FC_IND_IS_EA_E!F50</f>
        <v>79.184846520000008</v>
      </c>
      <c r="G50" s="8">
        <f>FC_IND_IS_BF_E!G50+FC_IND_IS_EA_E!G50</f>
        <v>80.00762435999998</v>
      </c>
      <c r="H50" s="8">
        <f>FC_IND_IS_BF_E!H50+FC_IND_IS_EA_E!H50</f>
        <v>64.426565880000012</v>
      </c>
      <c r="I50" s="8">
        <f>FC_IND_IS_BF_E!I50+FC_IND_IS_EA_E!I50</f>
        <v>117.95092955999999</v>
      </c>
      <c r="J50" s="8">
        <f>FC_IND_IS_BF_E!J50+FC_IND_IS_EA_E!J50</f>
        <v>65.203956360000006</v>
      </c>
      <c r="K50" s="8">
        <f>FC_IND_IS_BF_E!K50+FC_IND_IS_EA_E!K50</f>
        <v>52.783388639999991</v>
      </c>
      <c r="L50" s="8">
        <f>FC_IND_IS_BF_E!L50+FC_IND_IS_EA_E!L50</f>
        <v>49.155038640000015</v>
      </c>
      <c r="M50" s="8">
        <f>FC_IND_IS_BF_E!M50+FC_IND_IS_EA_E!M50</f>
        <v>71.10167435999999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2.1110400000000001E-2</v>
      </c>
      <c r="U50" s="8">
        <f>FC_IND_IS_BF_E!U50+FC_IND_IS_EA_E!U50</f>
        <v>1.8471599999999998E-2</v>
      </c>
      <c r="V50" s="8">
        <f>FC_IND_IS_BF_E!V50+FC_IND_IS_EA_E!V50</f>
        <v>1.8207720000000004E-2</v>
      </c>
      <c r="W50" s="8">
        <f>FC_IND_IS_BF_E!W50+FC_IND_IS_EA_E!W50</f>
        <v>0.23505111000000001</v>
      </c>
      <c r="X50" s="8">
        <f>FC_IND_IS_BF_E!X50+FC_IND_IS_EA_E!X50</f>
        <v>66.799638720000004</v>
      </c>
      <c r="Y50" s="8">
        <f>FC_IND_IS_BF_E!Y50+FC_IND_IS_EA_E!Y50</f>
        <v>0.26704655999999999</v>
      </c>
      <c r="Z50" s="8">
        <f>FC_IND_IS_BF_E!Z50+FC_IND_IS_EA_E!Z50</f>
        <v>0.17125812000000001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22757.511736330602</v>
      </c>
      <c r="D51" s="27">
        <f>FC_IND_IS_BF_E!D51+FC_IND_IS_EA_E!D51</f>
        <v>23007.813103243283</v>
      </c>
      <c r="E51" s="27">
        <f>FC_IND_IS_BF_E!E51+FC_IND_IS_EA_E!E51</f>
        <v>22477.741979045808</v>
      </c>
      <c r="F51" s="27">
        <f>FC_IND_IS_BF_E!F51+FC_IND_IS_EA_E!F51</f>
        <v>23584.489105694778</v>
      </c>
      <c r="G51" s="27">
        <f>FC_IND_IS_BF_E!G51+FC_IND_IS_EA_E!G51</f>
        <v>24748.009573244948</v>
      </c>
      <c r="H51" s="27">
        <f>FC_IND_IS_BF_E!H51+FC_IND_IS_EA_E!H51</f>
        <v>22849.100875110933</v>
      </c>
      <c r="I51" s="27">
        <f>FC_IND_IS_BF_E!I51+FC_IND_IS_EA_E!I51</f>
        <v>22812.314136897607</v>
      </c>
      <c r="J51" s="27">
        <f>FC_IND_IS_BF_E!J51+FC_IND_IS_EA_E!J51</f>
        <v>22984.437774768139</v>
      </c>
      <c r="K51" s="27">
        <f>FC_IND_IS_BF_E!K51+FC_IND_IS_EA_E!K51</f>
        <v>22196.741435453343</v>
      </c>
      <c r="L51" s="27">
        <f>FC_IND_IS_BF_E!L51+FC_IND_IS_EA_E!L51</f>
        <v>15285.404649181153</v>
      </c>
      <c r="M51" s="27">
        <f>FC_IND_IS_BF_E!M51+FC_IND_IS_EA_E!M51</f>
        <v>18313.988121303591</v>
      </c>
      <c r="N51" s="27">
        <f>FC_IND_IS_BF_E!N51+FC_IND_IS_EA_E!N51</f>
        <v>18066.045227142371</v>
      </c>
      <c r="O51" s="27">
        <f>FC_IND_IS_BF_E!O51+FC_IND_IS_EA_E!O51</f>
        <v>17146.889684672758</v>
      </c>
      <c r="P51" s="27">
        <f>FC_IND_IS_BF_E!P51+FC_IND_IS_EA_E!P51</f>
        <v>16994.472460848257</v>
      </c>
      <c r="Q51" s="27">
        <f>FC_IND_IS_BF_E!Q51+FC_IND_IS_EA_E!Q51</f>
        <v>16870.887515756905</v>
      </c>
      <c r="R51" s="27">
        <f>FC_IND_IS_BF_E!R51+FC_IND_IS_EA_E!R51</f>
        <v>17497.99780296399</v>
      </c>
      <c r="S51" s="27">
        <f>FC_IND_IS_BF_E!S51+FC_IND_IS_EA_E!S51</f>
        <v>17287.248425706792</v>
      </c>
      <c r="T51" s="27">
        <f>FC_IND_IS_BF_E!T51+FC_IND_IS_EA_E!T51</f>
        <v>18265.900633500314</v>
      </c>
      <c r="U51" s="27">
        <f>FC_IND_IS_BF_E!U51+FC_IND_IS_EA_E!U51</f>
        <v>18695.288094478947</v>
      </c>
      <c r="V51" s="27">
        <f>FC_IND_IS_BF_E!V51+FC_IND_IS_EA_E!V51</f>
        <v>17836.00281124255</v>
      </c>
      <c r="W51" s="27">
        <f>FC_IND_IS_BF_E!W51+FC_IND_IS_EA_E!W51</f>
        <v>17179.442017287256</v>
      </c>
      <c r="X51" s="27">
        <f>FC_IND_IS_BF_E!X51+FC_IND_IS_EA_E!X51</f>
        <v>18534.558925161102</v>
      </c>
      <c r="Y51" s="27">
        <f>FC_IND_IS_BF_E!Y51+FC_IND_IS_EA_E!Y51</f>
        <v>15664.758386885071</v>
      </c>
      <c r="Z51" s="27">
        <f>FC_IND_IS_BF_E!Z51+FC_IND_IS_EA_E!Z51</f>
        <v>15107.339140085744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34.033814100000001</v>
      </c>
      <c r="D52" s="27">
        <f t="shared" si="20"/>
        <v>35.225292377343813</v>
      </c>
      <c r="E52" s="27">
        <f t="shared" si="20"/>
        <v>32.257997057474022</v>
      </c>
      <c r="F52" s="27">
        <f t="shared" si="20"/>
        <v>10.164378032966733</v>
      </c>
      <c r="G52" s="27">
        <f t="shared" si="20"/>
        <v>37.835219847610489</v>
      </c>
      <c r="H52" s="27">
        <f t="shared" si="20"/>
        <v>29.064835800000004</v>
      </c>
      <c r="I52" s="27">
        <f t="shared" si="20"/>
        <v>24.131250000000001</v>
      </c>
      <c r="J52" s="27">
        <f t="shared" si="20"/>
        <v>20.162914200000003</v>
      </c>
      <c r="K52" s="27">
        <f t="shared" si="20"/>
        <v>79.266405069654169</v>
      </c>
      <c r="L52" s="27">
        <f t="shared" si="20"/>
        <v>12.485122552722505</v>
      </c>
      <c r="M52" s="27">
        <f t="shared" si="20"/>
        <v>12.878286958849372</v>
      </c>
      <c r="N52" s="27">
        <f t="shared" si="20"/>
        <v>15.467741741694425</v>
      </c>
      <c r="O52" s="27">
        <f t="shared" si="20"/>
        <v>8.115564599999999</v>
      </c>
      <c r="P52" s="27">
        <f t="shared" si="20"/>
        <v>3.5393786999999999</v>
      </c>
      <c r="Q52" s="27">
        <f t="shared" si="20"/>
        <v>14.6213496</v>
      </c>
      <c r="R52" s="27">
        <f t="shared" si="20"/>
        <v>14.31592691027878</v>
      </c>
      <c r="S52" s="27">
        <f t="shared" si="20"/>
        <v>13.873191376485988</v>
      </c>
      <c r="T52" s="27">
        <f t="shared" si="20"/>
        <v>14.795999914243735</v>
      </c>
      <c r="U52" s="27">
        <f t="shared" si="20"/>
        <v>14.959573199999998</v>
      </c>
      <c r="V52" s="27">
        <f t="shared" si="20"/>
        <v>14.422250699999999</v>
      </c>
      <c r="W52" s="27">
        <f t="shared" si="20"/>
        <v>27.581439599999996</v>
      </c>
      <c r="X52" s="27">
        <f t="shared" si="20"/>
        <v>11.585831399999998</v>
      </c>
      <c r="Y52" s="27">
        <f t="shared" ref="Y52:Z52" si="21">SUM(Y53:Y54)</f>
        <v>11.093902879503338</v>
      </c>
      <c r="Z52" s="27">
        <f t="shared" si="21"/>
        <v>30.010613363669631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34.033814100000001</v>
      </c>
      <c r="D53" s="8">
        <f>FC_IND_IS_BF_E!D53+FC_IND_IS_EA_E!D53</f>
        <v>35.142307199999998</v>
      </c>
      <c r="E53" s="8">
        <f>FC_IND_IS_BF_E!E53+FC_IND_IS_EA_E!E53</f>
        <v>32.1748713</v>
      </c>
      <c r="F53" s="8">
        <f>FC_IND_IS_BF_E!F53+FC_IND_IS_EA_E!F53</f>
        <v>10.081457100000002</v>
      </c>
      <c r="G53" s="8">
        <f>FC_IND_IS_BF_E!G53+FC_IND_IS_EA_E!G53</f>
        <v>37.752085799999996</v>
      </c>
      <c r="H53" s="8">
        <f>FC_IND_IS_BF_E!H53+FC_IND_IS_EA_E!H53</f>
        <v>29.064835800000004</v>
      </c>
      <c r="I53" s="8">
        <f>FC_IND_IS_BF_E!I53+FC_IND_IS_EA_E!I53</f>
        <v>24.131250000000001</v>
      </c>
      <c r="J53" s="8">
        <f>FC_IND_IS_BF_E!J53+FC_IND_IS_EA_E!J53</f>
        <v>20.162914200000003</v>
      </c>
      <c r="K53" s="8">
        <f>FC_IND_IS_BF_E!K53+FC_IND_IS_EA_E!K53</f>
        <v>78.936214500000034</v>
      </c>
      <c r="L53" s="8">
        <f>FC_IND_IS_BF_E!L53+FC_IND_IS_EA_E!L53</f>
        <v>12.155200199999998</v>
      </c>
      <c r="M53" s="8">
        <f>FC_IND_IS_BF_E!M53+FC_IND_IS_EA_E!M53</f>
        <v>12.548378700000002</v>
      </c>
      <c r="N53" s="8">
        <f>FC_IND_IS_BF_E!N53+FC_IND_IS_EA_E!N53</f>
        <v>15.301014300000002</v>
      </c>
      <c r="O53" s="8">
        <f>FC_IND_IS_BF_E!O53+FC_IND_IS_EA_E!O53</f>
        <v>8.115564599999999</v>
      </c>
      <c r="P53" s="8">
        <f>FC_IND_IS_BF_E!P53+FC_IND_IS_EA_E!P53</f>
        <v>3.5393786999999999</v>
      </c>
      <c r="Q53" s="8">
        <f>FC_IND_IS_BF_E!Q53+FC_IND_IS_EA_E!Q53</f>
        <v>14.6213496</v>
      </c>
      <c r="R53" s="8">
        <f>FC_IND_IS_BF_E!R53+FC_IND_IS_EA_E!R53</f>
        <v>14.299728300000002</v>
      </c>
      <c r="S53" s="8">
        <f>FC_IND_IS_BF_E!S53+FC_IND_IS_EA_E!S53</f>
        <v>13.870771199999998</v>
      </c>
      <c r="T53" s="8">
        <f>FC_IND_IS_BF_E!T53+FC_IND_IS_EA_E!T53</f>
        <v>14.793678900000002</v>
      </c>
      <c r="U53" s="8">
        <f>FC_IND_IS_BF_E!U53+FC_IND_IS_EA_E!U53</f>
        <v>14.959573199999998</v>
      </c>
      <c r="V53" s="8">
        <f>FC_IND_IS_BF_E!V53+FC_IND_IS_EA_E!V53</f>
        <v>14.422250699999999</v>
      </c>
      <c r="W53" s="8">
        <f>FC_IND_IS_BF_E!W53+FC_IND_IS_EA_E!W53</f>
        <v>27.581439599999996</v>
      </c>
      <c r="X53" s="8">
        <f>FC_IND_IS_BF_E!X53+FC_IND_IS_EA_E!X53</f>
        <v>11.585831399999998</v>
      </c>
      <c r="Y53" s="8">
        <f>FC_IND_IS_BF_E!Y53+FC_IND_IS_EA_E!Y53</f>
        <v>11.0931678</v>
      </c>
      <c r="Z53" s="8">
        <f>FC_IND_IS_BF_E!Z53+FC_IND_IS_EA_E!Z53</f>
        <v>30.009879899999994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8.2985177343815983E-2</v>
      </c>
      <c r="E54" s="45">
        <f>FC_IND_IS_BF_E!E54+FC_IND_IS_EA_E!E54</f>
        <v>8.3125757474020789E-2</v>
      </c>
      <c r="F54" s="45">
        <f>FC_IND_IS_BF_E!F54+FC_IND_IS_EA_E!F54</f>
        <v>8.2920932966731198E-2</v>
      </c>
      <c r="G54" s="45">
        <f>FC_IND_IS_BF_E!G54+FC_IND_IS_EA_E!G54</f>
        <v>8.3134047610495199E-2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0.33019056965413202</v>
      </c>
      <c r="L54" s="45">
        <f>FC_IND_IS_BF_E!L54+FC_IND_IS_EA_E!L54</f>
        <v>0.32992235272250764</v>
      </c>
      <c r="M54" s="45">
        <f>FC_IND_IS_BF_E!M54+FC_IND_IS_EA_E!M54</f>
        <v>0.32990825884936925</v>
      </c>
      <c r="N54" s="45">
        <f>FC_IND_IS_BF_E!N54+FC_IND_IS_EA_E!N54</f>
        <v>0.16672744169442241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1.6198610278778398E-2</v>
      </c>
      <c r="S54" s="45">
        <f>FC_IND_IS_BF_E!S54+FC_IND_IS_EA_E!S54</f>
        <v>2.4201764859888E-3</v>
      </c>
      <c r="T54" s="45">
        <f>FC_IND_IS_BF_E!T54+FC_IND_IS_EA_E!T54</f>
        <v>2.3210142437328002E-3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7.3507950333840018E-4</v>
      </c>
      <c r="Z54" s="45">
        <f>FC_IND_IS_BF_E!Z54+FC_IND_IS_EA_E!Z54</f>
        <v>7.3346366963760031E-4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22">SUM(C62:C72)</f>
        <v>5.256329727863668</v>
      </c>
      <c r="D61" s="49">
        <f t="shared" ref="D61:X61" si="23">SUM(D62:D72)</f>
        <v>37.556083292629566</v>
      </c>
      <c r="E61" s="49">
        <f t="shared" si="23"/>
        <v>8.035568618945744</v>
      </c>
      <c r="F61" s="49">
        <f t="shared" si="23"/>
        <v>34.127803731711985</v>
      </c>
      <c r="G61" s="49">
        <f t="shared" si="23"/>
        <v>82.045907310695</v>
      </c>
      <c r="H61" s="49">
        <f t="shared" si="23"/>
        <v>75.130312401553155</v>
      </c>
      <c r="I61" s="49">
        <f t="shared" si="23"/>
        <v>177.36165346886037</v>
      </c>
      <c r="J61" s="49">
        <f t="shared" si="23"/>
        <v>122.85686198502088</v>
      </c>
      <c r="K61" s="49">
        <f t="shared" si="23"/>
        <v>138.00882661290225</v>
      </c>
      <c r="L61" s="49">
        <f t="shared" si="23"/>
        <v>212.81982648786465</v>
      </c>
      <c r="M61" s="49">
        <f t="shared" si="23"/>
        <v>272.54497226923212</v>
      </c>
      <c r="N61" s="49">
        <f t="shared" si="23"/>
        <v>221.25591552175575</v>
      </c>
      <c r="O61" s="49">
        <f t="shared" si="23"/>
        <v>215.13338738843677</v>
      </c>
      <c r="P61" s="49">
        <f t="shared" si="23"/>
        <v>208.73351761271201</v>
      </c>
      <c r="Q61" s="49">
        <f t="shared" si="23"/>
        <v>178.77248868750405</v>
      </c>
      <c r="R61" s="49">
        <f t="shared" si="23"/>
        <v>113.86575037857813</v>
      </c>
      <c r="S61" s="49">
        <f t="shared" si="23"/>
        <v>33.125079988687361</v>
      </c>
      <c r="T61" s="49">
        <f t="shared" si="23"/>
        <v>47.39774067693871</v>
      </c>
      <c r="U61" s="49">
        <f t="shared" si="23"/>
        <v>66.752940376018245</v>
      </c>
      <c r="V61" s="49">
        <f t="shared" si="23"/>
        <v>64.745505071888743</v>
      </c>
      <c r="W61" s="49">
        <f t="shared" si="23"/>
        <v>100.46105642693192</v>
      </c>
      <c r="X61" s="49">
        <f t="shared" si="23"/>
        <v>170.65024483452473</v>
      </c>
      <c r="Y61" s="49">
        <f t="shared" ref="Y61:Z61" si="24">SUM(Y62:Y72)</f>
        <v>176.70633070849541</v>
      </c>
      <c r="Z61" s="49">
        <f t="shared" si="24"/>
        <v>262.33291204960909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4.8719663999999989</v>
      </c>
      <c r="D62" s="52">
        <f>FC_IND_IS_BF_E!D62+FC_IND_IS_EA_E!D62</f>
        <v>37.212033599999998</v>
      </c>
      <c r="E62" s="52">
        <f>FC_IND_IS_BF_E!E62+FC_IND_IS_EA_E!E62</f>
        <v>7.7282351999999985</v>
      </c>
      <c r="F62" s="52">
        <f>FC_IND_IS_BF_E!F62+FC_IND_IS_EA_E!F62</f>
        <v>33.880190399999996</v>
      </c>
      <c r="G62" s="52">
        <f>FC_IND_IS_BF_E!G62+FC_IND_IS_EA_E!G62</f>
        <v>81.760089599999986</v>
      </c>
      <c r="H62" s="52">
        <f>FC_IND_IS_BF_E!H62+FC_IND_IS_EA_E!H62</f>
        <v>74.928672000000006</v>
      </c>
      <c r="I62" s="52">
        <f>FC_IND_IS_BF_E!I62+FC_IND_IS_EA_E!I62</f>
        <v>177.15640320000003</v>
      </c>
      <c r="J62" s="52">
        <f>FC_IND_IS_BF_E!J62+FC_IND_IS_EA_E!J62</f>
        <v>122.66765280000001</v>
      </c>
      <c r="K62" s="52">
        <f>FC_IND_IS_BF_E!K62+FC_IND_IS_EA_E!K62</f>
        <v>137.25371519999999</v>
      </c>
      <c r="L62" s="52">
        <f>FC_IND_IS_BF_E!L62+FC_IND_IS_EA_E!L62</f>
        <v>212.15819519999991</v>
      </c>
      <c r="M62" s="52">
        <f>FC_IND_IS_BF_E!M62+FC_IND_IS_EA_E!M62</f>
        <v>260.85830399999998</v>
      </c>
      <c r="N62" s="52">
        <f>FC_IND_IS_BF_E!N62+FC_IND_IS_EA_E!N62</f>
        <v>207.86048639999996</v>
      </c>
      <c r="O62" s="52">
        <f>FC_IND_IS_BF_E!O62+FC_IND_IS_EA_E!O62</f>
        <v>212.70896640000004</v>
      </c>
      <c r="P62" s="52">
        <f>FC_IND_IS_BF_E!P62+FC_IND_IS_EA_E!P62</f>
        <v>205.48261439999999</v>
      </c>
      <c r="Q62" s="52">
        <f>FC_IND_IS_BF_E!Q62+FC_IND_IS_EA_E!Q62</f>
        <v>173.79109439999993</v>
      </c>
      <c r="R62" s="52">
        <f>FC_IND_IS_BF_E!R62+FC_IND_IS_EA_E!R62</f>
        <v>107.04718079999996</v>
      </c>
      <c r="S62" s="52">
        <f>FC_IND_IS_BF_E!S62+FC_IND_IS_EA_E!S62</f>
        <v>19.525968000000002</v>
      </c>
      <c r="T62" s="52">
        <f>FC_IND_IS_BF_E!T62+FC_IND_IS_EA_E!T62</f>
        <v>25.456031999999997</v>
      </c>
      <c r="U62" s="52">
        <f>FC_IND_IS_BF_E!U62+FC_IND_IS_EA_E!U62</f>
        <v>38.626459199999992</v>
      </c>
      <c r="V62" s="52">
        <f>FC_IND_IS_BF_E!V62+FC_IND_IS_EA_E!V62</f>
        <v>32.477759999999996</v>
      </c>
      <c r="W62" s="52">
        <f>FC_IND_IS_BF_E!W62+FC_IND_IS_EA_E!W62</f>
        <v>57.594700800000005</v>
      </c>
      <c r="X62" s="52">
        <f>FC_IND_IS_BF_E!X62+FC_IND_IS_EA_E!X62</f>
        <v>51.807470399999993</v>
      </c>
      <c r="Y62" s="52">
        <f>FC_IND_IS_BF_E!Y62+FC_IND_IS_EA_E!Y62</f>
        <v>27.530596800000005</v>
      </c>
      <c r="Z62" s="52">
        <f>FC_IND_IS_BF_E!Z62+FC_IND_IS_EA_E!Z62</f>
        <v>81.247420799999986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0.28428332786366867</v>
      </c>
      <c r="D64" s="52">
        <f>FC_IND_IS_BF_E!D64+FC_IND_IS_EA_E!D64</f>
        <v>0.24396969262956861</v>
      </c>
      <c r="E64" s="52">
        <f>FC_IND_IS_BF_E!E64+FC_IND_IS_EA_E!E64</f>
        <v>0.20725341894574545</v>
      </c>
      <c r="F64" s="52">
        <f>FC_IND_IS_BF_E!F64+FC_IND_IS_EA_E!F64</f>
        <v>0.14753333171199287</v>
      </c>
      <c r="G64" s="52">
        <f>FC_IND_IS_BF_E!G64+FC_IND_IS_EA_E!G64</f>
        <v>0.18573771069500922</v>
      </c>
      <c r="H64" s="52">
        <f>FC_IND_IS_BF_E!H64+FC_IND_IS_EA_E!H64</f>
        <v>0.19654280155314813</v>
      </c>
      <c r="I64" s="52">
        <f>FC_IND_IS_BF_E!I64+FC_IND_IS_EA_E!I64</f>
        <v>0.19480018886033021</v>
      </c>
      <c r="J64" s="52">
        <f>FC_IND_IS_BF_E!J64+FC_IND_IS_EA_E!J64</f>
        <v>0.17672006502087939</v>
      </c>
      <c r="K64" s="52">
        <f>FC_IND_IS_BF_E!K64+FC_IND_IS_EA_E!K64</f>
        <v>0.16662805290228083</v>
      </c>
      <c r="L64" s="52">
        <f>FC_IND_IS_BF_E!L64+FC_IND_IS_EA_E!L64</f>
        <v>0.15258264786472103</v>
      </c>
      <c r="M64" s="52">
        <f>FC_IND_IS_BF_E!M64+FC_IND_IS_EA_E!M64</f>
        <v>0.20536250923215829</v>
      </c>
      <c r="N64" s="52">
        <f>FC_IND_IS_BF_E!N64+FC_IND_IS_EA_E!N64</f>
        <v>1.0464772817558068</v>
      </c>
      <c r="O64" s="52">
        <f>FC_IND_IS_BF_E!O64+FC_IND_IS_EA_E!O64</f>
        <v>2.3556033884367489</v>
      </c>
      <c r="P64" s="52">
        <f>FC_IND_IS_BF_E!P64+FC_IND_IS_EA_E!P64</f>
        <v>3.1803014527120248</v>
      </c>
      <c r="Q64" s="52">
        <f>FC_IND_IS_BF_E!Q64+FC_IND_IS_EA_E!Q64</f>
        <v>4.5898986075041366</v>
      </c>
      <c r="R64" s="52">
        <f>FC_IND_IS_BF_E!R64+FC_IND_IS_EA_E!R64</f>
        <v>6.1556468585781481</v>
      </c>
      <c r="S64" s="52">
        <f>FC_IND_IS_BF_E!S64+FC_IND_IS_EA_E!S64</f>
        <v>8.7016662286873547</v>
      </c>
      <c r="T64" s="52">
        <f>FC_IND_IS_BF_E!T64+FC_IND_IS_EA_E!T64</f>
        <v>13.181046756938716</v>
      </c>
      <c r="U64" s="52">
        <f>FC_IND_IS_BF_E!U64+FC_IND_IS_EA_E!U64</f>
        <v>19.959361336018262</v>
      </c>
      <c r="V64" s="52">
        <f>FC_IND_IS_BF_E!V64+FC_IND_IS_EA_E!V64</f>
        <v>24.358818671888752</v>
      </c>
      <c r="W64" s="52">
        <f>FC_IND_IS_BF_E!W64+FC_IND_IS_EA_E!W64</f>
        <v>38.319296426931921</v>
      </c>
      <c r="X64" s="52">
        <f>FC_IND_IS_BF_E!X64+FC_IND_IS_EA_E!X64</f>
        <v>113.06642899452473</v>
      </c>
      <c r="Y64" s="52">
        <f>FC_IND_IS_BF_E!Y64+FC_IND_IS_EA_E!Y64</f>
        <v>143.5597526284954</v>
      </c>
      <c r="Z64" s="52">
        <f>FC_IND_IS_BF_E!Z64+FC_IND_IS_EA_E!Z64</f>
        <v>176.11716004960911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0.10007999999999997</v>
      </c>
      <c r="D65" s="52">
        <f>FC_IND_IS_BF_E!D65+FC_IND_IS_EA_E!D65</f>
        <v>0.10007999999999997</v>
      </c>
      <c r="E65" s="52">
        <f>FC_IND_IS_BF_E!E65+FC_IND_IS_EA_E!E65</f>
        <v>0.10007999999999997</v>
      </c>
      <c r="F65" s="52">
        <f>FC_IND_IS_BF_E!F65+FC_IND_IS_EA_E!F65</f>
        <v>0.10007999999999997</v>
      </c>
      <c r="G65" s="52">
        <f>FC_IND_IS_BF_E!G65+FC_IND_IS_EA_E!G65</f>
        <v>0.10007999999999997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0.50004000000000004</v>
      </c>
      <c r="L65" s="52">
        <f>FC_IND_IS_BF_E!L65+FC_IND_IS_EA_E!L65</f>
        <v>0.39995999999999998</v>
      </c>
      <c r="M65" s="52">
        <f>FC_IND_IS_BF_E!M65+FC_IND_IS_EA_E!M65</f>
        <v>0.50004000000000004</v>
      </c>
      <c r="N65" s="52">
        <f>FC_IND_IS_BF_E!N65+FC_IND_IS_EA_E!N65</f>
        <v>0.29987999999999992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2.0879999999999999E-2</v>
      </c>
      <c r="S65" s="52">
        <f>FC_IND_IS_BF_E!S65+FC_IND_IS_EA_E!S65</f>
        <v>3.2399999999999994E-3</v>
      </c>
      <c r="T65" s="52">
        <f>FC_IND_IS_BF_E!T65+FC_IND_IS_EA_E!T65</f>
        <v>3.2399999999999994E-3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7.2000000000000005E-4</v>
      </c>
      <c r="Z65" s="52">
        <f>FC_IND_IS_BF_E!Z65+FC_IND_IS_EA_E!Z65</f>
        <v>7.2000000000000015E-4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2.0390400000000002E-3</v>
      </c>
      <c r="K67" s="52">
        <f>FC_IND_IS_BF_E!K67+FC_IND_IS_EA_E!K67</f>
        <v>2.0390400000000006E-3</v>
      </c>
      <c r="L67" s="52">
        <f>FC_IND_IS_BF_E!L67+FC_IND_IS_EA_E!L67</f>
        <v>2.0390399999999998E-3</v>
      </c>
      <c r="M67" s="52">
        <f>FC_IND_IS_BF_E!M67+FC_IND_IS_EA_E!M67</f>
        <v>7.6463999999999994E-3</v>
      </c>
      <c r="N67" s="52">
        <f>FC_IND_IS_BF_E!N67+FC_IND_IS_EA_E!N67</f>
        <v>3.8232000000000001E-3</v>
      </c>
      <c r="O67" s="52">
        <f>FC_IND_IS_BF_E!O67+FC_IND_IS_EA_E!O67</f>
        <v>3.8232000000000006E-3</v>
      </c>
      <c r="P67" s="52">
        <f>FC_IND_IS_BF_E!P67+FC_IND_IS_EA_E!P67</f>
        <v>1.7841600000000001E-3</v>
      </c>
      <c r="Q67" s="52">
        <f>FC_IND_IS_BF_E!Q67+FC_IND_IS_EA_E!Q67</f>
        <v>3.8231999999999993E-3</v>
      </c>
      <c r="R67" s="52">
        <f>FC_IND_IS_BF_E!R67+FC_IND_IS_EA_E!R67</f>
        <v>1.7841599999999999E-3</v>
      </c>
      <c r="S67" s="52">
        <f>FC_IND_IS_BF_E!S67+FC_IND_IS_EA_E!S67</f>
        <v>7.6463999999999994E-3</v>
      </c>
      <c r="T67" s="52">
        <f>FC_IND_IS_BF_E!T67+FC_IND_IS_EA_E!T67</f>
        <v>5.6073600000000005E-3</v>
      </c>
      <c r="U67" s="52">
        <f>FC_IND_IS_BF_E!U67+FC_IND_IS_EA_E!U67</f>
        <v>9.430560000000001E-3</v>
      </c>
      <c r="V67" s="52">
        <f>FC_IND_IS_BF_E!V67+FC_IND_IS_EA_E!V67</f>
        <v>5.6073600000000005E-3</v>
      </c>
      <c r="W67" s="52">
        <f>FC_IND_IS_BF_E!W67+FC_IND_IS_EA_E!W67</f>
        <v>7.6464000000000011E-3</v>
      </c>
      <c r="X67" s="52">
        <f>FC_IND_IS_BF_E!X67+FC_IND_IS_EA_E!X67</f>
        <v>9.68544E-3</v>
      </c>
      <c r="Y67" s="52">
        <f>FC_IND_IS_BF_E!Y67+FC_IND_IS_EA_E!Y67</f>
        <v>1.1214719999999999E-2</v>
      </c>
      <c r="Z67" s="52">
        <f>FC_IND_IS_BF_E!Z67+FC_IND_IS_EA_E!Z67</f>
        <v>1.1214719999999997E-2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2.5487999999999999E-3</v>
      </c>
      <c r="L68" s="52">
        <f>FC_IND_IS_BF_E!L68+FC_IND_IS_EA_E!L68</f>
        <v>5.3524799999999989E-3</v>
      </c>
      <c r="M68" s="52">
        <f>FC_IND_IS_BF_E!M68+FC_IND_IS_EA_E!M68</f>
        <v>1.6057439999999999E-2</v>
      </c>
      <c r="N68" s="52">
        <f>FC_IND_IS_BF_E!N68+FC_IND_IS_EA_E!N68</f>
        <v>2.5487999999999995E-3</v>
      </c>
      <c r="O68" s="52">
        <f>FC_IND_IS_BF_E!O68+FC_IND_IS_EA_E!O68</f>
        <v>2.5488000000000004E-3</v>
      </c>
      <c r="P68" s="52">
        <f>FC_IND_IS_BF_E!P68+FC_IND_IS_EA_E!P68</f>
        <v>5.3524799999999997E-3</v>
      </c>
      <c r="Q68" s="52">
        <f>FC_IND_IS_BF_E!Q68+FC_IND_IS_EA_E!Q68</f>
        <v>7.4424959999999984E-2</v>
      </c>
      <c r="R68" s="52">
        <f>FC_IND_IS_BF_E!R68+FC_IND_IS_EA_E!R68</f>
        <v>8.7678719999999974E-2</v>
      </c>
      <c r="S68" s="52">
        <f>FC_IND_IS_BF_E!S68+FC_IND_IS_EA_E!S68</f>
        <v>0.82606607999999992</v>
      </c>
      <c r="T68" s="52">
        <f>FC_IND_IS_BF_E!T68+FC_IND_IS_EA_E!T68</f>
        <v>2.9772532800000011</v>
      </c>
      <c r="U68" s="52">
        <f>FC_IND_IS_BF_E!U68+FC_IND_IS_EA_E!U68</f>
        <v>2.9772532800000011</v>
      </c>
      <c r="V68" s="52">
        <f>FC_IND_IS_BF_E!V68+FC_IND_IS_EA_E!V68</f>
        <v>2.9772532800000007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5.0975999999999999E-3</v>
      </c>
      <c r="I69" s="52">
        <f>FC_IND_IS_BF_E!I69+FC_IND_IS_EA_E!I69</f>
        <v>1.045008E-2</v>
      </c>
      <c r="J69" s="52">
        <f>FC_IND_IS_BF_E!J69+FC_IND_IS_EA_E!J69</f>
        <v>1.045008E-2</v>
      </c>
      <c r="K69" s="52">
        <f>FC_IND_IS_BF_E!K69+FC_IND_IS_EA_E!K69</f>
        <v>8.3855519999999989E-2</v>
      </c>
      <c r="L69" s="52">
        <f>FC_IND_IS_BF_E!L69+FC_IND_IS_EA_E!L69</f>
        <v>0.10169712000000002</v>
      </c>
      <c r="M69" s="52">
        <f>FC_IND_IS_BF_E!M69+FC_IND_IS_EA_E!M69</f>
        <v>0.22990175999999998</v>
      </c>
      <c r="N69" s="52">
        <f>FC_IND_IS_BF_E!N69+FC_IND_IS_EA_E!N69</f>
        <v>7.5954240000000006E-2</v>
      </c>
      <c r="O69" s="52">
        <f>FC_IND_IS_BF_E!O69+FC_IND_IS_EA_E!O69</f>
        <v>6.244559999999999E-2</v>
      </c>
      <c r="P69" s="52">
        <f>FC_IND_IS_BF_E!P69+FC_IND_IS_EA_E!P69</f>
        <v>6.3465120000000014E-2</v>
      </c>
      <c r="Q69" s="52">
        <f>FC_IND_IS_BF_E!Q69+FC_IND_IS_EA_E!Q69</f>
        <v>0.31324752</v>
      </c>
      <c r="R69" s="52">
        <f>FC_IND_IS_BF_E!R69+FC_IND_IS_EA_E!R69</f>
        <v>0.55257984000000016</v>
      </c>
      <c r="S69" s="52">
        <f>FC_IND_IS_BF_E!S69+FC_IND_IS_EA_E!S69</f>
        <v>4.0604932800000002</v>
      </c>
      <c r="T69" s="52">
        <f>FC_IND_IS_BF_E!T69+FC_IND_IS_EA_E!T69</f>
        <v>5.7745612800000004</v>
      </c>
      <c r="U69" s="52">
        <f>FC_IND_IS_BF_E!U69+FC_IND_IS_EA_E!U69</f>
        <v>5.1804359999999994</v>
      </c>
      <c r="V69" s="52">
        <f>FC_IND_IS_BF_E!V69+FC_IND_IS_EA_E!V69</f>
        <v>4.9260657599999993</v>
      </c>
      <c r="W69" s="52">
        <f>FC_IND_IS_BF_E!W69+FC_IND_IS_EA_E!W69</f>
        <v>4.5394127999999991</v>
      </c>
      <c r="X69" s="52">
        <f>FC_IND_IS_BF_E!X69+FC_IND_IS_EA_E!X69</f>
        <v>5.7666599999999999</v>
      </c>
      <c r="Y69" s="52">
        <f>FC_IND_IS_BF_E!Y69+FC_IND_IS_EA_E!Y69</f>
        <v>5.6040465599999987</v>
      </c>
      <c r="Z69" s="52">
        <f>FC_IND_IS_BF_E!Z69+FC_IND_IS_EA_E!Z69</f>
        <v>4.9563964800000004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10.727660159999996</v>
      </c>
      <c r="N72" s="55">
        <f>FC_IND_IS_BF_E!N72+FC_IND_IS_EA_E!N72</f>
        <v>11.966745599999999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95379.414758651154</v>
      </c>
      <c r="D2" s="21">
        <f t="shared" ref="D2:X2" si="0">SUM(D3,D17,D22,D25,D26,D51,D52)</f>
        <v>87330.501307155151</v>
      </c>
      <c r="E2" s="21">
        <f t="shared" si="0"/>
        <v>86909.623430410415</v>
      </c>
      <c r="F2" s="21">
        <f t="shared" si="0"/>
        <v>90745.278888403598</v>
      </c>
      <c r="G2" s="21">
        <f t="shared" si="0"/>
        <v>89907.844573199953</v>
      </c>
      <c r="H2" s="21">
        <f t="shared" si="0"/>
        <v>84763.704853620206</v>
      </c>
      <c r="I2" s="21">
        <f t="shared" si="0"/>
        <v>86146.679428376956</v>
      </c>
      <c r="J2" s="21">
        <f t="shared" si="0"/>
        <v>80356.587115826449</v>
      </c>
      <c r="K2" s="21">
        <f t="shared" si="0"/>
        <v>73463.548899608781</v>
      </c>
      <c r="L2" s="21">
        <f t="shared" si="0"/>
        <v>52509.043786797491</v>
      </c>
      <c r="M2" s="21">
        <f t="shared" si="0"/>
        <v>60941.453279870104</v>
      </c>
      <c r="N2" s="21">
        <f t="shared" si="0"/>
        <v>62572.482378822817</v>
      </c>
      <c r="O2" s="21">
        <f t="shared" si="0"/>
        <v>59161.739222593817</v>
      </c>
      <c r="P2" s="21">
        <f t="shared" si="0"/>
        <v>57199.97501085409</v>
      </c>
      <c r="Q2" s="21">
        <f t="shared" si="0"/>
        <v>56237.606226922391</v>
      </c>
      <c r="R2" s="21">
        <f t="shared" si="0"/>
        <v>58018.931466790054</v>
      </c>
      <c r="S2" s="21">
        <f t="shared" si="0"/>
        <v>56312.561619580563</v>
      </c>
      <c r="T2" s="21">
        <f t="shared" si="0"/>
        <v>57431.410574906447</v>
      </c>
      <c r="U2" s="21">
        <f t="shared" si="0"/>
        <v>59211.324758582872</v>
      </c>
      <c r="V2" s="21">
        <f t="shared" si="0"/>
        <v>54074.702639480907</v>
      </c>
      <c r="W2" s="21">
        <f t="shared" si="0"/>
        <v>48476.422592784438</v>
      </c>
      <c r="X2" s="21">
        <f t="shared" si="0"/>
        <v>52349.71760669299</v>
      </c>
      <c r="Y2" s="21">
        <f t="shared" ref="Y2:Z2" si="1">SUM(Y3,Y17,Y22,Y25,Y26,Y51,Y52)</f>
        <v>49707.590110592486</v>
      </c>
      <c r="Z2" s="21">
        <f t="shared" si="1"/>
        <v>46887.164139232947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22633.914234459091</v>
      </c>
      <c r="D3" s="24">
        <f t="shared" si="2"/>
        <v>19542.619183659401</v>
      </c>
      <c r="E3" s="24">
        <f t="shared" si="2"/>
        <v>21107.691115539215</v>
      </c>
      <c r="F3" s="24">
        <f t="shared" si="2"/>
        <v>24835.557121180074</v>
      </c>
      <c r="G3" s="24">
        <f t="shared" si="2"/>
        <v>21395.442328792211</v>
      </c>
      <c r="H3" s="24">
        <f t="shared" si="2"/>
        <v>21384.936167822038</v>
      </c>
      <c r="I3" s="24">
        <f t="shared" si="2"/>
        <v>23183.727473554052</v>
      </c>
      <c r="J3" s="24">
        <f t="shared" si="2"/>
        <v>20047.923549512489</v>
      </c>
      <c r="K3" s="24">
        <f t="shared" si="2"/>
        <v>16140.905941185871</v>
      </c>
      <c r="L3" s="24">
        <f t="shared" si="2"/>
        <v>12697.447590567088</v>
      </c>
      <c r="M3" s="24">
        <f t="shared" si="2"/>
        <v>12392.373228451623</v>
      </c>
      <c r="N3" s="24">
        <f t="shared" si="2"/>
        <v>16219.476573507793</v>
      </c>
      <c r="O3" s="24">
        <f t="shared" si="2"/>
        <v>13663.816281698997</v>
      </c>
      <c r="P3" s="24">
        <f t="shared" si="2"/>
        <v>13283.873761048504</v>
      </c>
      <c r="Q3" s="24">
        <f t="shared" si="2"/>
        <v>11903.104465018492</v>
      </c>
      <c r="R3" s="24">
        <f t="shared" si="2"/>
        <v>13243.961240647259</v>
      </c>
      <c r="S3" s="24">
        <f t="shared" si="2"/>
        <v>13598.107632894877</v>
      </c>
      <c r="T3" s="24">
        <f t="shared" si="2"/>
        <v>13602.076926110205</v>
      </c>
      <c r="U3" s="24">
        <f t="shared" si="2"/>
        <v>12176.417931644281</v>
      </c>
      <c r="V3" s="24">
        <f t="shared" si="2"/>
        <v>11237.403414284041</v>
      </c>
      <c r="W3" s="24">
        <f t="shared" si="2"/>
        <v>9395.8055455816757</v>
      </c>
      <c r="X3" s="24">
        <f t="shared" si="2"/>
        <v>10571.761911149741</v>
      </c>
      <c r="Y3" s="24">
        <f t="shared" ref="Y3:Z3" si="3">SUM(Y4,Y8,Y11)</f>
        <v>10369.412588974219</v>
      </c>
      <c r="Z3" s="24">
        <f t="shared" si="3"/>
        <v>8761.2196745365436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4823.0271616657574</v>
      </c>
      <c r="D4" s="19">
        <f t="shared" si="4"/>
        <v>4795.8578543167023</v>
      </c>
      <c r="E4" s="19">
        <f t="shared" si="4"/>
        <v>4703.5514009221479</v>
      </c>
      <c r="F4" s="19">
        <f t="shared" si="4"/>
        <v>5682.5725023000168</v>
      </c>
      <c r="G4" s="19">
        <f t="shared" si="4"/>
        <v>7789.0583276066181</v>
      </c>
      <c r="H4" s="19">
        <f t="shared" si="4"/>
        <v>7547.2578240011699</v>
      </c>
      <c r="I4" s="19">
        <f t="shared" si="4"/>
        <v>6838.4261414988514</v>
      </c>
      <c r="J4" s="19">
        <f t="shared" si="4"/>
        <v>6676.088671226179</v>
      </c>
      <c r="K4" s="19">
        <f t="shared" si="4"/>
        <v>5276.5385311433456</v>
      </c>
      <c r="L4" s="19">
        <f t="shared" si="4"/>
        <v>4696.0711506083662</v>
      </c>
      <c r="M4" s="19">
        <f t="shared" si="4"/>
        <v>3671.0255711746327</v>
      </c>
      <c r="N4" s="19">
        <f t="shared" si="4"/>
        <v>5885.169935602371</v>
      </c>
      <c r="O4" s="19">
        <f t="shared" si="4"/>
        <v>5051.0629578731796</v>
      </c>
      <c r="P4" s="19">
        <f t="shared" si="4"/>
        <v>4981.2801166318468</v>
      </c>
      <c r="Q4" s="19">
        <f t="shared" si="4"/>
        <v>4209.5419385673104</v>
      </c>
      <c r="R4" s="19">
        <f t="shared" si="4"/>
        <v>4611.8042470055179</v>
      </c>
      <c r="S4" s="19">
        <f t="shared" si="4"/>
        <v>5009.5022625984566</v>
      </c>
      <c r="T4" s="19">
        <f t="shared" si="4"/>
        <v>4899.3687916832605</v>
      </c>
      <c r="U4" s="19">
        <f t="shared" si="4"/>
        <v>3906.1867143311902</v>
      </c>
      <c r="V4" s="19">
        <f t="shared" si="4"/>
        <v>3931.2937239556404</v>
      </c>
      <c r="W4" s="19">
        <f t="shared" si="4"/>
        <v>3386.2487612318737</v>
      </c>
      <c r="X4" s="19">
        <f t="shared" si="4"/>
        <v>4095.341462635784</v>
      </c>
      <c r="Y4" s="19">
        <f t="shared" ref="Y4:Z4" si="5">SUM(Y5:Y7)</f>
        <v>4317.9910878048877</v>
      </c>
      <c r="Z4" s="19">
        <f t="shared" si="5"/>
        <v>3580.158774619706</v>
      </c>
    </row>
    <row r="5" spans="1:26" ht="11.25" customHeight="1" x14ac:dyDescent="0.2">
      <c r="A5" s="28" t="s">
        <v>4</v>
      </c>
      <c r="B5" s="7" t="s">
        <v>5</v>
      </c>
      <c r="C5" s="8">
        <v>20.035331316114114</v>
      </c>
      <c r="D5" s="8">
        <v>14.328042116859518</v>
      </c>
      <c r="E5" s="8">
        <v>66.930457928570647</v>
      </c>
      <c r="F5" s="8">
        <v>2776.1262332393599</v>
      </c>
      <c r="G5" s="8">
        <v>590.65195379876639</v>
      </c>
      <c r="H5" s="8">
        <v>1066.5033920032938</v>
      </c>
      <c r="I5" s="8">
        <v>947.11599248148877</v>
      </c>
      <c r="J5" s="8">
        <v>907.84737229273844</v>
      </c>
      <c r="K5" s="8">
        <v>1124.574113399208</v>
      </c>
      <c r="L5" s="8">
        <v>655.9140634837828</v>
      </c>
      <c r="M5" s="8">
        <v>1330.0133677248812</v>
      </c>
      <c r="N5" s="8">
        <v>2620.7348552065696</v>
      </c>
      <c r="O5" s="8">
        <v>2632.9040865197194</v>
      </c>
      <c r="P5" s="8">
        <v>3250.5505709898434</v>
      </c>
      <c r="Q5" s="8">
        <v>2929.836054590297</v>
      </c>
      <c r="R5" s="8">
        <v>3624.7958829902486</v>
      </c>
      <c r="S5" s="8">
        <v>3660.6112848018793</v>
      </c>
      <c r="T5" s="8">
        <v>3505.4512511326984</v>
      </c>
      <c r="U5" s="8">
        <v>2737.9296613853139</v>
      </c>
      <c r="V5" s="8">
        <v>2703.7358490872648</v>
      </c>
      <c r="W5" s="8">
        <v>2260.9286633696852</v>
      </c>
      <c r="X5" s="8">
        <v>2932.6837905047005</v>
      </c>
      <c r="Y5" s="8">
        <v>2082.3290150384014</v>
      </c>
      <c r="Z5" s="8">
        <v>1421.5655110732864</v>
      </c>
    </row>
    <row r="6" spans="1:26" ht="11.25" customHeight="1" x14ac:dyDescent="0.2">
      <c r="A6" s="28" t="s">
        <v>6</v>
      </c>
      <c r="B6" s="7" t="s">
        <v>7</v>
      </c>
      <c r="C6" s="8">
        <v>106.83367638294665</v>
      </c>
      <c r="D6" s="8">
        <v>180.39800064942713</v>
      </c>
      <c r="E6" s="8">
        <v>2.470576533568182</v>
      </c>
      <c r="F6" s="8">
        <v>0</v>
      </c>
      <c r="G6" s="8">
        <v>599.64997616117296</v>
      </c>
      <c r="H6" s="8">
        <v>671.90068641646906</v>
      </c>
      <c r="I6" s="8">
        <v>293.42341257585275</v>
      </c>
      <c r="J6" s="8">
        <v>157.26090847932741</v>
      </c>
      <c r="K6" s="8">
        <v>69.346770460400165</v>
      </c>
      <c r="L6" s="8">
        <v>137.69603037829535</v>
      </c>
      <c r="M6" s="8">
        <v>116.24571340450882</v>
      </c>
      <c r="N6" s="8">
        <v>234.67136443159433</v>
      </c>
      <c r="O6" s="8">
        <v>127.54359817105598</v>
      </c>
      <c r="P6" s="8">
        <v>125.52764430585263</v>
      </c>
      <c r="Q6" s="8">
        <v>45.874303732739939</v>
      </c>
      <c r="R6" s="8">
        <v>32.51949224984731</v>
      </c>
      <c r="S6" s="8">
        <v>45.969259417869452</v>
      </c>
      <c r="T6" s="8">
        <v>73.099934459160167</v>
      </c>
      <c r="U6" s="8">
        <v>85.816743301873714</v>
      </c>
      <c r="V6" s="8">
        <v>31.219334647968903</v>
      </c>
      <c r="W6" s="8">
        <v>68.805845005980444</v>
      </c>
      <c r="X6" s="8">
        <v>94.642707487061742</v>
      </c>
      <c r="Y6" s="8">
        <v>61.493476379498432</v>
      </c>
      <c r="Z6" s="8">
        <v>28.957436817206187</v>
      </c>
    </row>
    <row r="7" spans="1:26" ht="11.25" customHeight="1" x14ac:dyDescent="0.2">
      <c r="A7" s="28" t="s">
        <v>8</v>
      </c>
      <c r="B7" s="7" t="s">
        <v>9</v>
      </c>
      <c r="C7" s="8">
        <v>4696.1581539666968</v>
      </c>
      <c r="D7" s="8">
        <v>4601.1318115504155</v>
      </c>
      <c r="E7" s="8">
        <v>4634.1503664600086</v>
      </c>
      <c r="F7" s="8">
        <v>2906.446269060657</v>
      </c>
      <c r="G7" s="8">
        <v>6598.756397646679</v>
      </c>
      <c r="H7" s="8">
        <v>5808.8537455814076</v>
      </c>
      <c r="I7" s="8">
        <v>5597.88673644151</v>
      </c>
      <c r="J7" s="8">
        <v>5610.9803904541131</v>
      </c>
      <c r="K7" s="8">
        <v>4082.6176472837378</v>
      </c>
      <c r="L7" s="8">
        <v>3902.4610567462878</v>
      </c>
      <c r="M7" s="8">
        <v>2224.7664900452428</v>
      </c>
      <c r="N7" s="8">
        <v>3029.7637159642072</v>
      </c>
      <c r="O7" s="8">
        <v>2290.6152731824041</v>
      </c>
      <c r="P7" s="8">
        <v>1605.2019013361505</v>
      </c>
      <c r="Q7" s="8">
        <v>1233.8315802442739</v>
      </c>
      <c r="R7" s="8">
        <v>954.48887176542212</v>
      </c>
      <c r="S7" s="8">
        <v>1302.9217183787077</v>
      </c>
      <c r="T7" s="8">
        <v>1320.817606091402</v>
      </c>
      <c r="U7" s="8">
        <v>1082.4403096440024</v>
      </c>
      <c r="V7" s="8">
        <v>1196.3385402204065</v>
      </c>
      <c r="W7" s="8">
        <v>1056.5142528562083</v>
      </c>
      <c r="X7" s="8">
        <v>1068.0149646440218</v>
      </c>
      <c r="Y7" s="8">
        <v>2174.1685963869877</v>
      </c>
      <c r="Z7" s="8">
        <v>2129.6358267292135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267.24635127989575</v>
      </c>
      <c r="D8" s="19">
        <f t="shared" ref="D8:X8" si="7">SUM(D9:D10)</f>
        <v>198.94412187870873</v>
      </c>
      <c r="E8" s="19">
        <f t="shared" si="7"/>
        <v>213.42519655955374</v>
      </c>
      <c r="F8" s="19">
        <f t="shared" si="7"/>
        <v>557.16034950287599</v>
      </c>
      <c r="G8" s="19">
        <f t="shared" si="7"/>
        <v>114.19564000740041</v>
      </c>
      <c r="H8" s="19">
        <f t="shared" si="7"/>
        <v>456.62102133263357</v>
      </c>
      <c r="I8" s="19">
        <f t="shared" si="7"/>
        <v>560.80599795509431</v>
      </c>
      <c r="J8" s="19">
        <f t="shared" si="7"/>
        <v>511.77415061569445</v>
      </c>
      <c r="K8" s="19">
        <f t="shared" si="7"/>
        <v>343.24243278847871</v>
      </c>
      <c r="L8" s="19">
        <f t="shared" si="7"/>
        <v>217.42372904622209</v>
      </c>
      <c r="M8" s="19">
        <f t="shared" si="7"/>
        <v>265.81820860676771</v>
      </c>
      <c r="N8" s="19">
        <f t="shared" si="7"/>
        <v>268.22765669664057</v>
      </c>
      <c r="O8" s="19">
        <f t="shared" si="7"/>
        <v>295.68444958847664</v>
      </c>
      <c r="P8" s="19">
        <f t="shared" si="7"/>
        <v>404.67831244006732</v>
      </c>
      <c r="Q8" s="19">
        <f t="shared" si="7"/>
        <v>420.94137516903089</v>
      </c>
      <c r="R8" s="19">
        <f t="shared" si="7"/>
        <v>589.37707238629537</v>
      </c>
      <c r="S8" s="19">
        <f t="shared" si="7"/>
        <v>608.48227774918746</v>
      </c>
      <c r="T8" s="19">
        <f t="shared" si="7"/>
        <v>544.1974013908839</v>
      </c>
      <c r="U8" s="19">
        <f t="shared" si="7"/>
        <v>506.69052832717591</v>
      </c>
      <c r="V8" s="19">
        <f t="shared" si="7"/>
        <v>577.15581553021173</v>
      </c>
      <c r="W8" s="19">
        <f t="shared" si="7"/>
        <v>541.02807764494992</v>
      </c>
      <c r="X8" s="19">
        <f t="shared" si="7"/>
        <v>630.7720656375468</v>
      </c>
      <c r="Y8" s="19">
        <f t="shared" ref="Y8:Z8" si="8">SUM(Y9:Y10)</f>
        <v>364.64749059950407</v>
      </c>
      <c r="Z8" s="19">
        <f t="shared" si="8"/>
        <v>107.35662742724335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351.1219061462146</v>
      </c>
      <c r="I9" s="8">
        <v>460.80915977260713</v>
      </c>
      <c r="J9" s="8">
        <v>414.06872636601094</v>
      </c>
      <c r="K9" s="8">
        <v>260.40041053557349</v>
      </c>
      <c r="L9" s="8">
        <v>154.85753686975326</v>
      </c>
      <c r="M9" s="8">
        <v>231.30864084082654</v>
      </c>
      <c r="N9" s="8">
        <v>235.16113597688775</v>
      </c>
      <c r="O9" s="8">
        <v>238.49651487722304</v>
      </c>
      <c r="P9" s="8">
        <v>368.64977810433089</v>
      </c>
      <c r="Q9" s="8">
        <v>400.28006081666757</v>
      </c>
      <c r="R9" s="8">
        <v>567.20781253104565</v>
      </c>
      <c r="S9" s="8">
        <v>582.75522120971777</v>
      </c>
      <c r="T9" s="8">
        <v>520.789893064539</v>
      </c>
      <c r="U9" s="8">
        <v>487.17225701803505</v>
      </c>
      <c r="V9" s="8">
        <v>559.0027772926037</v>
      </c>
      <c r="W9" s="8">
        <v>523.61227500927134</v>
      </c>
      <c r="X9" s="8">
        <v>611.0824327187521</v>
      </c>
      <c r="Y9" s="8">
        <v>347.38983362965894</v>
      </c>
      <c r="Z9" s="8">
        <v>91.770827273259712</v>
      </c>
    </row>
    <row r="10" spans="1:26" ht="11.25" customHeight="1" x14ac:dyDescent="0.2">
      <c r="A10" s="28" t="s">
        <v>12</v>
      </c>
      <c r="B10" s="7" t="s">
        <v>13</v>
      </c>
      <c r="C10" s="8">
        <v>267.24635127989575</v>
      </c>
      <c r="D10" s="8">
        <v>198.94412187870873</v>
      </c>
      <c r="E10" s="8">
        <v>213.42519655955374</v>
      </c>
      <c r="F10" s="8">
        <v>557.16034950287599</v>
      </c>
      <c r="G10" s="8">
        <v>114.19564000740041</v>
      </c>
      <c r="H10" s="8">
        <v>105.49911518641898</v>
      </c>
      <c r="I10" s="8">
        <v>99.996838182487224</v>
      </c>
      <c r="J10" s="8">
        <v>97.705424249683546</v>
      </c>
      <c r="K10" s="8">
        <v>82.842022252905238</v>
      </c>
      <c r="L10" s="8">
        <v>62.566192176468817</v>
      </c>
      <c r="M10" s="8">
        <v>34.509567765941192</v>
      </c>
      <c r="N10" s="8">
        <v>33.066520719752802</v>
      </c>
      <c r="O10" s="8">
        <v>57.187934711253618</v>
      </c>
      <c r="P10" s="8">
        <v>36.028534335736424</v>
      </c>
      <c r="Q10" s="8">
        <v>20.661314352363334</v>
      </c>
      <c r="R10" s="8">
        <v>22.169259855249763</v>
      </c>
      <c r="S10" s="8">
        <v>25.727056539469704</v>
      </c>
      <c r="T10" s="8">
        <v>23.407508326344917</v>
      </c>
      <c r="U10" s="8">
        <v>19.518271309140875</v>
      </c>
      <c r="V10" s="8">
        <v>18.153038237608076</v>
      </c>
      <c r="W10" s="8">
        <v>17.415802635678521</v>
      </c>
      <c r="X10" s="8">
        <v>19.689632918794718</v>
      </c>
      <c r="Y10" s="8">
        <v>17.257656969845147</v>
      </c>
      <c r="Z10" s="8">
        <v>15.585800153983648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17543.640721513439</v>
      </c>
      <c r="D11" s="19">
        <f t="shared" ref="D11:X11" si="10">SUM(D12:D16)</f>
        <v>14547.817207463988</v>
      </c>
      <c r="E11" s="19">
        <f t="shared" si="10"/>
        <v>16190.714518057515</v>
      </c>
      <c r="F11" s="19">
        <f t="shared" si="10"/>
        <v>18595.824269377183</v>
      </c>
      <c r="G11" s="19">
        <f t="shared" si="10"/>
        <v>13492.18836117819</v>
      </c>
      <c r="H11" s="19">
        <f t="shared" si="10"/>
        <v>13381.057322488234</v>
      </c>
      <c r="I11" s="19">
        <f t="shared" si="10"/>
        <v>15784.495334100106</v>
      </c>
      <c r="J11" s="19">
        <f t="shared" si="10"/>
        <v>12860.060727670616</v>
      </c>
      <c r="K11" s="19">
        <f t="shared" si="10"/>
        <v>10521.124977254047</v>
      </c>
      <c r="L11" s="19">
        <f t="shared" si="10"/>
        <v>7783.9527109124992</v>
      </c>
      <c r="M11" s="19">
        <f t="shared" si="10"/>
        <v>8455.5294486702223</v>
      </c>
      <c r="N11" s="19">
        <f t="shared" si="10"/>
        <v>10066.078981208782</v>
      </c>
      <c r="O11" s="19">
        <f t="shared" si="10"/>
        <v>8317.0688742373404</v>
      </c>
      <c r="P11" s="19">
        <f t="shared" si="10"/>
        <v>7897.9153319765892</v>
      </c>
      <c r="Q11" s="19">
        <f t="shared" si="10"/>
        <v>7272.6211512821501</v>
      </c>
      <c r="R11" s="19">
        <f t="shared" si="10"/>
        <v>8042.7799212554446</v>
      </c>
      <c r="S11" s="19">
        <f t="shared" si="10"/>
        <v>7980.1230925472319</v>
      </c>
      <c r="T11" s="19">
        <f t="shared" si="10"/>
        <v>8158.5107330360606</v>
      </c>
      <c r="U11" s="19">
        <f t="shared" si="10"/>
        <v>7763.5406889859141</v>
      </c>
      <c r="V11" s="19">
        <f t="shared" si="10"/>
        <v>6728.9538747981887</v>
      </c>
      <c r="W11" s="19">
        <f t="shared" si="10"/>
        <v>5468.528706704853</v>
      </c>
      <c r="X11" s="19">
        <f t="shared" si="10"/>
        <v>5845.6483828764112</v>
      </c>
      <c r="Y11" s="19">
        <f t="shared" ref="Y11:Z11" si="11">SUM(Y12:Y16)</f>
        <v>5686.7740105698276</v>
      </c>
      <c r="Z11" s="19">
        <f t="shared" si="11"/>
        <v>5073.7042724895937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2.0531857610077329</v>
      </c>
      <c r="E12" s="8">
        <v>1.9774467603474795</v>
      </c>
      <c r="F12" s="8">
        <v>33.462913373198333</v>
      </c>
      <c r="G12" s="8">
        <v>37.313186046841146</v>
      </c>
      <c r="H12" s="8">
        <v>20.215075609910571</v>
      </c>
      <c r="I12" s="8">
        <v>7.6905173204956725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1.8970753487225664</v>
      </c>
      <c r="P12" s="8">
        <v>0</v>
      </c>
      <c r="Q12" s="8">
        <v>0</v>
      </c>
      <c r="R12" s="8">
        <v>0</v>
      </c>
      <c r="S12" s="8">
        <v>0</v>
      </c>
      <c r="T12" s="8">
        <v>2.9560848982870997E-2</v>
      </c>
      <c r="U12" s="8">
        <v>0</v>
      </c>
      <c r="V12" s="8">
        <v>0</v>
      </c>
      <c r="W12" s="8">
        <v>0</v>
      </c>
      <c r="X12" s="8">
        <v>2.7613761281212998E-2</v>
      </c>
      <c r="Y12" s="8">
        <v>1.1462222147302012E-2</v>
      </c>
      <c r="Z12" s="8">
        <v>0.2440242798131432</v>
      </c>
    </row>
    <row r="13" spans="1:26" ht="11.25" customHeight="1" x14ac:dyDescent="0.2">
      <c r="A13" s="28" t="s">
        <v>16</v>
      </c>
      <c r="B13" s="7" t="s">
        <v>17</v>
      </c>
      <c r="C13" s="8">
        <v>17444.163579671378</v>
      </c>
      <c r="D13" s="8">
        <v>14453.906962101582</v>
      </c>
      <c r="E13" s="8">
        <v>16036.318127856217</v>
      </c>
      <c r="F13" s="8">
        <v>18414.158147368365</v>
      </c>
      <c r="G13" s="8">
        <v>13223.230427031394</v>
      </c>
      <c r="H13" s="8">
        <v>13137.854678200139</v>
      </c>
      <c r="I13" s="8">
        <v>15648.888313220807</v>
      </c>
      <c r="J13" s="8">
        <v>12755.441492698954</v>
      </c>
      <c r="K13" s="8">
        <v>10380.489428878951</v>
      </c>
      <c r="L13" s="8">
        <v>7650.2110165038957</v>
      </c>
      <c r="M13" s="8">
        <v>8444.2029607240966</v>
      </c>
      <c r="N13" s="8">
        <v>9975.0697198779599</v>
      </c>
      <c r="O13" s="8">
        <v>8003.6670002343444</v>
      </c>
      <c r="P13" s="8">
        <v>7298.4046766361271</v>
      </c>
      <c r="Q13" s="8">
        <v>6759.6844783711313</v>
      </c>
      <c r="R13" s="8">
        <v>7471.6927310458905</v>
      </c>
      <c r="S13" s="8">
        <v>7410.8152735051908</v>
      </c>
      <c r="T13" s="8">
        <v>7500.3106364382356</v>
      </c>
      <c r="U13" s="8">
        <v>6971.095680208774</v>
      </c>
      <c r="V13" s="8">
        <v>6126.7611871321187</v>
      </c>
      <c r="W13" s="8">
        <v>5107.4738074358565</v>
      </c>
      <c r="X13" s="8">
        <v>5225.9030640499659</v>
      </c>
      <c r="Y13" s="8">
        <v>5043.2725793400841</v>
      </c>
      <c r="Z13" s="8">
        <v>4674.3910673776063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72.098899718360229</v>
      </c>
      <c r="D15" s="8">
        <v>66.51959540683572</v>
      </c>
      <c r="E15" s="8">
        <v>128.83576062805054</v>
      </c>
      <c r="F15" s="8">
        <v>128.43670971931766</v>
      </c>
      <c r="G15" s="8">
        <v>192.92675214003674</v>
      </c>
      <c r="H15" s="8">
        <v>187.6323761675589</v>
      </c>
      <c r="I15" s="8">
        <v>103.50649562110958</v>
      </c>
      <c r="J15" s="8">
        <v>76.122955552101246</v>
      </c>
      <c r="K15" s="8">
        <v>107.84078335851964</v>
      </c>
      <c r="L15" s="8">
        <v>123.95589360430907</v>
      </c>
      <c r="M15" s="8">
        <v>5.4879173107953889</v>
      </c>
      <c r="N15" s="8">
        <v>2.7139358983465258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27.378242123701401</v>
      </c>
      <c r="D16" s="8">
        <v>25.337464194563818</v>
      </c>
      <c r="E16" s="8">
        <v>23.583182812901924</v>
      </c>
      <c r="F16" s="8">
        <v>19.76649891630381</v>
      </c>
      <c r="G16" s="8">
        <v>38.717995959918824</v>
      </c>
      <c r="H16" s="8">
        <v>35.355192510624519</v>
      </c>
      <c r="I16" s="8">
        <v>24.410007937693784</v>
      </c>
      <c r="J16" s="8">
        <v>28.496279419561574</v>
      </c>
      <c r="K16" s="8">
        <v>32.794765016576989</v>
      </c>
      <c r="L16" s="8">
        <v>9.7858008042939044</v>
      </c>
      <c r="M16" s="8">
        <v>5.8385706353311102</v>
      </c>
      <c r="N16" s="8">
        <v>88.295325432475934</v>
      </c>
      <c r="O16" s="8">
        <v>311.50479865427343</v>
      </c>
      <c r="P16" s="8">
        <v>599.51065534046234</v>
      </c>
      <c r="Q16" s="8">
        <v>512.93667291101895</v>
      </c>
      <c r="R16" s="8">
        <v>571.08719020955402</v>
      </c>
      <c r="S16" s="8">
        <v>569.3078190420415</v>
      </c>
      <c r="T16" s="8">
        <v>658.17053574884176</v>
      </c>
      <c r="U16" s="8">
        <v>792.44500877714017</v>
      </c>
      <c r="V16" s="8">
        <v>602.19268766606967</v>
      </c>
      <c r="W16" s="8">
        <v>361.05489926899645</v>
      </c>
      <c r="X16" s="8">
        <v>619.7177050651643</v>
      </c>
      <c r="Y16" s="8">
        <v>643.48996900759607</v>
      </c>
      <c r="Z16" s="8">
        <v>399.0691808321742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51391.641657206113</v>
      </c>
      <c r="D17" s="27">
        <f t="shared" ref="D17:X17" si="13">SUM(D18:D21)</f>
        <v>47355.909660109319</v>
      </c>
      <c r="E17" s="27">
        <f t="shared" si="13"/>
        <v>46011.712688651627</v>
      </c>
      <c r="F17" s="27">
        <f t="shared" si="13"/>
        <v>45774.954881200392</v>
      </c>
      <c r="G17" s="27">
        <f t="shared" si="13"/>
        <v>47381.982433685633</v>
      </c>
      <c r="H17" s="27">
        <f t="shared" si="13"/>
        <v>43772.178479447204</v>
      </c>
      <c r="I17" s="27">
        <f t="shared" si="13"/>
        <v>43566.929688180258</v>
      </c>
      <c r="J17" s="27">
        <f t="shared" si="13"/>
        <v>41362.256671759358</v>
      </c>
      <c r="K17" s="27">
        <f t="shared" si="13"/>
        <v>39068.108436359878</v>
      </c>
      <c r="L17" s="27">
        <f t="shared" si="13"/>
        <v>27363.506117033558</v>
      </c>
      <c r="M17" s="27">
        <f t="shared" si="13"/>
        <v>33024.461306729616</v>
      </c>
      <c r="N17" s="27">
        <f t="shared" si="13"/>
        <v>31447.367765592469</v>
      </c>
      <c r="O17" s="27">
        <f t="shared" si="13"/>
        <v>31355.260550327279</v>
      </c>
      <c r="P17" s="27">
        <f t="shared" si="13"/>
        <v>30260.474057661377</v>
      </c>
      <c r="Q17" s="27">
        <f t="shared" si="13"/>
        <v>30663.073245111591</v>
      </c>
      <c r="R17" s="27">
        <f t="shared" si="13"/>
        <v>30828.937073512418</v>
      </c>
      <c r="S17" s="27">
        <f t="shared" si="13"/>
        <v>28864.829461066794</v>
      </c>
      <c r="T17" s="27">
        <f t="shared" si="13"/>
        <v>29419.743925485869</v>
      </c>
      <c r="U17" s="27">
        <f t="shared" si="13"/>
        <v>32584.560198239455</v>
      </c>
      <c r="V17" s="27">
        <f t="shared" si="13"/>
        <v>29215.405074012109</v>
      </c>
      <c r="W17" s="27">
        <f t="shared" si="13"/>
        <v>26251.938729100009</v>
      </c>
      <c r="X17" s="27">
        <f t="shared" si="13"/>
        <v>28189.020554366096</v>
      </c>
      <c r="Y17" s="27">
        <f t="shared" ref="Y17:Z17" si="14">SUM(Y18:Y21)</f>
        <v>27765.834696360034</v>
      </c>
      <c r="Z17" s="27">
        <f t="shared" si="14"/>
        <v>27087.027122579424</v>
      </c>
    </row>
    <row r="18" spans="1:26" ht="11.25" customHeight="1" x14ac:dyDescent="0.2">
      <c r="A18" s="29" t="s">
        <v>26</v>
      </c>
      <c r="B18" s="7" t="s">
        <v>27</v>
      </c>
      <c r="C18" s="8">
        <v>1.8651904059319242</v>
      </c>
      <c r="D18" s="8">
        <v>1.457882128543341</v>
      </c>
      <c r="E18" s="8">
        <v>1.3085430965337876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4563.3138325028458</v>
      </c>
      <c r="D19" s="8">
        <v>4097.645178124123</v>
      </c>
      <c r="E19" s="8">
        <v>3816.4608991806685</v>
      </c>
      <c r="F19" s="8">
        <v>3873.2510836342899</v>
      </c>
      <c r="G19" s="8">
        <v>3943.6360087287089</v>
      </c>
      <c r="H19" s="8">
        <v>3747.2369699649789</v>
      </c>
      <c r="I19" s="8">
        <v>3839.7482295253058</v>
      </c>
      <c r="J19" s="8">
        <v>3674.7871535234572</v>
      </c>
      <c r="K19" s="8">
        <v>3528.5490300918586</v>
      </c>
      <c r="L19" s="8">
        <v>2538.2763549368233</v>
      </c>
      <c r="M19" s="8">
        <v>3127.3142405585254</v>
      </c>
      <c r="N19" s="8">
        <v>3202.6795911324439</v>
      </c>
      <c r="O19" s="8">
        <v>3521.6596692180774</v>
      </c>
      <c r="P19" s="8">
        <v>3182.8731934992302</v>
      </c>
      <c r="Q19" s="8">
        <v>3187.2855164292159</v>
      </c>
      <c r="R19" s="8">
        <v>3064.7450086611416</v>
      </c>
      <c r="S19" s="8">
        <v>3085.5184307175659</v>
      </c>
      <c r="T19" s="8">
        <v>2859.5445107586384</v>
      </c>
      <c r="U19" s="8">
        <v>2705.1534994141812</v>
      </c>
      <c r="V19" s="8">
        <v>2655.8068973833042</v>
      </c>
      <c r="W19" s="8">
        <v>2521.6815898528316</v>
      </c>
      <c r="X19" s="8">
        <v>2812.4259400912147</v>
      </c>
      <c r="Y19" s="8">
        <v>2845.2016846363576</v>
      </c>
      <c r="Z19" s="8">
        <v>2801.0059351831492</v>
      </c>
    </row>
    <row r="20" spans="1:26" ht="11.25" customHeight="1" x14ac:dyDescent="0.2">
      <c r="A20" s="29" t="s">
        <v>30</v>
      </c>
      <c r="B20" s="7" t="s">
        <v>31</v>
      </c>
      <c r="C20" s="8">
        <v>44869.502557536573</v>
      </c>
      <c r="D20" s="8">
        <v>41276.454053783906</v>
      </c>
      <c r="E20" s="8">
        <v>40169.442236892966</v>
      </c>
      <c r="F20" s="8">
        <v>39691.669969593808</v>
      </c>
      <c r="G20" s="8">
        <v>41086.930209223377</v>
      </c>
      <c r="H20" s="8">
        <v>38068.674749600781</v>
      </c>
      <c r="I20" s="8">
        <v>37649.052165297711</v>
      </c>
      <c r="J20" s="8">
        <v>35465.389998329396</v>
      </c>
      <c r="K20" s="8">
        <v>33488.568050254013</v>
      </c>
      <c r="L20" s="8">
        <v>23309.092817198361</v>
      </c>
      <c r="M20" s="8">
        <v>27855.732456369547</v>
      </c>
      <c r="N20" s="8">
        <v>26103.476261532069</v>
      </c>
      <c r="O20" s="8">
        <v>25574.231805604384</v>
      </c>
      <c r="P20" s="8">
        <v>24620.159295725149</v>
      </c>
      <c r="Q20" s="8">
        <v>24432.116920238241</v>
      </c>
      <c r="R20" s="8">
        <v>24801.91120037387</v>
      </c>
      <c r="S20" s="8">
        <v>22603.830734741849</v>
      </c>
      <c r="T20" s="8">
        <v>23727.537036709706</v>
      </c>
      <c r="U20" s="8">
        <v>27117.246838112012</v>
      </c>
      <c r="V20" s="8">
        <v>23993.227306574652</v>
      </c>
      <c r="W20" s="8">
        <v>21486.736172491994</v>
      </c>
      <c r="X20" s="8">
        <v>22813.351305305521</v>
      </c>
      <c r="Y20" s="8">
        <v>22280.356927753946</v>
      </c>
      <c r="Z20" s="8">
        <v>21693.977286108078</v>
      </c>
    </row>
    <row r="21" spans="1:26" ht="11.25" customHeight="1" x14ac:dyDescent="0.2">
      <c r="A21" s="29" t="s">
        <v>32</v>
      </c>
      <c r="B21" s="7" t="s">
        <v>33</v>
      </c>
      <c r="C21" s="8">
        <v>1956.960076760766</v>
      </c>
      <c r="D21" s="8">
        <v>1980.3525460727492</v>
      </c>
      <c r="E21" s="8">
        <v>2024.501009481457</v>
      </c>
      <c r="F21" s="8">
        <v>2210.0338279722896</v>
      </c>
      <c r="G21" s="8">
        <v>2351.4162157335436</v>
      </c>
      <c r="H21" s="8">
        <v>1956.2667598814467</v>
      </c>
      <c r="I21" s="8">
        <v>2078.1292933572404</v>
      </c>
      <c r="J21" s="8">
        <v>2222.0795199065033</v>
      </c>
      <c r="K21" s="8">
        <v>2050.9913560140039</v>
      </c>
      <c r="L21" s="8">
        <v>1516.136944898373</v>
      </c>
      <c r="M21" s="8">
        <v>2041.4146098015449</v>
      </c>
      <c r="N21" s="8">
        <v>2141.2119129279549</v>
      </c>
      <c r="O21" s="8">
        <v>2259.3690755048151</v>
      </c>
      <c r="P21" s="8">
        <v>2457.4415684369947</v>
      </c>
      <c r="Q21" s="8">
        <v>3043.6708084441334</v>
      </c>
      <c r="R21" s="8">
        <v>2962.2808644774032</v>
      </c>
      <c r="S21" s="8">
        <v>3175.4802956073786</v>
      </c>
      <c r="T21" s="8">
        <v>2832.662378017525</v>
      </c>
      <c r="U21" s="8">
        <v>2762.1598607132619</v>
      </c>
      <c r="V21" s="8">
        <v>2566.3708700541556</v>
      </c>
      <c r="W21" s="8">
        <v>2243.5209667551808</v>
      </c>
      <c r="X21" s="8">
        <v>2563.24330896936</v>
      </c>
      <c r="Y21" s="8">
        <v>2640.2760839697276</v>
      </c>
      <c r="Z21" s="8">
        <v>2592.0439012881993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4377.4503018773376</v>
      </c>
      <c r="D26" s="27">
        <f t="shared" ref="D26:X26" si="19">SUM(D27,D33)</f>
        <v>3566.1245151906196</v>
      </c>
      <c r="E26" s="27">
        <f t="shared" si="19"/>
        <v>3297.8312558001903</v>
      </c>
      <c r="F26" s="27">
        <f t="shared" si="19"/>
        <v>3066.9452986836382</v>
      </c>
      <c r="G26" s="27">
        <f t="shared" si="19"/>
        <v>3226.6975325598837</v>
      </c>
      <c r="H26" s="27">
        <f t="shared" si="19"/>
        <v>3084.2787787381089</v>
      </c>
      <c r="I26" s="27">
        <f t="shared" si="19"/>
        <v>3068.6305758338704</v>
      </c>
      <c r="J26" s="27">
        <f t="shared" si="19"/>
        <v>2448.0475914972344</v>
      </c>
      <c r="K26" s="27">
        <f t="shared" si="19"/>
        <v>2411.2364998148323</v>
      </c>
      <c r="L26" s="27">
        <f t="shared" si="19"/>
        <v>1933.4887924686302</v>
      </c>
      <c r="M26" s="27">
        <f t="shared" si="19"/>
        <v>2237.2707316248607</v>
      </c>
      <c r="N26" s="27">
        <f t="shared" si="19"/>
        <v>1929.9867128267551</v>
      </c>
      <c r="O26" s="27">
        <f t="shared" si="19"/>
        <v>1783.41733784233</v>
      </c>
      <c r="P26" s="27">
        <f t="shared" si="19"/>
        <v>1261.1726347680358</v>
      </c>
      <c r="Q26" s="27">
        <f t="shared" si="19"/>
        <v>1247.0109072987934</v>
      </c>
      <c r="R26" s="27">
        <f t="shared" si="19"/>
        <v>1223.3513396321155</v>
      </c>
      <c r="S26" s="27">
        <f t="shared" si="19"/>
        <v>1130.1611176655465</v>
      </c>
      <c r="T26" s="27">
        <f t="shared" si="19"/>
        <v>1162.8002272615304</v>
      </c>
      <c r="U26" s="27">
        <f t="shared" si="19"/>
        <v>1088.5918727686674</v>
      </c>
      <c r="V26" s="27">
        <f t="shared" si="19"/>
        <v>881.23120785830167</v>
      </c>
      <c r="W26" s="27">
        <f t="shared" si="19"/>
        <v>677.73814898412331</v>
      </c>
      <c r="X26" s="27">
        <f t="shared" si="19"/>
        <v>928.39462897512703</v>
      </c>
      <c r="Y26" s="27">
        <f t="shared" ref="Y26:Z26" si="20">SUM(Y27,Y33)</f>
        <v>893.70375939241524</v>
      </c>
      <c r="Z26" s="27">
        <f t="shared" si="20"/>
        <v>889.70865107581619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4377.4503018773376</v>
      </c>
      <c r="D33" s="19">
        <f t="shared" ref="D33:X33" si="25">SUM(D34:D50)</f>
        <v>3566.1245151906196</v>
      </c>
      <c r="E33" s="19">
        <f t="shared" si="25"/>
        <v>3297.8312558001903</v>
      </c>
      <c r="F33" s="19">
        <f t="shared" si="25"/>
        <v>3066.9452986836382</v>
      </c>
      <c r="G33" s="19">
        <f t="shared" si="25"/>
        <v>3226.6975325598837</v>
      </c>
      <c r="H33" s="19">
        <f t="shared" si="25"/>
        <v>3084.2787787381089</v>
      </c>
      <c r="I33" s="19">
        <f t="shared" si="25"/>
        <v>3068.6305758338704</v>
      </c>
      <c r="J33" s="19">
        <f t="shared" si="25"/>
        <v>2448.0475914972344</v>
      </c>
      <c r="K33" s="19">
        <f t="shared" si="25"/>
        <v>2411.2364998148323</v>
      </c>
      <c r="L33" s="19">
        <f t="shared" si="25"/>
        <v>1933.4887924686302</v>
      </c>
      <c r="M33" s="19">
        <f t="shared" si="25"/>
        <v>2237.2707316248607</v>
      </c>
      <c r="N33" s="19">
        <f t="shared" si="25"/>
        <v>1929.9867128267551</v>
      </c>
      <c r="O33" s="19">
        <f t="shared" si="25"/>
        <v>1783.41733784233</v>
      </c>
      <c r="P33" s="19">
        <f t="shared" si="25"/>
        <v>1261.1726347680358</v>
      </c>
      <c r="Q33" s="19">
        <f t="shared" si="25"/>
        <v>1247.0109072987934</v>
      </c>
      <c r="R33" s="19">
        <f t="shared" si="25"/>
        <v>1223.3513396321155</v>
      </c>
      <c r="S33" s="19">
        <f t="shared" si="25"/>
        <v>1130.1611176655465</v>
      </c>
      <c r="T33" s="19">
        <f t="shared" si="25"/>
        <v>1162.8002272615304</v>
      </c>
      <c r="U33" s="19">
        <f t="shared" si="25"/>
        <v>1088.5918727686674</v>
      </c>
      <c r="V33" s="19">
        <f t="shared" si="25"/>
        <v>881.23120785830167</v>
      </c>
      <c r="W33" s="19">
        <f t="shared" si="25"/>
        <v>677.73814898412331</v>
      </c>
      <c r="X33" s="19">
        <f t="shared" si="25"/>
        <v>928.39462897512703</v>
      </c>
      <c r="Y33" s="19">
        <f t="shared" ref="Y33:Z33" si="26">SUM(Y34:Y50)</f>
        <v>893.70375939241524</v>
      </c>
      <c r="Z33" s="19">
        <f t="shared" si="26"/>
        <v>889.70865107581619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657.8251352631562</v>
      </c>
      <c r="D36" s="8">
        <v>825.60047148617377</v>
      </c>
      <c r="E36" s="8">
        <v>821.82035902799112</v>
      </c>
      <c r="F36" s="8">
        <v>751.36671563290167</v>
      </c>
      <c r="G36" s="8">
        <v>788.55661923795492</v>
      </c>
      <c r="H36" s="8">
        <v>748.97458976492192</v>
      </c>
      <c r="I36" s="8">
        <v>750.14917608805331</v>
      </c>
      <c r="J36" s="8">
        <v>735.90930479592407</v>
      </c>
      <c r="K36" s="8">
        <v>816.51328677783806</v>
      </c>
      <c r="L36" s="8">
        <v>629.1407696454728</v>
      </c>
      <c r="M36" s="8">
        <v>767.97941321279859</v>
      </c>
      <c r="N36" s="8">
        <v>753.54492186428388</v>
      </c>
      <c r="O36" s="8">
        <v>708.61597635060832</v>
      </c>
      <c r="P36" s="8">
        <v>574.97984318033014</v>
      </c>
      <c r="Q36" s="8">
        <v>564.53190343963047</v>
      </c>
      <c r="R36" s="8">
        <v>556.29250085986553</v>
      </c>
      <c r="S36" s="8">
        <v>580.6700078904372</v>
      </c>
      <c r="T36" s="8">
        <v>603.43293450845397</v>
      </c>
      <c r="U36" s="8">
        <v>586.41565071282423</v>
      </c>
      <c r="V36" s="8">
        <v>387.23389342378834</v>
      </c>
      <c r="W36" s="8">
        <v>338.22288036701036</v>
      </c>
      <c r="X36" s="8">
        <v>373.82111553333107</v>
      </c>
      <c r="Y36" s="8">
        <v>379.02320335062285</v>
      </c>
      <c r="Z36" s="8">
        <v>418.74284947107105</v>
      </c>
    </row>
    <row r="37" spans="1:26" ht="11.25" customHeight="1" x14ac:dyDescent="0.2">
      <c r="A37" s="28" t="s">
        <v>60</v>
      </c>
      <c r="B37" s="7" t="s">
        <v>61</v>
      </c>
      <c r="C37" s="8">
        <v>1.9844689177833008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1.0364262802674858E-2</v>
      </c>
      <c r="J37" s="8">
        <v>1.939766787263125</v>
      </c>
      <c r="K37" s="8">
        <v>1.8276905160104048E-2</v>
      </c>
      <c r="L37" s="8">
        <v>1.8427017828920814E-2</v>
      </c>
      <c r="M37" s="8">
        <v>0.13257275469608615</v>
      </c>
      <c r="N37" s="8">
        <v>7.8167032200501307E-2</v>
      </c>
      <c r="O37" s="8">
        <v>5.5006604876859037E-2</v>
      </c>
      <c r="P37" s="8">
        <v>2.8966830658397714E-2</v>
      </c>
      <c r="Q37" s="8">
        <v>5.0204214894389282E-2</v>
      </c>
      <c r="R37" s="8">
        <v>4.089333336289383E-2</v>
      </c>
      <c r="S37" s="8">
        <v>0.18486138627781698</v>
      </c>
      <c r="T37" s="8">
        <v>0.32894230320545159</v>
      </c>
      <c r="U37" s="8">
        <v>0.31894998114371054</v>
      </c>
      <c r="V37" s="8">
        <v>0.40125488555957045</v>
      </c>
      <c r="W37" s="8">
        <v>0.15654471374022039</v>
      </c>
      <c r="X37" s="8">
        <v>0.17403192706199516</v>
      </c>
      <c r="Y37" s="8">
        <v>0.45197909692816107</v>
      </c>
      <c r="Z37" s="8">
        <v>0.45551599218109495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5.2552579879470986</v>
      </c>
      <c r="D41" s="8">
        <v>0</v>
      </c>
      <c r="E41" s="8">
        <v>0</v>
      </c>
      <c r="F41" s="8">
        <v>0</v>
      </c>
      <c r="G41" s="8">
        <v>0</v>
      </c>
      <c r="H41" s="8">
        <v>0.1343338170338261</v>
      </c>
      <c r="I41" s="8">
        <v>0.1803862313880461</v>
      </c>
      <c r="J41" s="8">
        <v>0.11856238079526454</v>
      </c>
      <c r="K41" s="8">
        <v>0.12735629896996514</v>
      </c>
      <c r="L41" s="8">
        <v>9.8813135428907101E-2</v>
      </c>
      <c r="M41" s="8">
        <v>5.8208425026147405E-2</v>
      </c>
      <c r="N41" s="8">
        <v>6.0880176568918733E-2</v>
      </c>
      <c r="O41" s="8">
        <v>8.1358283680176599E-2</v>
      </c>
      <c r="P41" s="8">
        <v>5.5471231919546657E-2</v>
      </c>
      <c r="Q41" s="8">
        <v>5.8198377059934803E-2</v>
      </c>
      <c r="R41" s="8">
        <v>0</v>
      </c>
      <c r="S41" s="8">
        <v>0</v>
      </c>
      <c r="T41" s="8">
        <v>1.9106396833359505E-3</v>
      </c>
      <c r="U41" s="8">
        <v>1.6969791366493884E-3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469.5386660838542</v>
      </c>
      <c r="D43" s="8">
        <v>579.94602723672801</v>
      </c>
      <c r="E43" s="8">
        <v>440.85368073642701</v>
      </c>
      <c r="F43" s="8">
        <v>366.35858165192565</v>
      </c>
      <c r="G43" s="8">
        <v>330.21714166394361</v>
      </c>
      <c r="H43" s="8">
        <v>331.41487059745396</v>
      </c>
      <c r="I43" s="8">
        <v>268.13075378732407</v>
      </c>
      <c r="J43" s="8">
        <v>260.86030953808211</v>
      </c>
      <c r="K43" s="8">
        <v>260.42464491186661</v>
      </c>
      <c r="L43" s="8">
        <v>202.70214512893418</v>
      </c>
      <c r="M43" s="8">
        <v>282.78731903589983</v>
      </c>
      <c r="N43" s="8">
        <v>260.14331528838738</v>
      </c>
      <c r="O43" s="8">
        <v>241.54736187424618</v>
      </c>
      <c r="P43" s="8">
        <v>235.29380118470536</v>
      </c>
      <c r="Q43" s="8">
        <v>217.89392352794746</v>
      </c>
      <c r="R43" s="8">
        <v>360.42070817511313</v>
      </c>
      <c r="S43" s="8">
        <v>255.1757931727177</v>
      </c>
      <c r="T43" s="8">
        <v>271.2729719262303</v>
      </c>
      <c r="U43" s="8">
        <v>189.53949863693322</v>
      </c>
      <c r="V43" s="8">
        <v>191.90272017296849</v>
      </c>
      <c r="W43" s="8">
        <v>152.45527194700665</v>
      </c>
      <c r="X43" s="8">
        <v>214.66075359869282</v>
      </c>
      <c r="Y43" s="8">
        <v>218.90273064469545</v>
      </c>
      <c r="Z43" s="8">
        <v>190.56125080047013</v>
      </c>
    </row>
    <row r="44" spans="1:26" ht="11.25" customHeight="1" x14ac:dyDescent="0.2">
      <c r="A44" s="28" t="s">
        <v>74</v>
      </c>
      <c r="B44" s="7" t="s">
        <v>75</v>
      </c>
      <c r="C44" s="8">
        <v>1983.4669636694871</v>
      </c>
      <c r="D44" s="8">
        <v>1604.6974475497839</v>
      </c>
      <c r="E44" s="8">
        <v>1538.4048193701606</v>
      </c>
      <c r="F44" s="8">
        <v>1411.9569497924956</v>
      </c>
      <c r="G44" s="8">
        <v>1571.7724939707766</v>
      </c>
      <c r="H44" s="8">
        <v>1441.7989806794103</v>
      </c>
      <c r="I44" s="8">
        <v>1472.4356352908226</v>
      </c>
      <c r="J44" s="8">
        <v>944.77102013770423</v>
      </c>
      <c r="K44" s="8">
        <v>843.74907109243452</v>
      </c>
      <c r="L44" s="8">
        <v>739.13591027398218</v>
      </c>
      <c r="M44" s="8">
        <v>543.37393352069944</v>
      </c>
      <c r="N44" s="8">
        <v>515.51689840249617</v>
      </c>
      <c r="O44" s="8">
        <v>438.56022356034447</v>
      </c>
      <c r="P44" s="8">
        <v>420.20548224119528</v>
      </c>
      <c r="Q44" s="8">
        <v>434.32939852116965</v>
      </c>
      <c r="R44" s="8">
        <v>270.6202915288992</v>
      </c>
      <c r="S44" s="8">
        <v>255.72202157747142</v>
      </c>
      <c r="T44" s="8">
        <v>240.44471976284541</v>
      </c>
      <c r="U44" s="8">
        <v>253.24612040202584</v>
      </c>
      <c r="V44" s="8">
        <v>221.44266439786492</v>
      </c>
      <c r="W44" s="8">
        <v>148.18500020691647</v>
      </c>
      <c r="X44" s="8">
        <v>175.72047374665027</v>
      </c>
      <c r="Y44" s="8">
        <v>203.79830286622919</v>
      </c>
      <c r="Z44" s="8">
        <v>179.95349997252194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1259.3798099551097</v>
      </c>
      <c r="D48" s="8">
        <v>555.88056891793406</v>
      </c>
      <c r="E48" s="8">
        <v>460.69896138828534</v>
      </c>
      <c r="F48" s="8">
        <v>526.22018865724851</v>
      </c>
      <c r="G48" s="8">
        <v>522.80182009894327</v>
      </c>
      <c r="H48" s="8">
        <v>548.19800299408121</v>
      </c>
      <c r="I48" s="8">
        <v>536.57050378276108</v>
      </c>
      <c r="J48" s="8">
        <v>504.44862785746545</v>
      </c>
      <c r="K48" s="8">
        <v>490.40386382856349</v>
      </c>
      <c r="L48" s="8">
        <v>362.39272726698317</v>
      </c>
      <c r="M48" s="8">
        <v>642.93928467574085</v>
      </c>
      <c r="N48" s="8">
        <v>400.64253006281831</v>
      </c>
      <c r="O48" s="8">
        <v>394.55741116857394</v>
      </c>
      <c r="P48" s="8">
        <v>30.609070099226884</v>
      </c>
      <c r="Q48" s="8">
        <v>30.14727921809164</v>
      </c>
      <c r="R48" s="8">
        <v>35.97694573487469</v>
      </c>
      <c r="S48" s="8">
        <v>38.40843363864235</v>
      </c>
      <c r="T48" s="8">
        <v>47.302779057416281</v>
      </c>
      <c r="U48" s="8">
        <v>59.056171087017411</v>
      </c>
      <c r="V48" s="8">
        <v>80.236670369759366</v>
      </c>
      <c r="W48" s="8">
        <v>38.494434317212686</v>
      </c>
      <c r="X48" s="8">
        <v>107.75754842371812</v>
      </c>
      <c r="Y48" s="8">
        <v>91.268770362291036</v>
      </c>
      <c r="Z48" s="8">
        <v>99.826250975539409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36.053435277326713</v>
      </c>
      <c r="F50" s="8">
        <v>11.042862949066516</v>
      </c>
      <c r="G50" s="8">
        <v>13.349457588265031</v>
      </c>
      <c r="H50" s="8">
        <v>13.758000885207831</v>
      </c>
      <c r="I50" s="8">
        <v>41.153756390718463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1.5969063695640651E-2</v>
      </c>
      <c r="U50" s="8">
        <v>1.3784969586169583E-2</v>
      </c>
      <c r="V50" s="8">
        <v>1.4004608360973253E-2</v>
      </c>
      <c r="W50" s="8">
        <v>0.22401743223691908</v>
      </c>
      <c r="X50" s="8">
        <v>56.260705745672809</v>
      </c>
      <c r="Y50" s="8">
        <v>0.25877307164852953</v>
      </c>
      <c r="Z50" s="8">
        <v>0.16928386403244935</v>
      </c>
    </row>
    <row r="51" spans="1:26" ht="11.25" customHeight="1" x14ac:dyDescent="0.2">
      <c r="A51" s="25" t="s">
        <v>88</v>
      </c>
      <c r="B51" s="26" t="s">
        <v>89</v>
      </c>
      <c r="C51" s="27">
        <v>16946.900813557608</v>
      </c>
      <c r="D51" s="27">
        <v>16835.065745656382</v>
      </c>
      <c r="E51" s="27">
        <v>16462.791606159641</v>
      </c>
      <c r="F51" s="27">
        <v>17058.700294037335</v>
      </c>
      <c r="G51" s="27">
        <v>17869.966745122922</v>
      </c>
      <c r="H51" s="27">
        <v>16497.447058969028</v>
      </c>
      <c r="I51" s="27">
        <v>16307.128101804294</v>
      </c>
      <c r="J51" s="27">
        <v>16481.4817729528</v>
      </c>
      <c r="K51" s="27">
        <v>15778.209631719747</v>
      </c>
      <c r="L51" s="27">
        <v>10504.389539870681</v>
      </c>
      <c r="M51" s="27">
        <v>13277.982928486043</v>
      </c>
      <c r="N51" s="27">
        <v>12965.331650341877</v>
      </c>
      <c r="O51" s="27">
        <v>12353.486841130736</v>
      </c>
      <c r="P51" s="27">
        <v>12391.673871121635</v>
      </c>
      <c r="Q51" s="27">
        <v>12412.35888255047</v>
      </c>
      <c r="R51" s="27">
        <v>12710.65734928555</v>
      </c>
      <c r="S51" s="27">
        <v>12707.626140402495</v>
      </c>
      <c r="T51" s="27">
        <v>13234.270665278229</v>
      </c>
      <c r="U51" s="27">
        <v>13349.683475263835</v>
      </c>
      <c r="V51" s="27">
        <v>12728.656474805544</v>
      </c>
      <c r="W51" s="27">
        <v>12127.568854194036</v>
      </c>
      <c r="X51" s="27">
        <v>12650.68131942037</v>
      </c>
      <c r="Y51" s="27">
        <v>10669.215407821572</v>
      </c>
      <c r="Z51" s="27">
        <v>10124.635238409959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29.507751551007765</v>
      </c>
      <c r="D52" s="27">
        <f t="shared" ref="D52:X52" si="28">SUM(D53:D54)</f>
        <v>30.782202539423373</v>
      </c>
      <c r="E52" s="27">
        <f t="shared" si="28"/>
        <v>29.596764259749374</v>
      </c>
      <c r="F52" s="27">
        <f t="shared" si="28"/>
        <v>9.1212933021527274</v>
      </c>
      <c r="G52" s="27">
        <f t="shared" si="28"/>
        <v>33.755533039311075</v>
      </c>
      <c r="H52" s="27">
        <f t="shared" si="28"/>
        <v>24.864368643824541</v>
      </c>
      <c r="I52" s="27">
        <f t="shared" si="28"/>
        <v>20.263589004478366</v>
      </c>
      <c r="J52" s="27">
        <f t="shared" si="28"/>
        <v>16.877530104573317</v>
      </c>
      <c r="K52" s="27">
        <f t="shared" si="28"/>
        <v>65.088390528451711</v>
      </c>
      <c r="L52" s="27">
        <f t="shared" si="28"/>
        <v>10.21174685753337</v>
      </c>
      <c r="M52" s="27">
        <f t="shared" si="28"/>
        <v>9.3650845779534553</v>
      </c>
      <c r="N52" s="27">
        <f t="shared" si="28"/>
        <v>10.319676553914801</v>
      </c>
      <c r="O52" s="27">
        <f t="shared" si="28"/>
        <v>5.7582115944746208</v>
      </c>
      <c r="P52" s="27">
        <f t="shared" si="28"/>
        <v>2.7806862545413833</v>
      </c>
      <c r="Q52" s="27">
        <f t="shared" si="28"/>
        <v>12.058726943047615</v>
      </c>
      <c r="R52" s="27">
        <f t="shared" si="28"/>
        <v>12.024463712707547</v>
      </c>
      <c r="S52" s="27">
        <f t="shared" si="28"/>
        <v>11.837267550844544</v>
      </c>
      <c r="T52" s="27">
        <f t="shared" si="28"/>
        <v>12.518830770619784</v>
      </c>
      <c r="U52" s="27">
        <f t="shared" si="28"/>
        <v>12.071280666635854</v>
      </c>
      <c r="V52" s="27">
        <f t="shared" si="28"/>
        <v>12.00646852091122</v>
      </c>
      <c r="W52" s="27">
        <f t="shared" si="28"/>
        <v>23.371314924603638</v>
      </c>
      <c r="X52" s="27">
        <f t="shared" si="28"/>
        <v>9.8591927816621823</v>
      </c>
      <c r="Y52" s="27">
        <f t="shared" ref="Y52:Z52" si="29">SUM(Y53:Y54)</f>
        <v>9.423658044236598</v>
      </c>
      <c r="Z52" s="27">
        <f t="shared" si="29"/>
        <v>24.573452631205676</v>
      </c>
    </row>
    <row r="53" spans="1:26" ht="11.25" customHeight="1" x14ac:dyDescent="0.2">
      <c r="A53" s="29" t="s">
        <v>116</v>
      </c>
      <c r="B53" s="7" t="s">
        <v>117</v>
      </c>
      <c r="C53" s="8">
        <v>29.507751551007765</v>
      </c>
      <c r="D53" s="8">
        <v>30.782202539423373</v>
      </c>
      <c r="E53" s="8">
        <v>29.596764259749374</v>
      </c>
      <c r="F53" s="8">
        <v>9.1212933021527274</v>
      </c>
      <c r="G53" s="8">
        <v>33.755533039311075</v>
      </c>
      <c r="H53" s="8">
        <v>24.864368643824541</v>
      </c>
      <c r="I53" s="8">
        <v>20.263589004478366</v>
      </c>
      <c r="J53" s="8">
        <v>16.877530104573317</v>
      </c>
      <c r="K53" s="8">
        <v>65.088390528451711</v>
      </c>
      <c r="L53" s="8">
        <v>10.21174685753337</v>
      </c>
      <c r="M53" s="8">
        <v>9.3650845779534553</v>
      </c>
      <c r="N53" s="8">
        <v>10.319676553914801</v>
      </c>
      <c r="O53" s="8">
        <v>5.7582115944746208</v>
      </c>
      <c r="P53" s="8">
        <v>2.7806862545413833</v>
      </c>
      <c r="Q53" s="8">
        <v>12.058726943047615</v>
      </c>
      <c r="R53" s="8">
        <v>12.024463712707547</v>
      </c>
      <c r="S53" s="8">
        <v>11.837267550844544</v>
      </c>
      <c r="T53" s="8">
        <v>12.518830770619784</v>
      </c>
      <c r="U53" s="8">
        <v>12.071280666635854</v>
      </c>
      <c r="V53" s="8">
        <v>12.00646852091122</v>
      </c>
      <c r="W53" s="8">
        <v>23.371314924603638</v>
      </c>
      <c r="X53" s="8">
        <v>9.8591927816621823</v>
      </c>
      <c r="Y53" s="8">
        <v>9.4230424790411149</v>
      </c>
      <c r="Z53" s="8">
        <v>24.57286470884894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6.1556519548305974E-4</v>
      </c>
      <c r="Z54" s="45">
        <v>5.8792235673643352E-4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3.1626488402716886</v>
      </c>
      <c r="D61" s="49">
        <f t="shared" ref="D61:X61" si="31">SUM(D62:D72)</f>
        <v>34.152608153530807</v>
      </c>
      <c r="E61" s="49">
        <f t="shared" si="31"/>
        <v>5.7602521612637219</v>
      </c>
      <c r="F61" s="49">
        <f t="shared" si="31"/>
        <v>30.814843423377461</v>
      </c>
      <c r="G61" s="49">
        <f t="shared" si="31"/>
        <v>70.994456369668484</v>
      </c>
      <c r="H61" s="49">
        <f t="shared" si="31"/>
        <v>59.262500393374268</v>
      </c>
      <c r="I61" s="49">
        <f t="shared" si="31"/>
        <v>137.18654371710988</v>
      </c>
      <c r="J61" s="49">
        <f t="shared" si="31"/>
        <v>95.552328445531529</v>
      </c>
      <c r="K61" s="49">
        <f t="shared" si="31"/>
        <v>101.65858744008689</v>
      </c>
      <c r="L61" s="49">
        <f t="shared" si="31"/>
        <v>161.40034054589046</v>
      </c>
      <c r="M61" s="49">
        <f t="shared" si="31"/>
        <v>215.74485816147288</v>
      </c>
      <c r="N61" s="49">
        <f t="shared" si="31"/>
        <v>177.0601476711129</v>
      </c>
      <c r="O61" s="49">
        <f t="shared" si="31"/>
        <v>172.29947189281668</v>
      </c>
      <c r="P61" s="49">
        <f t="shared" si="31"/>
        <v>171.15582848766002</v>
      </c>
      <c r="Q61" s="49">
        <f t="shared" si="31"/>
        <v>148.28225678642215</v>
      </c>
      <c r="R61" s="49">
        <f t="shared" si="31"/>
        <v>94.522521048869294</v>
      </c>
      <c r="S61" s="49">
        <f t="shared" si="31"/>
        <v>25.783351839445331</v>
      </c>
      <c r="T61" s="49">
        <f t="shared" si="31"/>
        <v>35.413625702783534</v>
      </c>
      <c r="U61" s="49">
        <f t="shared" si="31"/>
        <v>50.604507203237496</v>
      </c>
      <c r="V61" s="49">
        <f t="shared" si="31"/>
        <v>46.361290648769952</v>
      </c>
      <c r="W61" s="49">
        <f t="shared" si="31"/>
        <v>69.114130855319004</v>
      </c>
      <c r="X61" s="49">
        <f t="shared" si="31"/>
        <v>123.75392050732088</v>
      </c>
      <c r="Y61" s="49">
        <f t="shared" ref="Y61:Z61" si="32">SUM(Y62:Y72)</f>
        <v>121.07635638454931</v>
      </c>
      <c r="Z61" s="49">
        <f t="shared" si="32"/>
        <v>181.66512423335118</v>
      </c>
    </row>
    <row r="62" spans="1:26" ht="11.25" customHeight="1" x14ac:dyDescent="0.2">
      <c r="A62" s="50" t="s">
        <v>92</v>
      </c>
      <c r="B62" s="51" t="s">
        <v>93</v>
      </c>
      <c r="C62" s="52">
        <v>2.8816036417659823</v>
      </c>
      <c r="D62" s="52">
        <v>33.910914311335617</v>
      </c>
      <c r="E62" s="52">
        <v>5.5547629715306153</v>
      </c>
      <c r="F62" s="52">
        <v>30.668504047501784</v>
      </c>
      <c r="G62" s="52">
        <v>70.810431235469025</v>
      </c>
      <c r="H62" s="52">
        <v>59.063448260823343</v>
      </c>
      <c r="I62" s="52">
        <v>136.98462179536915</v>
      </c>
      <c r="J62" s="52">
        <v>95.366804753469879</v>
      </c>
      <c r="K62" s="52">
        <v>101.42429588202246</v>
      </c>
      <c r="L62" s="52">
        <v>161.15882449921662</v>
      </c>
      <c r="M62" s="52">
        <v>206.88141392099945</v>
      </c>
      <c r="N62" s="52">
        <v>167.00643729616465</v>
      </c>
      <c r="O62" s="52">
        <v>171.10156128589537</v>
      </c>
      <c r="P62" s="52">
        <v>169.35615433853724</v>
      </c>
      <c r="Q62" s="52">
        <v>145.35154060817064</v>
      </c>
      <c r="R62" s="52">
        <v>90.898346527044126</v>
      </c>
      <c r="S62" s="52">
        <v>18.477933253313118</v>
      </c>
      <c r="T62" s="52">
        <v>24.159440884007566</v>
      </c>
      <c r="U62" s="52">
        <v>36.703615903320767</v>
      </c>
      <c r="V62" s="52">
        <v>30.679979366357998</v>
      </c>
      <c r="W62" s="52">
        <v>51.537755401403061</v>
      </c>
      <c r="X62" s="52">
        <v>47.740114147640725</v>
      </c>
      <c r="Y62" s="52">
        <v>25.186979956290429</v>
      </c>
      <c r="Z62" s="52">
        <v>63.984219529417679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0.28104519850570647</v>
      </c>
      <c r="D64" s="52">
        <v>0.24169384219518997</v>
      </c>
      <c r="E64" s="52">
        <v>0.2054891897331064</v>
      </c>
      <c r="F64" s="52">
        <v>0.14633937587567747</v>
      </c>
      <c r="G64" s="52">
        <v>0.18402513419945454</v>
      </c>
      <c r="H64" s="52">
        <v>0.19468071970720172</v>
      </c>
      <c r="I64" s="52">
        <v>0.19269020910896045</v>
      </c>
      <c r="J64" s="52">
        <v>0.17475722032596785</v>
      </c>
      <c r="K64" s="52">
        <v>0.16438340710702642</v>
      </c>
      <c r="L64" s="52">
        <v>0.1509679946518325</v>
      </c>
      <c r="M64" s="52">
        <v>0.19987607261073656</v>
      </c>
      <c r="N64" s="52">
        <v>0.78111126789205199</v>
      </c>
      <c r="O64" s="52">
        <v>1.136847221411871</v>
      </c>
      <c r="P64" s="52">
        <v>1.7395004912980454</v>
      </c>
      <c r="Q64" s="52">
        <v>2.616286154647804</v>
      </c>
      <c r="R64" s="52">
        <v>3.1033324583385187</v>
      </c>
      <c r="S64" s="52">
        <v>3.5329563010819731</v>
      </c>
      <c r="T64" s="52">
        <v>4.8061163760834953</v>
      </c>
      <c r="U64" s="52">
        <v>8.1121366284853451</v>
      </c>
      <c r="V64" s="52">
        <v>9.9792065180625293</v>
      </c>
      <c r="W64" s="52">
        <v>14.487628196362781</v>
      </c>
      <c r="X64" s="52">
        <v>72.032807531433775</v>
      </c>
      <c r="Y64" s="52">
        <v>91.806496072323142</v>
      </c>
      <c r="Z64" s="52">
        <v>113.99393011872775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6.0293742205429028E-4</v>
      </c>
      <c r="Z65" s="52">
        <v>5.7713028521151437E-4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1.5784819582808441E-3</v>
      </c>
      <c r="K67" s="52">
        <v>1.5872700874061741E-3</v>
      </c>
      <c r="L67" s="52">
        <v>1.6133184402558525E-3</v>
      </c>
      <c r="M67" s="52">
        <v>6.0877839247161286E-3</v>
      </c>
      <c r="N67" s="52">
        <v>2.9715572166833458E-3</v>
      </c>
      <c r="O67" s="52">
        <v>2.9956437066664303E-3</v>
      </c>
      <c r="P67" s="52">
        <v>1.4152666028449171E-3</v>
      </c>
      <c r="Q67" s="52">
        <v>3.0307453778469586E-3</v>
      </c>
      <c r="R67" s="52">
        <v>1.3447903185179514E-3</v>
      </c>
      <c r="S67" s="52">
        <v>5.8078350731908457E-3</v>
      </c>
      <c r="T67" s="52">
        <v>4.1801989045405254E-3</v>
      </c>
      <c r="U67" s="52">
        <v>6.9456661326278415E-3</v>
      </c>
      <c r="V67" s="52">
        <v>4.351821313295025E-3</v>
      </c>
      <c r="W67" s="52">
        <v>4.3657098470292E-3</v>
      </c>
      <c r="X67" s="52">
        <v>5.9627901103105965E-3</v>
      </c>
      <c r="Y67" s="52">
        <v>8.6185839513791759E-3</v>
      </c>
      <c r="Z67" s="52">
        <v>8.9392233325548114E-3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1.984087609257717E-3</v>
      </c>
      <c r="L68" s="52">
        <v>4.2349609056716118E-3</v>
      </c>
      <c r="M68" s="52">
        <v>1.278434624190387E-2</v>
      </c>
      <c r="N68" s="52">
        <v>1.9810381444555635E-3</v>
      </c>
      <c r="O68" s="52">
        <v>1.9970958044442867E-3</v>
      </c>
      <c r="P68" s="52">
        <v>4.2457998085347511E-3</v>
      </c>
      <c r="Q68" s="52">
        <v>5.8998510022087468E-2</v>
      </c>
      <c r="R68" s="52">
        <v>6.6086838510025031E-2</v>
      </c>
      <c r="S68" s="52">
        <v>0.62743978240705101</v>
      </c>
      <c r="T68" s="52">
        <v>2.2194956092699041</v>
      </c>
      <c r="U68" s="52">
        <v>2.1927655701412387</v>
      </c>
      <c r="V68" s="52">
        <v>2.3106193072999637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4.3714128437259032E-3</v>
      </c>
      <c r="I69" s="52">
        <v>9.2317126317718792E-3</v>
      </c>
      <c r="J69" s="52">
        <v>9.1879897774019802E-3</v>
      </c>
      <c r="K69" s="52">
        <v>6.6336793260728485E-2</v>
      </c>
      <c r="L69" s="52">
        <v>8.4699772676063795E-2</v>
      </c>
      <c r="M69" s="52">
        <v>0.18891123532147971</v>
      </c>
      <c r="N69" s="52">
        <v>6.5603636472788829E-2</v>
      </c>
      <c r="O69" s="52">
        <v>5.6070645998306329E-2</v>
      </c>
      <c r="P69" s="52">
        <v>5.4512591413395914E-2</v>
      </c>
      <c r="Q69" s="52">
        <v>0.25240076820376983</v>
      </c>
      <c r="R69" s="52">
        <v>0.45341043465810582</v>
      </c>
      <c r="S69" s="52">
        <v>3.1392146675699943</v>
      </c>
      <c r="T69" s="52">
        <v>4.2243926345180345</v>
      </c>
      <c r="U69" s="52">
        <v>3.5890434351575111</v>
      </c>
      <c r="V69" s="52">
        <v>3.3871336357361681</v>
      </c>
      <c r="W69" s="52">
        <v>3.0843815477061272</v>
      </c>
      <c r="X69" s="52">
        <v>3.975036038136075</v>
      </c>
      <c r="Y69" s="52">
        <v>4.0736588345623037</v>
      </c>
      <c r="Z69" s="52">
        <v>3.6774582315879529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8.4557848023745397</v>
      </c>
      <c r="N72" s="55">
        <v>9.2020428752222703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270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12393.139714531144</v>
      </c>
      <c r="D2" s="21">
        <f t="shared" ref="D2:X2" si="0">SUM(D3,D17,D22,D25,D26,D51,D52)</f>
        <v>12062.600094304869</v>
      </c>
      <c r="E2" s="21">
        <f t="shared" si="0"/>
        <v>11497.975454856847</v>
      </c>
      <c r="F2" s="21">
        <f t="shared" si="0"/>
        <v>11800.172853530739</v>
      </c>
      <c r="G2" s="21">
        <f t="shared" si="0"/>
        <v>12055.782639368388</v>
      </c>
      <c r="H2" s="21">
        <f t="shared" si="0"/>
        <v>11440.595881097875</v>
      </c>
      <c r="I2" s="21">
        <f t="shared" si="0"/>
        <v>12132.944901764422</v>
      </c>
      <c r="J2" s="21">
        <f t="shared" si="0"/>
        <v>11666.800241008423</v>
      </c>
      <c r="K2" s="21">
        <f t="shared" si="0"/>
        <v>11164.188483765412</v>
      </c>
      <c r="L2" s="21">
        <f t="shared" si="0"/>
        <v>8514.2330965376168</v>
      </c>
      <c r="M2" s="21">
        <f t="shared" si="0"/>
        <v>9120.1211960462842</v>
      </c>
      <c r="N2" s="21">
        <f t="shared" si="0"/>
        <v>9380.5991280669259</v>
      </c>
      <c r="O2" s="21">
        <f t="shared" si="0"/>
        <v>8896.1827354003253</v>
      </c>
      <c r="P2" s="21">
        <f t="shared" si="0"/>
        <v>8053.5916596039169</v>
      </c>
      <c r="Q2" s="21">
        <f t="shared" si="0"/>
        <v>8100.0527616487771</v>
      </c>
      <c r="R2" s="21">
        <f t="shared" si="0"/>
        <v>8228.7138958065607</v>
      </c>
      <c r="S2" s="21">
        <f t="shared" si="0"/>
        <v>7900.297261091665</v>
      </c>
      <c r="T2" s="21">
        <f t="shared" si="0"/>
        <v>8240.5498485619428</v>
      </c>
      <c r="U2" s="21">
        <f t="shared" si="0"/>
        <v>8761.4327595721752</v>
      </c>
      <c r="V2" s="21">
        <f t="shared" si="0"/>
        <v>8078.3175380508565</v>
      </c>
      <c r="W2" s="21">
        <f t="shared" si="0"/>
        <v>7737.195598425119</v>
      </c>
      <c r="X2" s="21">
        <f t="shared" si="0"/>
        <v>8950.1815224024886</v>
      </c>
      <c r="Y2" s="21">
        <f t="shared" ref="Y2:Z2" si="1">SUM(Y3,Y17,Y22,Y25,Y26,Y51,Y52)</f>
        <v>7917.1646296106001</v>
      </c>
      <c r="Z2" s="21">
        <f t="shared" si="1"/>
        <v>7535.7188321456533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523.7470855426119</v>
      </c>
      <c r="D3" s="24">
        <f t="shared" si="2"/>
        <v>425.46403416998777</v>
      </c>
      <c r="E3" s="24">
        <f t="shared" si="2"/>
        <v>414.60621223476198</v>
      </c>
      <c r="F3" s="24">
        <f t="shared" si="2"/>
        <v>492.03596142651742</v>
      </c>
      <c r="G3" s="24">
        <f t="shared" si="2"/>
        <v>551.04702519356329</v>
      </c>
      <c r="H3" s="24">
        <f t="shared" si="2"/>
        <v>587.52576352511232</v>
      </c>
      <c r="I3" s="24">
        <f t="shared" si="2"/>
        <v>619.97561850970988</v>
      </c>
      <c r="J3" s="24">
        <f t="shared" si="2"/>
        <v>683.35793136424661</v>
      </c>
      <c r="K3" s="24">
        <f t="shared" si="2"/>
        <v>543.66092181532974</v>
      </c>
      <c r="L3" s="24">
        <f t="shared" si="2"/>
        <v>420.57709850413931</v>
      </c>
      <c r="M3" s="24">
        <f t="shared" si="2"/>
        <v>414.2237992123159</v>
      </c>
      <c r="N3" s="24">
        <f t="shared" si="2"/>
        <v>750.6690023978814</v>
      </c>
      <c r="O3" s="24">
        <f t="shared" si="2"/>
        <v>591.32867107239213</v>
      </c>
      <c r="P3" s="24">
        <f t="shared" si="2"/>
        <v>548.28396581124946</v>
      </c>
      <c r="Q3" s="24">
        <f t="shared" si="2"/>
        <v>515.13479569577657</v>
      </c>
      <c r="R3" s="24">
        <f t="shared" si="2"/>
        <v>480.56927714508174</v>
      </c>
      <c r="S3" s="24">
        <f t="shared" si="2"/>
        <v>489.73678812406769</v>
      </c>
      <c r="T3" s="24">
        <f t="shared" si="2"/>
        <v>495.12242082363514</v>
      </c>
      <c r="U3" s="24">
        <f t="shared" si="2"/>
        <v>478.94306166181906</v>
      </c>
      <c r="V3" s="24">
        <f t="shared" si="2"/>
        <v>451.15068315517033</v>
      </c>
      <c r="W3" s="24">
        <f t="shared" si="2"/>
        <v>363.74960347064206</v>
      </c>
      <c r="X3" s="24">
        <f t="shared" si="2"/>
        <v>495.27938208464906</v>
      </c>
      <c r="Y3" s="24">
        <f t="shared" ref="Y3:Z3" si="3">SUM(Y4,Y8,Y11)</f>
        <v>453.07644002427753</v>
      </c>
      <c r="Z3" s="24">
        <f t="shared" si="3"/>
        <v>341.11230894265219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320.69485437227388</v>
      </c>
      <c r="D4" s="19">
        <f t="shared" si="4"/>
        <v>350.10380058939631</v>
      </c>
      <c r="E4" s="19">
        <f t="shared" si="4"/>
        <v>332.02150040858515</v>
      </c>
      <c r="F4" s="19">
        <f t="shared" si="4"/>
        <v>423.01533714911693</v>
      </c>
      <c r="G4" s="19">
        <f t="shared" si="4"/>
        <v>509.16886470255247</v>
      </c>
      <c r="H4" s="19">
        <f t="shared" si="4"/>
        <v>494.63756502225965</v>
      </c>
      <c r="I4" s="19">
        <f t="shared" si="4"/>
        <v>496.58595940548457</v>
      </c>
      <c r="J4" s="19">
        <f t="shared" si="4"/>
        <v>580.92051213603463</v>
      </c>
      <c r="K4" s="19">
        <f t="shared" si="4"/>
        <v>446.38523691948649</v>
      </c>
      <c r="L4" s="19">
        <f t="shared" si="4"/>
        <v>365.8887337755848</v>
      </c>
      <c r="M4" s="19">
        <f t="shared" si="4"/>
        <v>321.73375310200089</v>
      </c>
      <c r="N4" s="19">
        <f t="shared" si="4"/>
        <v>630.10702909350437</v>
      </c>
      <c r="O4" s="19">
        <f t="shared" si="4"/>
        <v>469.89607222856353</v>
      </c>
      <c r="P4" s="19">
        <f t="shared" si="4"/>
        <v>418.68777954277675</v>
      </c>
      <c r="Q4" s="19">
        <f t="shared" si="4"/>
        <v>360.83291022893752</v>
      </c>
      <c r="R4" s="19">
        <f t="shared" si="4"/>
        <v>345.10327910180848</v>
      </c>
      <c r="S4" s="19">
        <f t="shared" si="4"/>
        <v>344.66717026921799</v>
      </c>
      <c r="T4" s="19">
        <f t="shared" si="4"/>
        <v>342.40533706339482</v>
      </c>
      <c r="U4" s="19">
        <f t="shared" si="4"/>
        <v>294.45736992680349</v>
      </c>
      <c r="V4" s="19">
        <f t="shared" si="4"/>
        <v>294.70791486185118</v>
      </c>
      <c r="W4" s="19">
        <f t="shared" si="4"/>
        <v>256.48313013140813</v>
      </c>
      <c r="X4" s="19">
        <f t="shared" si="4"/>
        <v>346.63585647189461</v>
      </c>
      <c r="Y4" s="19">
        <f t="shared" ref="Y4:Z4" si="5">SUM(Y5:Y7)</f>
        <v>334.5774773409122</v>
      </c>
      <c r="Z4" s="19">
        <f t="shared" si="5"/>
        <v>271.63079858210352</v>
      </c>
    </row>
    <row r="5" spans="1:26" ht="11.25" customHeight="1" x14ac:dyDescent="0.2">
      <c r="A5" s="28" t="s">
        <v>4</v>
      </c>
      <c r="B5" s="7" t="s">
        <v>5</v>
      </c>
      <c r="C5" s="8">
        <v>56.577879563885887</v>
      </c>
      <c r="D5" s="8">
        <v>64.836655083140471</v>
      </c>
      <c r="E5" s="8">
        <v>75.026377071429323</v>
      </c>
      <c r="F5" s="8">
        <v>250.00868558944015</v>
      </c>
      <c r="G5" s="8">
        <v>82.422044342437886</v>
      </c>
      <c r="H5" s="8">
        <v>147.26024854455036</v>
      </c>
      <c r="I5" s="8">
        <v>170.6252906710094</v>
      </c>
      <c r="J5" s="8">
        <v>248.16604921196441</v>
      </c>
      <c r="K5" s="8">
        <v>222.18383165839191</v>
      </c>
      <c r="L5" s="8">
        <v>124.36217798621708</v>
      </c>
      <c r="M5" s="8">
        <v>188.45405960631876</v>
      </c>
      <c r="N5" s="8">
        <v>383.45575005103052</v>
      </c>
      <c r="O5" s="8">
        <v>324.76072355348043</v>
      </c>
      <c r="P5" s="8">
        <v>327.47314256207773</v>
      </c>
      <c r="Q5" s="8">
        <v>298.77159299014914</v>
      </c>
      <c r="R5" s="8">
        <v>311.32966170600008</v>
      </c>
      <c r="S5" s="8">
        <v>289.80817509902442</v>
      </c>
      <c r="T5" s="8">
        <v>280.40532533538561</v>
      </c>
      <c r="U5" s="8">
        <v>253.00189876732213</v>
      </c>
      <c r="V5" s="8">
        <v>239.367472090191</v>
      </c>
      <c r="W5" s="8">
        <v>207.87484740991471</v>
      </c>
      <c r="X5" s="8">
        <v>295.48332802048202</v>
      </c>
      <c r="Y5" s="8">
        <v>215.25764042799815</v>
      </c>
      <c r="Z5" s="8">
        <v>157.30937687051068</v>
      </c>
    </row>
    <row r="6" spans="1:26" ht="11.25" customHeight="1" x14ac:dyDescent="0.2">
      <c r="A6" s="28" t="s">
        <v>6</v>
      </c>
      <c r="B6" s="7" t="s">
        <v>7</v>
      </c>
      <c r="C6" s="8">
        <v>1.9253368028263615</v>
      </c>
      <c r="D6" s="8">
        <v>8.3566468477696425</v>
      </c>
      <c r="E6" s="8">
        <v>0.19978512963181791</v>
      </c>
      <c r="F6" s="8">
        <v>0</v>
      </c>
      <c r="G6" s="8">
        <v>25.490371670827194</v>
      </c>
      <c r="H6" s="8">
        <v>39.86964547153115</v>
      </c>
      <c r="I6" s="8">
        <v>21.179683176147282</v>
      </c>
      <c r="J6" s="8">
        <v>11.668403870272627</v>
      </c>
      <c r="K6" s="8">
        <v>6.4553557371998487</v>
      </c>
      <c r="L6" s="8">
        <v>18.726602520104638</v>
      </c>
      <c r="M6" s="8">
        <v>20.502924265091213</v>
      </c>
      <c r="N6" s="8">
        <v>66.325178342805714</v>
      </c>
      <c r="O6" s="8">
        <v>25.486232444144015</v>
      </c>
      <c r="P6" s="8">
        <v>14.953253526147398</v>
      </c>
      <c r="Q6" s="8">
        <v>6.0529664664600835</v>
      </c>
      <c r="R6" s="8">
        <v>3.0561938389526935</v>
      </c>
      <c r="S6" s="8">
        <v>2.0967146381305137</v>
      </c>
      <c r="T6" s="8">
        <v>1.6506250208397408</v>
      </c>
      <c r="U6" s="8">
        <v>2.3654382101261984</v>
      </c>
      <c r="V6" s="8">
        <v>0.41936896003105384</v>
      </c>
      <c r="W6" s="8">
        <v>4.0718296516195203</v>
      </c>
      <c r="X6" s="8">
        <v>6.5250173017382069</v>
      </c>
      <c r="Y6" s="8">
        <v>6.2421543845015499</v>
      </c>
      <c r="Z6" s="8">
        <v>4.3435582083938096</v>
      </c>
    </row>
    <row r="7" spans="1:26" ht="11.25" customHeight="1" x14ac:dyDescent="0.2">
      <c r="A7" s="28" t="s">
        <v>8</v>
      </c>
      <c r="B7" s="7" t="s">
        <v>9</v>
      </c>
      <c r="C7" s="8">
        <v>262.19163800556163</v>
      </c>
      <c r="D7" s="8">
        <v>276.91049865848623</v>
      </c>
      <c r="E7" s="8">
        <v>256.79533820752403</v>
      </c>
      <c r="F7" s="8">
        <v>173.00665155967681</v>
      </c>
      <c r="G7" s="8">
        <v>401.25644868928737</v>
      </c>
      <c r="H7" s="8">
        <v>307.5076710061781</v>
      </c>
      <c r="I7" s="8">
        <v>304.78098555832793</v>
      </c>
      <c r="J7" s="8">
        <v>321.08605905379756</v>
      </c>
      <c r="K7" s="8">
        <v>217.74604952389475</v>
      </c>
      <c r="L7" s="8">
        <v>222.79995326926309</v>
      </c>
      <c r="M7" s="8">
        <v>112.7767692305909</v>
      </c>
      <c r="N7" s="8">
        <v>180.32610069966813</v>
      </c>
      <c r="O7" s="8">
        <v>119.64911623093907</v>
      </c>
      <c r="P7" s="8">
        <v>76.261383454551606</v>
      </c>
      <c r="Q7" s="8">
        <v>56.008350772328292</v>
      </c>
      <c r="R7" s="8">
        <v>30.717423556855714</v>
      </c>
      <c r="S7" s="8">
        <v>52.762280532063052</v>
      </c>
      <c r="T7" s="8">
        <v>60.349386707169472</v>
      </c>
      <c r="U7" s="8">
        <v>39.090032949355141</v>
      </c>
      <c r="V7" s="8">
        <v>54.921073811629107</v>
      </c>
      <c r="W7" s="8">
        <v>44.5364530698739</v>
      </c>
      <c r="X7" s="8">
        <v>44.627511149674362</v>
      </c>
      <c r="Y7" s="8">
        <v>113.07768252841251</v>
      </c>
      <c r="Z7" s="8">
        <v>109.97786350319906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4.6007566562876594</v>
      </c>
      <c r="D8" s="19">
        <f t="shared" ref="D8:X8" si="7">SUM(D9:D10)</f>
        <v>4.1772521684958326</v>
      </c>
      <c r="E8" s="19">
        <f t="shared" si="7"/>
        <v>3.600773793480577</v>
      </c>
      <c r="F8" s="19">
        <f t="shared" si="7"/>
        <v>8.0076210865939625</v>
      </c>
      <c r="G8" s="19">
        <f t="shared" si="7"/>
        <v>1.541910206785003</v>
      </c>
      <c r="H8" s="19">
        <f t="shared" si="7"/>
        <v>22.707353246999997</v>
      </c>
      <c r="I8" s="19">
        <f t="shared" si="7"/>
        <v>35.78865175707071</v>
      </c>
      <c r="J8" s="19">
        <f t="shared" si="7"/>
        <v>33.244218830192736</v>
      </c>
      <c r="K8" s="19">
        <f t="shared" si="7"/>
        <v>25.692053020974527</v>
      </c>
      <c r="L8" s="19">
        <f t="shared" si="7"/>
        <v>15.468960321271817</v>
      </c>
      <c r="M8" s="19">
        <f t="shared" si="7"/>
        <v>41.744008838584485</v>
      </c>
      <c r="N8" s="19">
        <f t="shared" si="7"/>
        <v>67.911440143216339</v>
      </c>
      <c r="O8" s="19">
        <f t="shared" si="7"/>
        <v>48.947078055660832</v>
      </c>
      <c r="P8" s="19">
        <f t="shared" si="7"/>
        <v>44.63688613320037</v>
      </c>
      <c r="Q8" s="19">
        <f t="shared" si="7"/>
        <v>53.540582442402865</v>
      </c>
      <c r="R8" s="19">
        <f t="shared" si="7"/>
        <v>51.895155653506194</v>
      </c>
      <c r="S8" s="19">
        <f t="shared" si="7"/>
        <v>54.448377561296176</v>
      </c>
      <c r="T8" s="19">
        <f t="shared" si="7"/>
        <v>49.389399273330085</v>
      </c>
      <c r="U8" s="19">
        <f t="shared" si="7"/>
        <v>81.546121360093906</v>
      </c>
      <c r="V8" s="19">
        <f t="shared" si="7"/>
        <v>66.966699754387207</v>
      </c>
      <c r="W8" s="19">
        <f t="shared" si="7"/>
        <v>45.612176747665536</v>
      </c>
      <c r="X8" s="19">
        <f t="shared" si="7"/>
        <v>62.032092659520828</v>
      </c>
      <c r="Y8" s="19">
        <f t="shared" ref="Y8:Z8" si="8">SUM(Y9:Y10)</f>
        <v>50.919661655440635</v>
      </c>
      <c r="Z8" s="19">
        <f t="shared" si="8"/>
        <v>19.502257323357394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20.835082026781368</v>
      </c>
      <c r="I9" s="8">
        <v>33.411510026769207</v>
      </c>
      <c r="J9" s="8">
        <v>30.500786133989227</v>
      </c>
      <c r="K9" s="8">
        <v>23.460365457512584</v>
      </c>
      <c r="L9" s="8">
        <v>14.563500868255835</v>
      </c>
      <c r="M9" s="8">
        <v>41.148683371052222</v>
      </c>
      <c r="N9" s="8">
        <v>67.332319610889826</v>
      </c>
      <c r="O9" s="8">
        <v>47.929764211822743</v>
      </c>
      <c r="P9" s="8">
        <v>43.914737863801562</v>
      </c>
      <c r="Q9" s="8">
        <v>53.096125803159701</v>
      </c>
      <c r="R9" s="8">
        <v>51.405683675323836</v>
      </c>
      <c r="S9" s="8">
        <v>54.013851270444803</v>
      </c>
      <c r="T9" s="8">
        <v>49.023620078560434</v>
      </c>
      <c r="U9" s="8">
        <v>81.317169806715469</v>
      </c>
      <c r="V9" s="8">
        <v>66.747687173544776</v>
      </c>
      <c r="W9" s="8">
        <v>45.435236775352116</v>
      </c>
      <c r="X9" s="8">
        <v>61.847537532747012</v>
      </c>
      <c r="Y9" s="8">
        <v>50.771593696535284</v>
      </c>
      <c r="Z9" s="8">
        <v>19.336646623862162</v>
      </c>
    </row>
    <row r="10" spans="1:26" ht="11.25" customHeight="1" x14ac:dyDescent="0.2">
      <c r="A10" s="28" t="s">
        <v>12</v>
      </c>
      <c r="B10" s="7" t="s">
        <v>13</v>
      </c>
      <c r="C10" s="8">
        <v>4.6007566562876594</v>
      </c>
      <c r="D10" s="8">
        <v>4.1772521684958326</v>
      </c>
      <c r="E10" s="8">
        <v>3.600773793480577</v>
      </c>
      <c r="F10" s="8">
        <v>8.0076210865939625</v>
      </c>
      <c r="G10" s="8">
        <v>1.541910206785003</v>
      </c>
      <c r="H10" s="8">
        <v>1.8722712202186294</v>
      </c>
      <c r="I10" s="8">
        <v>2.3771417303015023</v>
      </c>
      <c r="J10" s="8">
        <v>2.7434326962035072</v>
      </c>
      <c r="K10" s="8">
        <v>2.2316875634619446</v>
      </c>
      <c r="L10" s="8">
        <v>0.90545945301598174</v>
      </c>
      <c r="M10" s="8">
        <v>0.59532546753226523</v>
      </c>
      <c r="N10" s="8">
        <v>0.57912053232651273</v>
      </c>
      <c r="O10" s="8">
        <v>1.0173138438380889</v>
      </c>
      <c r="P10" s="8">
        <v>0.72214826939880472</v>
      </c>
      <c r="Q10" s="8">
        <v>0.44445663924316237</v>
      </c>
      <c r="R10" s="8">
        <v>0.48947197818235599</v>
      </c>
      <c r="S10" s="8">
        <v>0.43452629085137295</v>
      </c>
      <c r="T10" s="8">
        <v>0.36577919476965226</v>
      </c>
      <c r="U10" s="8">
        <v>0.22895155337843043</v>
      </c>
      <c r="V10" s="8">
        <v>0.21901258084243047</v>
      </c>
      <c r="W10" s="8">
        <v>0.17693997231341693</v>
      </c>
      <c r="X10" s="8">
        <v>0.18455512677381586</v>
      </c>
      <c r="Y10" s="8">
        <v>0.14806795890534996</v>
      </c>
      <c r="Z10" s="8">
        <v>0.16561069949523391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198.45147451405037</v>
      </c>
      <c r="D11" s="19">
        <f t="shared" ref="D11:X11" si="10">SUM(D12:D16)</f>
        <v>71.1829814120956</v>
      </c>
      <c r="E11" s="19">
        <f t="shared" si="10"/>
        <v>78.983938032696216</v>
      </c>
      <c r="F11" s="19">
        <f t="shared" si="10"/>
        <v>61.013003190806508</v>
      </c>
      <c r="G11" s="19">
        <f t="shared" si="10"/>
        <v>40.336250284225855</v>
      </c>
      <c r="H11" s="19">
        <f t="shared" si="10"/>
        <v>70.180845255852617</v>
      </c>
      <c r="I11" s="19">
        <f t="shared" si="10"/>
        <v>87.601007347154592</v>
      </c>
      <c r="J11" s="19">
        <f t="shared" si="10"/>
        <v>69.193200398019243</v>
      </c>
      <c r="K11" s="19">
        <f t="shared" si="10"/>
        <v>71.583631874868729</v>
      </c>
      <c r="L11" s="19">
        <f t="shared" si="10"/>
        <v>39.219404407282681</v>
      </c>
      <c r="M11" s="19">
        <f t="shared" si="10"/>
        <v>50.746037271730529</v>
      </c>
      <c r="N11" s="19">
        <f t="shared" si="10"/>
        <v>52.650533161160723</v>
      </c>
      <c r="O11" s="19">
        <f t="shared" si="10"/>
        <v>72.485520788167747</v>
      </c>
      <c r="P11" s="19">
        <f t="shared" si="10"/>
        <v>84.959300135272315</v>
      </c>
      <c r="Q11" s="19">
        <f t="shared" si="10"/>
        <v>100.76130302443616</v>
      </c>
      <c r="R11" s="19">
        <f t="shared" si="10"/>
        <v>83.570842389767051</v>
      </c>
      <c r="S11" s="19">
        <f t="shared" si="10"/>
        <v>90.621240293553512</v>
      </c>
      <c r="T11" s="19">
        <f t="shared" si="10"/>
        <v>103.32768448691021</v>
      </c>
      <c r="U11" s="19">
        <f t="shared" si="10"/>
        <v>102.93957037492164</v>
      </c>
      <c r="V11" s="19">
        <f t="shared" si="10"/>
        <v>89.476068538931969</v>
      </c>
      <c r="W11" s="19">
        <f t="shared" si="10"/>
        <v>61.654296591568368</v>
      </c>
      <c r="X11" s="19">
        <f t="shared" si="10"/>
        <v>86.611432953233646</v>
      </c>
      <c r="Y11" s="19">
        <f t="shared" ref="Y11:Z11" si="11">SUM(Y12:Y16)</f>
        <v>67.579301027924686</v>
      </c>
      <c r="Z11" s="19">
        <f t="shared" si="11"/>
        <v>49.97925303719127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0.15738919899226703</v>
      </c>
      <c r="E12" s="8">
        <v>0.15990779965252042</v>
      </c>
      <c r="F12" s="8">
        <v>2.447002233201661</v>
      </c>
      <c r="G12" s="8">
        <v>2.3308286007588537</v>
      </c>
      <c r="H12" s="8">
        <v>1.304306969289432</v>
      </c>
      <c r="I12" s="8">
        <v>0.671946732304328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0.32269473127743353</v>
      </c>
      <c r="P12" s="8">
        <v>0</v>
      </c>
      <c r="Q12" s="8">
        <v>0</v>
      </c>
      <c r="R12" s="8">
        <v>0</v>
      </c>
      <c r="S12" s="8">
        <v>0</v>
      </c>
      <c r="T12" s="8">
        <v>4.1545910171290066E-3</v>
      </c>
      <c r="U12" s="8">
        <v>0</v>
      </c>
      <c r="V12" s="8">
        <v>0</v>
      </c>
      <c r="W12" s="8">
        <v>0</v>
      </c>
      <c r="X12" s="8">
        <v>3.3771987187870027E-3</v>
      </c>
      <c r="Y12" s="8">
        <v>1.8196178526979885E-3</v>
      </c>
      <c r="Z12" s="8">
        <v>3.2851000186856771E-2</v>
      </c>
    </row>
    <row r="13" spans="1:26" ht="11.25" customHeight="1" x14ac:dyDescent="0.2">
      <c r="A13" s="28" t="s">
        <v>16</v>
      </c>
      <c r="B13" s="7" t="s">
        <v>17</v>
      </c>
      <c r="C13" s="8">
        <v>191.3159234594666</v>
      </c>
      <c r="D13" s="8">
        <v>61.763154497768625</v>
      </c>
      <c r="E13" s="8">
        <v>67.80267841708627</v>
      </c>
      <c r="F13" s="8">
        <v>47.651322501626346</v>
      </c>
      <c r="G13" s="8">
        <v>24.73792465622255</v>
      </c>
      <c r="H13" s="8">
        <v>57.869053215946579</v>
      </c>
      <c r="I13" s="8">
        <v>75.604709297653628</v>
      </c>
      <c r="J13" s="8">
        <v>58.988154496082046</v>
      </c>
      <c r="K13" s="8">
        <v>58.810564093165354</v>
      </c>
      <c r="L13" s="8">
        <v>36.517488011085661</v>
      </c>
      <c r="M13" s="8">
        <v>49.911969372257033</v>
      </c>
      <c r="N13" s="8">
        <v>46.437604331983195</v>
      </c>
      <c r="O13" s="8">
        <v>51.740639052763733</v>
      </c>
      <c r="P13" s="8">
        <v>45.271691767334588</v>
      </c>
      <c r="Q13" s="8">
        <v>69.754558568655142</v>
      </c>
      <c r="R13" s="8">
        <v>50.772363852521003</v>
      </c>
      <c r="S13" s="8">
        <v>57.623335931595257</v>
      </c>
      <c r="T13" s="8">
        <v>64.77079561112788</v>
      </c>
      <c r="U13" s="8">
        <v>56.839706410861574</v>
      </c>
      <c r="V13" s="8">
        <v>54.176836568201466</v>
      </c>
      <c r="W13" s="8">
        <v>38.420960170964825</v>
      </c>
      <c r="X13" s="8">
        <v>46.213882569679072</v>
      </c>
      <c r="Y13" s="8">
        <v>29.89742472766779</v>
      </c>
      <c r="Z13" s="8">
        <v>28.938477368378873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5.1861022416397775</v>
      </c>
      <c r="D15" s="8">
        <v>7.514778273164282</v>
      </c>
      <c r="E15" s="8">
        <v>9.3983036919494811</v>
      </c>
      <c r="F15" s="8">
        <v>9.4960853606823257</v>
      </c>
      <c r="G15" s="8">
        <v>10.848914699963272</v>
      </c>
      <c r="H15" s="8">
        <v>8.7263150724411229</v>
      </c>
      <c r="I15" s="8">
        <v>9.5543012188903997</v>
      </c>
      <c r="J15" s="8">
        <v>8.2731044478987688</v>
      </c>
      <c r="K15" s="8">
        <v>10.67685064148036</v>
      </c>
      <c r="L15" s="8">
        <v>1.9848169156909246</v>
      </c>
      <c r="M15" s="8">
        <v>0.48401180920461151</v>
      </c>
      <c r="N15" s="8">
        <v>0.27202866165347472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1.9494488129439727</v>
      </c>
      <c r="D16" s="8">
        <v>1.7476594421704204</v>
      </c>
      <c r="E16" s="8">
        <v>1.6230481240079582</v>
      </c>
      <c r="F16" s="8">
        <v>1.4185930952961829</v>
      </c>
      <c r="G16" s="8">
        <v>2.4185823272811766</v>
      </c>
      <c r="H16" s="8">
        <v>2.2811699981754856</v>
      </c>
      <c r="I16" s="8">
        <v>1.7700500983062215</v>
      </c>
      <c r="J16" s="8">
        <v>1.9319414540384239</v>
      </c>
      <c r="K16" s="8">
        <v>2.0962171402230148</v>
      </c>
      <c r="L16" s="8">
        <v>0.71709948050609529</v>
      </c>
      <c r="M16" s="8">
        <v>0.3500560902688894</v>
      </c>
      <c r="N16" s="8">
        <v>5.9409001675240534</v>
      </c>
      <c r="O16" s="8">
        <v>20.422187004126577</v>
      </c>
      <c r="P16" s="8">
        <v>39.687608367937734</v>
      </c>
      <c r="Q16" s="8">
        <v>31.006744455781025</v>
      </c>
      <c r="R16" s="8">
        <v>32.798478537246041</v>
      </c>
      <c r="S16" s="8">
        <v>32.997904361958255</v>
      </c>
      <c r="T16" s="8">
        <v>38.552734284765215</v>
      </c>
      <c r="U16" s="8">
        <v>46.09986396406007</v>
      </c>
      <c r="V16" s="8">
        <v>35.299231970730503</v>
      </c>
      <c r="W16" s="8">
        <v>23.233336420603543</v>
      </c>
      <c r="X16" s="8">
        <v>40.394173184835793</v>
      </c>
      <c r="Y16" s="8">
        <v>37.680056682404192</v>
      </c>
      <c r="Z16" s="8">
        <v>21.007924668625545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4059.7430648738846</v>
      </c>
      <c r="D17" s="27">
        <f t="shared" ref="D17:X17" si="13">SUM(D18:D21)</f>
        <v>3495.8391565306811</v>
      </c>
      <c r="E17" s="27">
        <f t="shared" si="13"/>
        <v>3259.6165209483829</v>
      </c>
      <c r="F17" s="27">
        <f t="shared" si="13"/>
        <v>3003.5353349596026</v>
      </c>
      <c r="G17" s="27">
        <f t="shared" si="13"/>
        <v>2960.9446221543808</v>
      </c>
      <c r="H17" s="27">
        <f t="shared" si="13"/>
        <v>2922.0288936727911</v>
      </c>
      <c r="I17" s="27">
        <f t="shared" si="13"/>
        <v>3186.6092518197497</v>
      </c>
      <c r="J17" s="27">
        <f t="shared" si="13"/>
        <v>2991.4370778406437</v>
      </c>
      <c r="K17" s="27">
        <f t="shared" si="13"/>
        <v>2834.301626520114</v>
      </c>
      <c r="L17" s="27">
        <f t="shared" si="13"/>
        <v>2045.2071880864462</v>
      </c>
      <c r="M17" s="27">
        <f t="shared" si="13"/>
        <v>2258.8725567903834</v>
      </c>
      <c r="N17" s="27">
        <f t="shared" si="13"/>
        <v>2479.3715300875247</v>
      </c>
      <c r="O17" s="27">
        <f t="shared" si="13"/>
        <v>2532.1167111127143</v>
      </c>
      <c r="P17" s="27">
        <f t="shared" si="13"/>
        <v>2277.6122036186207</v>
      </c>
      <c r="Q17" s="27">
        <f t="shared" si="13"/>
        <v>2479.4430945684053</v>
      </c>
      <c r="R17" s="27">
        <f t="shared" si="13"/>
        <v>2312.9180844075831</v>
      </c>
      <c r="S17" s="27">
        <f t="shared" si="13"/>
        <v>2241.3568160532059</v>
      </c>
      <c r="T17" s="27">
        <f t="shared" si="13"/>
        <v>2139.500509874129</v>
      </c>
      <c r="U17" s="27">
        <f t="shared" si="13"/>
        <v>2358.5099107205465</v>
      </c>
      <c r="V17" s="27">
        <f t="shared" si="13"/>
        <v>2044.9950755878926</v>
      </c>
      <c r="W17" s="27">
        <f t="shared" si="13"/>
        <v>1871.4080155399856</v>
      </c>
      <c r="X17" s="27">
        <f t="shared" si="13"/>
        <v>1977.1954670738969</v>
      </c>
      <c r="Y17" s="27">
        <f t="shared" ref="Y17:Z17" si="14">SUM(Y18:Y21)</f>
        <v>1865.6952735599721</v>
      </c>
      <c r="Z17" s="27">
        <f t="shared" si="14"/>
        <v>1625.7216343805687</v>
      </c>
    </row>
    <row r="18" spans="1:26" ht="11.25" customHeight="1" x14ac:dyDescent="0.2">
      <c r="A18" s="29" t="s">
        <v>26</v>
      </c>
      <c r="B18" s="7" t="s">
        <v>27</v>
      </c>
      <c r="C18" s="8">
        <v>0.13280959406807613</v>
      </c>
      <c r="D18" s="8">
        <v>0.10055787145665901</v>
      </c>
      <c r="E18" s="8">
        <v>0.56957690346621226</v>
      </c>
      <c r="F18" s="8">
        <v>0.11988</v>
      </c>
      <c r="G18" s="8">
        <v>0</v>
      </c>
      <c r="H18" s="8">
        <v>3.9959999999999996E-2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376.28434477715388</v>
      </c>
      <c r="D19" s="8">
        <v>290.65189211587727</v>
      </c>
      <c r="E19" s="8">
        <v>275.25369041933112</v>
      </c>
      <c r="F19" s="8">
        <v>298.92999892570981</v>
      </c>
      <c r="G19" s="8">
        <v>297.60826151129083</v>
      </c>
      <c r="H19" s="8">
        <v>278.52252075502076</v>
      </c>
      <c r="I19" s="8">
        <v>332.21962647469365</v>
      </c>
      <c r="J19" s="8">
        <v>302.60027767654321</v>
      </c>
      <c r="K19" s="8">
        <v>285.10501838814048</v>
      </c>
      <c r="L19" s="8">
        <v>223.27660778317701</v>
      </c>
      <c r="M19" s="8">
        <v>234.6569029614746</v>
      </c>
      <c r="N19" s="8">
        <v>268.49647814755605</v>
      </c>
      <c r="O19" s="8">
        <v>367.52421382192222</v>
      </c>
      <c r="P19" s="8">
        <v>331.78974538076903</v>
      </c>
      <c r="Q19" s="8">
        <v>285.01502725078399</v>
      </c>
      <c r="R19" s="8">
        <v>278.42095885885851</v>
      </c>
      <c r="S19" s="8">
        <v>253.03135760243384</v>
      </c>
      <c r="T19" s="8">
        <v>260.21564620136195</v>
      </c>
      <c r="U19" s="8">
        <v>246.42380874581823</v>
      </c>
      <c r="V19" s="8">
        <v>216.19182901669595</v>
      </c>
      <c r="W19" s="8">
        <v>209.1841707871682</v>
      </c>
      <c r="X19" s="8">
        <v>247.7166141487854</v>
      </c>
      <c r="Y19" s="8">
        <v>243.71558608364214</v>
      </c>
      <c r="Z19" s="8">
        <v>216.8817961768506</v>
      </c>
    </row>
    <row r="20" spans="1:26" ht="11.25" customHeight="1" x14ac:dyDescent="0.2">
      <c r="A20" s="29" t="s">
        <v>30</v>
      </c>
      <c r="B20" s="7" t="s">
        <v>31</v>
      </c>
      <c r="C20" s="8">
        <v>3576.4066424634289</v>
      </c>
      <c r="D20" s="8">
        <v>3100.0837622160961</v>
      </c>
      <c r="E20" s="8">
        <v>2875.2546271070428</v>
      </c>
      <c r="F20" s="8">
        <v>2569.2682304061823</v>
      </c>
      <c r="G20" s="8">
        <v>2521.5344307766331</v>
      </c>
      <c r="H20" s="8">
        <v>2523.6356583992174</v>
      </c>
      <c r="I20" s="8">
        <v>2716.0526667022959</v>
      </c>
      <c r="J20" s="8">
        <v>2553.2105696706044</v>
      </c>
      <c r="K20" s="8">
        <v>2417.2633657459778</v>
      </c>
      <c r="L20" s="8">
        <v>1724.0727428016426</v>
      </c>
      <c r="M20" s="8">
        <v>1909.8257036304531</v>
      </c>
      <c r="N20" s="8">
        <v>2083.1378824679236</v>
      </c>
      <c r="O20" s="8">
        <v>2030.766914395607</v>
      </c>
      <c r="P20" s="8">
        <v>1799.3177362748472</v>
      </c>
      <c r="Q20" s="8">
        <v>1680.163039761755</v>
      </c>
      <c r="R20" s="8">
        <v>1605.7563196261269</v>
      </c>
      <c r="S20" s="8">
        <v>1451.2466492581516</v>
      </c>
      <c r="T20" s="8">
        <v>1560.7353232902915</v>
      </c>
      <c r="U20" s="8">
        <v>1827.1669458879901</v>
      </c>
      <c r="V20" s="8">
        <v>1553.1451814253533</v>
      </c>
      <c r="W20" s="8">
        <v>1431.6244355079987</v>
      </c>
      <c r="X20" s="8">
        <v>1502.6342066944719</v>
      </c>
      <c r="Y20" s="8">
        <v>1388.8656882460575</v>
      </c>
      <c r="Z20" s="8">
        <v>1236.9697138919175</v>
      </c>
    </row>
    <row r="21" spans="1:26" ht="11.25" customHeight="1" x14ac:dyDescent="0.2">
      <c r="A21" s="29" t="s">
        <v>32</v>
      </c>
      <c r="B21" s="7" t="s">
        <v>33</v>
      </c>
      <c r="C21" s="8">
        <v>106.91926803923398</v>
      </c>
      <c r="D21" s="8">
        <v>105.00294432725104</v>
      </c>
      <c r="E21" s="8">
        <v>108.53862651854315</v>
      </c>
      <c r="F21" s="8">
        <v>135.21722562771026</v>
      </c>
      <c r="G21" s="8">
        <v>141.80192986645659</v>
      </c>
      <c r="H21" s="8">
        <v>119.83075451855322</v>
      </c>
      <c r="I21" s="8">
        <v>138.33695864276004</v>
      </c>
      <c r="J21" s="8">
        <v>135.62623049349628</v>
      </c>
      <c r="K21" s="8">
        <v>131.93324238599615</v>
      </c>
      <c r="L21" s="8">
        <v>97.857837501626506</v>
      </c>
      <c r="M21" s="8">
        <v>114.38995019845562</v>
      </c>
      <c r="N21" s="8">
        <v>127.7371694720449</v>
      </c>
      <c r="O21" s="8">
        <v>133.82558289518519</v>
      </c>
      <c r="P21" s="8">
        <v>146.50472196300484</v>
      </c>
      <c r="Q21" s="8">
        <v>514.26502755586637</v>
      </c>
      <c r="R21" s="8">
        <v>428.74080592259753</v>
      </c>
      <c r="S21" s="8">
        <v>537.07880919262061</v>
      </c>
      <c r="T21" s="8">
        <v>318.54954038247536</v>
      </c>
      <c r="U21" s="8">
        <v>284.91915608673804</v>
      </c>
      <c r="V21" s="8">
        <v>275.65806514584358</v>
      </c>
      <c r="W21" s="8">
        <v>230.59940924481887</v>
      </c>
      <c r="X21" s="8">
        <v>226.84464623063971</v>
      </c>
      <c r="Y21" s="8">
        <v>233.11399923027247</v>
      </c>
      <c r="Z21" s="8">
        <v>171.87012431180057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1994.5125787926627</v>
      </c>
      <c r="D26" s="27">
        <f t="shared" ref="D26:X26" si="19">SUM(D27,D33)</f>
        <v>1964.1064561793808</v>
      </c>
      <c r="E26" s="27">
        <f t="shared" si="19"/>
        <v>1806.1411159898094</v>
      </c>
      <c r="F26" s="27">
        <f t="shared" si="19"/>
        <v>1777.7696607563626</v>
      </c>
      <c r="G26" s="27">
        <f t="shared" si="19"/>
        <v>1661.6684770901165</v>
      </c>
      <c r="H26" s="27">
        <f t="shared" si="19"/>
        <v>1575.1869406018914</v>
      </c>
      <c r="I26" s="27">
        <f t="shared" si="19"/>
        <v>1817.3063353461298</v>
      </c>
      <c r="J26" s="27">
        <f t="shared" si="19"/>
        <v>1485.7638458927663</v>
      </c>
      <c r="K26" s="27">
        <f t="shared" si="19"/>
        <v>1353.5161171551674</v>
      </c>
      <c r="L26" s="27">
        <f t="shared" si="19"/>
        <v>1265.1603249413697</v>
      </c>
      <c r="M26" s="27">
        <f t="shared" si="19"/>
        <v>1407.5064448451396</v>
      </c>
      <c r="N26" s="27">
        <f t="shared" si="19"/>
        <v>1044.6969535932451</v>
      </c>
      <c r="O26" s="27">
        <f t="shared" si="19"/>
        <v>976.97715666767044</v>
      </c>
      <c r="P26" s="27">
        <f t="shared" si="19"/>
        <v>624.1382080019647</v>
      </c>
      <c r="Q26" s="27">
        <f t="shared" si="19"/>
        <v>644.38361552120648</v>
      </c>
      <c r="R26" s="27">
        <f t="shared" si="19"/>
        <v>645.59461737788479</v>
      </c>
      <c r="S26" s="27">
        <f t="shared" si="19"/>
        <v>587.5454477844537</v>
      </c>
      <c r="T26" s="27">
        <f t="shared" si="19"/>
        <v>572.0197804984698</v>
      </c>
      <c r="U26" s="27">
        <f t="shared" si="19"/>
        <v>575.48687544133281</v>
      </c>
      <c r="V26" s="27">
        <f t="shared" si="19"/>
        <v>472.40966069169821</v>
      </c>
      <c r="W26" s="27">
        <f t="shared" si="19"/>
        <v>445.95469164587684</v>
      </c>
      <c r="X26" s="27">
        <f t="shared" si="19"/>
        <v>592.10242888487301</v>
      </c>
      <c r="Y26" s="27">
        <f t="shared" ref="Y26:Z26" si="20">SUM(Y27,Y33)</f>
        <v>601.17969212758487</v>
      </c>
      <c r="Z26" s="27">
        <f t="shared" si="20"/>
        <v>580.74382641418379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1994.5125787926627</v>
      </c>
      <c r="D33" s="19">
        <f t="shared" ref="D33:X33" si="25">SUM(D34:D50)</f>
        <v>1964.1064561793808</v>
      </c>
      <c r="E33" s="19">
        <f t="shared" si="25"/>
        <v>1806.1411159898094</v>
      </c>
      <c r="F33" s="19">
        <f t="shared" si="25"/>
        <v>1777.7696607563626</v>
      </c>
      <c r="G33" s="19">
        <f t="shared" si="25"/>
        <v>1661.6684770901165</v>
      </c>
      <c r="H33" s="19">
        <f t="shared" si="25"/>
        <v>1575.1869406018914</v>
      </c>
      <c r="I33" s="19">
        <f t="shared" si="25"/>
        <v>1817.3063353461298</v>
      </c>
      <c r="J33" s="19">
        <f t="shared" si="25"/>
        <v>1485.7638458927663</v>
      </c>
      <c r="K33" s="19">
        <f t="shared" si="25"/>
        <v>1353.5161171551674</v>
      </c>
      <c r="L33" s="19">
        <f t="shared" si="25"/>
        <v>1265.1603249413697</v>
      </c>
      <c r="M33" s="19">
        <f t="shared" si="25"/>
        <v>1407.5064448451396</v>
      </c>
      <c r="N33" s="19">
        <f t="shared" si="25"/>
        <v>1044.6969535932451</v>
      </c>
      <c r="O33" s="19">
        <f t="shared" si="25"/>
        <v>976.97715666767044</v>
      </c>
      <c r="P33" s="19">
        <f t="shared" si="25"/>
        <v>624.1382080019647</v>
      </c>
      <c r="Q33" s="19">
        <f t="shared" si="25"/>
        <v>644.38361552120648</v>
      </c>
      <c r="R33" s="19">
        <f t="shared" si="25"/>
        <v>645.59461737788479</v>
      </c>
      <c r="S33" s="19">
        <f t="shared" si="25"/>
        <v>587.5454477844537</v>
      </c>
      <c r="T33" s="19">
        <f t="shared" si="25"/>
        <v>572.0197804984698</v>
      </c>
      <c r="U33" s="19">
        <f t="shared" si="25"/>
        <v>575.48687544133281</v>
      </c>
      <c r="V33" s="19">
        <f t="shared" si="25"/>
        <v>472.40966069169821</v>
      </c>
      <c r="W33" s="19">
        <f t="shared" si="25"/>
        <v>445.95469164587684</v>
      </c>
      <c r="X33" s="19">
        <f t="shared" si="25"/>
        <v>592.10242888487301</v>
      </c>
      <c r="Y33" s="19">
        <f t="shared" ref="Y33:Z33" si="26">SUM(Y34:Y50)</f>
        <v>601.17969212758487</v>
      </c>
      <c r="Z33" s="19">
        <f t="shared" si="26"/>
        <v>580.74382641418379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0.53155872000000015</v>
      </c>
      <c r="X35" s="8">
        <v>0.8260559999999999</v>
      </c>
      <c r="Y35" s="8">
        <v>0.45438624000000011</v>
      </c>
      <c r="Z35" s="8">
        <v>0.38586240000000016</v>
      </c>
    </row>
    <row r="36" spans="1:26" ht="11.25" customHeight="1" x14ac:dyDescent="0.2">
      <c r="A36" s="28" t="s">
        <v>58</v>
      </c>
      <c r="B36" s="7" t="s">
        <v>59</v>
      </c>
      <c r="C36" s="8">
        <v>391.22291505684376</v>
      </c>
      <c r="D36" s="8">
        <v>452.93869475382633</v>
      </c>
      <c r="E36" s="8">
        <v>411.09621997200924</v>
      </c>
      <c r="F36" s="8">
        <v>385.35509964709837</v>
      </c>
      <c r="G36" s="8">
        <v>362.07147692204512</v>
      </c>
      <c r="H36" s="8">
        <v>326.14665819507809</v>
      </c>
      <c r="I36" s="8">
        <v>362.20677611194662</v>
      </c>
      <c r="J36" s="8">
        <v>341.01968244407618</v>
      </c>
      <c r="K36" s="8">
        <v>346.56664157216204</v>
      </c>
      <c r="L36" s="8">
        <v>270.87441947452731</v>
      </c>
      <c r="M36" s="8">
        <v>304.63898586720148</v>
      </c>
      <c r="N36" s="8">
        <v>306.06720425571604</v>
      </c>
      <c r="O36" s="8">
        <v>318.37801820939183</v>
      </c>
      <c r="P36" s="8">
        <v>252.94225821966998</v>
      </c>
      <c r="Q36" s="8">
        <v>218.69896672036955</v>
      </c>
      <c r="R36" s="8">
        <v>242.99835414013458</v>
      </c>
      <c r="S36" s="8">
        <v>247.62145566956289</v>
      </c>
      <c r="T36" s="8">
        <v>260.28049649154605</v>
      </c>
      <c r="U36" s="8">
        <v>256.65137825717585</v>
      </c>
      <c r="V36" s="8">
        <v>180.06572269621154</v>
      </c>
      <c r="W36" s="8">
        <v>196.0835062429897</v>
      </c>
      <c r="X36" s="8">
        <v>202.92761831666894</v>
      </c>
      <c r="Y36" s="8">
        <v>186.54908812937717</v>
      </c>
      <c r="Z36" s="8">
        <v>186.16106020892886</v>
      </c>
    </row>
    <row r="37" spans="1:26" ht="11.25" customHeight="1" x14ac:dyDescent="0.2">
      <c r="A37" s="28" t="s">
        <v>60</v>
      </c>
      <c r="B37" s="7" t="s">
        <v>61</v>
      </c>
      <c r="C37" s="8">
        <v>0.31810674221669832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1.8602571973251407E-3</v>
      </c>
      <c r="J37" s="8">
        <v>0.37696686273687552</v>
      </c>
      <c r="K37" s="8">
        <v>3.1783748398959517E-3</v>
      </c>
      <c r="L37" s="8">
        <v>3.0282621710791876E-3</v>
      </c>
      <c r="M37" s="8">
        <v>2.0857445303913886E-2</v>
      </c>
      <c r="N37" s="8">
        <v>1.38910877994987E-2</v>
      </c>
      <c r="O37" s="8">
        <v>9.359235123140958E-3</v>
      </c>
      <c r="P37" s="8">
        <v>4.7129693416022803E-3</v>
      </c>
      <c r="Q37" s="8">
        <v>8.1741051056107225E-3</v>
      </c>
      <c r="R37" s="8">
        <v>8.2542266371061664E-3</v>
      </c>
      <c r="S37" s="8">
        <v>3.6177893722182997E-2</v>
      </c>
      <c r="T37" s="8">
        <v>8.3822356794548414E-2</v>
      </c>
      <c r="U37" s="8">
        <v>9.3378088856289454E-2</v>
      </c>
      <c r="V37" s="8">
        <v>0.15028302444042962</v>
      </c>
      <c r="W37" s="8">
        <v>7.4224286259779587E-2</v>
      </c>
      <c r="X37" s="8">
        <v>8.4117502938004823E-2</v>
      </c>
      <c r="Y37" s="8">
        <v>0.20652336307183894</v>
      </c>
      <c r="Z37" s="8">
        <v>0.18614656781890518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1.0430957320529017</v>
      </c>
      <c r="D41" s="8">
        <v>0</v>
      </c>
      <c r="E41" s="8">
        <v>0</v>
      </c>
      <c r="F41" s="8">
        <v>0</v>
      </c>
      <c r="G41" s="8">
        <v>0</v>
      </c>
      <c r="H41" s="8">
        <v>9.8400629661739309E-3</v>
      </c>
      <c r="I41" s="8">
        <v>1.3484928611953913E-2</v>
      </c>
      <c r="J41" s="8">
        <v>9.5634192047354492E-3</v>
      </c>
      <c r="K41" s="8">
        <v>1.0346581030034878E-2</v>
      </c>
      <c r="L41" s="8">
        <v>7.5701045710929111E-3</v>
      </c>
      <c r="M41" s="8">
        <v>4.1720149738525975E-3</v>
      </c>
      <c r="N41" s="8">
        <v>4.6063434310812841E-3</v>
      </c>
      <c r="O41" s="8">
        <v>5.8707963198234327E-3</v>
      </c>
      <c r="P41" s="8">
        <v>3.8031280804533677E-3</v>
      </c>
      <c r="Q41" s="8">
        <v>4.1820629400652126E-3</v>
      </c>
      <c r="R41" s="8">
        <v>0</v>
      </c>
      <c r="S41" s="8">
        <v>0</v>
      </c>
      <c r="T41" s="8">
        <v>4.1892031666404837E-4</v>
      </c>
      <c r="U41" s="8">
        <v>6.325808633506105E-4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362.21748004614579</v>
      </c>
      <c r="D43" s="8">
        <v>418.35012083327206</v>
      </c>
      <c r="E43" s="8">
        <v>354.61870385357304</v>
      </c>
      <c r="F43" s="8">
        <v>336.83665056807433</v>
      </c>
      <c r="G43" s="8">
        <v>296.54074684605627</v>
      </c>
      <c r="H43" s="8">
        <v>292.02952526254586</v>
      </c>
      <c r="I43" s="8">
        <v>225.19051491267592</v>
      </c>
      <c r="J43" s="8">
        <v>212.5786027719179</v>
      </c>
      <c r="K43" s="8">
        <v>196.09828220813333</v>
      </c>
      <c r="L43" s="8">
        <v>187.66883691106585</v>
      </c>
      <c r="M43" s="8">
        <v>219.57884760410025</v>
      </c>
      <c r="N43" s="8">
        <v>191.61707886161264</v>
      </c>
      <c r="O43" s="8">
        <v>173.6400362057538</v>
      </c>
      <c r="P43" s="8">
        <v>155.67158882529469</v>
      </c>
      <c r="Q43" s="8">
        <v>141.81633101205256</v>
      </c>
      <c r="R43" s="8">
        <v>177.10869462488688</v>
      </c>
      <c r="S43" s="8">
        <v>135.37605214728228</v>
      </c>
      <c r="T43" s="8">
        <v>148.5509150237697</v>
      </c>
      <c r="U43" s="8">
        <v>127.55091084306673</v>
      </c>
      <c r="V43" s="8">
        <v>120.67651094703152</v>
      </c>
      <c r="W43" s="8">
        <v>110.39262596299336</v>
      </c>
      <c r="X43" s="8">
        <v>173.3116559013072</v>
      </c>
      <c r="Y43" s="8">
        <v>142.49771525530457</v>
      </c>
      <c r="Z43" s="8">
        <v>129.47612308952995</v>
      </c>
    </row>
    <row r="44" spans="1:26" ht="11.25" customHeight="1" x14ac:dyDescent="0.2">
      <c r="A44" s="28" t="s">
        <v>74</v>
      </c>
      <c r="B44" s="7" t="s">
        <v>75</v>
      </c>
      <c r="C44" s="8">
        <v>579.17188093051345</v>
      </c>
      <c r="D44" s="8">
        <v>532.28278283021632</v>
      </c>
      <c r="E44" s="8">
        <v>527.06740086983928</v>
      </c>
      <c r="F44" s="8">
        <v>488.78490462750477</v>
      </c>
      <c r="G44" s="8">
        <v>433.5617606492234</v>
      </c>
      <c r="H44" s="8">
        <v>410.77639708059013</v>
      </c>
      <c r="I44" s="8">
        <v>572.60391374917776</v>
      </c>
      <c r="J44" s="8">
        <v>397.25730114229606</v>
      </c>
      <c r="K44" s="8">
        <v>324.57068560756568</v>
      </c>
      <c r="L44" s="8">
        <v>353.26691556601793</v>
      </c>
      <c r="M44" s="8">
        <v>194.62500447930069</v>
      </c>
      <c r="N44" s="8">
        <v>182.08174735750393</v>
      </c>
      <c r="O44" s="8">
        <v>168.68828763965564</v>
      </c>
      <c r="P44" s="8">
        <v>170.85752795880487</v>
      </c>
      <c r="Q44" s="8">
        <v>221.10126283883039</v>
      </c>
      <c r="R44" s="8">
        <v>189.64701287110088</v>
      </c>
      <c r="S44" s="8">
        <v>168.42685146252865</v>
      </c>
      <c r="T44" s="8">
        <v>148.14550967715462</v>
      </c>
      <c r="U44" s="8">
        <v>174.68974887797421</v>
      </c>
      <c r="V44" s="8">
        <v>158.24250928213507</v>
      </c>
      <c r="W44" s="8">
        <v>130.3649990730836</v>
      </c>
      <c r="X44" s="8">
        <v>179.64277161334982</v>
      </c>
      <c r="Y44" s="8">
        <v>252.06147401377083</v>
      </c>
      <c r="Z44" s="8">
        <v>246.67387586747807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580.20136204489017</v>
      </c>
      <c r="D48" s="8">
        <v>482.39708708206609</v>
      </c>
      <c r="E48" s="8">
        <v>432.6936166117145</v>
      </c>
      <c r="F48" s="8">
        <v>498.65102234275139</v>
      </c>
      <c r="G48" s="8">
        <v>502.8363259010568</v>
      </c>
      <c r="H48" s="8">
        <v>495.55595500591892</v>
      </c>
      <c r="I48" s="8">
        <v>580.49261221723884</v>
      </c>
      <c r="J48" s="8">
        <v>469.31777289253478</v>
      </c>
      <c r="K48" s="8">
        <v>433.48359417143661</v>
      </c>
      <c r="L48" s="8">
        <v>404.18451598301664</v>
      </c>
      <c r="M48" s="8">
        <v>617.53690307425916</v>
      </c>
      <c r="N48" s="8">
        <v>364.91242568718184</v>
      </c>
      <c r="O48" s="8">
        <v>316.25558458142615</v>
      </c>
      <c r="P48" s="8">
        <v>44.658316900773116</v>
      </c>
      <c r="Q48" s="8">
        <v>62.754698781908381</v>
      </c>
      <c r="R48" s="8">
        <v>35.832301515125302</v>
      </c>
      <c r="S48" s="8">
        <v>36.084910611357643</v>
      </c>
      <c r="T48" s="8">
        <v>14.953476692583724</v>
      </c>
      <c r="U48" s="8">
        <v>16.496140162982595</v>
      </c>
      <c r="V48" s="8">
        <v>13.27043163024064</v>
      </c>
      <c r="W48" s="8">
        <v>8.4967436827873186</v>
      </c>
      <c r="X48" s="8">
        <v>24.771276576281874</v>
      </c>
      <c r="Y48" s="8">
        <v>19.402231637708955</v>
      </c>
      <c r="Z48" s="8">
        <v>17.85878402446059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80.337738240000007</v>
      </c>
      <c r="D50" s="8">
        <v>78.137770680000003</v>
      </c>
      <c r="E50" s="8">
        <v>80.665174682673268</v>
      </c>
      <c r="F50" s="8">
        <v>68.14198357093349</v>
      </c>
      <c r="G50" s="8">
        <v>66.658166771734955</v>
      </c>
      <c r="H50" s="8">
        <v>50.668564994792177</v>
      </c>
      <c r="I50" s="8">
        <v>76.797173169281535</v>
      </c>
      <c r="J50" s="8">
        <v>65.203956360000006</v>
      </c>
      <c r="K50" s="8">
        <v>52.783388639999991</v>
      </c>
      <c r="L50" s="8">
        <v>49.155038640000015</v>
      </c>
      <c r="M50" s="8">
        <v>71.10167435999999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5.1413363043593492E-3</v>
      </c>
      <c r="U50" s="8">
        <v>4.6866304138304168E-3</v>
      </c>
      <c r="V50" s="8">
        <v>4.2031116390267497E-3</v>
      </c>
      <c r="W50" s="8">
        <v>1.1033677763080924E-2</v>
      </c>
      <c r="X50" s="8">
        <v>10.538932974327192</v>
      </c>
      <c r="Y50" s="8">
        <v>8.2734883514704784E-3</v>
      </c>
      <c r="Z50" s="8">
        <v>1.9742559675506497E-3</v>
      </c>
    </row>
    <row r="51" spans="1:26" ht="11.25" customHeight="1" x14ac:dyDescent="0.2">
      <c r="A51" s="25" t="s">
        <v>88</v>
      </c>
      <c r="B51" s="26" t="s">
        <v>89</v>
      </c>
      <c r="C51" s="27">
        <v>5810.6109227729939</v>
      </c>
      <c r="D51" s="27">
        <v>6172.7473575869008</v>
      </c>
      <c r="E51" s="27">
        <v>6014.9503728861682</v>
      </c>
      <c r="F51" s="27">
        <v>6525.7888116574431</v>
      </c>
      <c r="G51" s="27">
        <v>6878.0428281220275</v>
      </c>
      <c r="H51" s="27">
        <v>6351.6538161419048</v>
      </c>
      <c r="I51" s="27">
        <v>6505.1860350933111</v>
      </c>
      <c r="J51" s="27">
        <v>6502.9560018153397</v>
      </c>
      <c r="K51" s="27">
        <v>6418.5318037335974</v>
      </c>
      <c r="L51" s="27">
        <v>4781.0151093104714</v>
      </c>
      <c r="M51" s="27">
        <v>5036.005192817548</v>
      </c>
      <c r="N51" s="27">
        <v>5100.7135768004955</v>
      </c>
      <c r="O51" s="27">
        <v>4793.4028435420232</v>
      </c>
      <c r="P51" s="27">
        <v>4602.7985897266226</v>
      </c>
      <c r="Q51" s="27">
        <v>4458.528633206437</v>
      </c>
      <c r="R51" s="27">
        <v>4787.3404536784392</v>
      </c>
      <c r="S51" s="27">
        <v>4579.6222853042964</v>
      </c>
      <c r="T51" s="27">
        <v>5031.6299682220842</v>
      </c>
      <c r="U51" s="27">
        <v>5345.6046192151125</v>
      </c>
      <c r="V51" s="27">
        <v>5107.3463364370064</v>
      </c>
      <c r="W51" s="27">
        <v>5051.8731630932189</v>
      </c>
      <c r="X51" s="27">
        <v>5883.8776057407304</v>
      </c>
      <c r="Y51" s="27">
        <v>4995.5429790634989</v>
      </c>
      <c r="Z51" s="27">
        <v>4982.7039016757844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4.5260625489922379</v>
      </c>
      <c r="D52" s="27">
        <f t="shared" ref="D52:X52" si="28">SUM(D53:D54)</f>
        <v>4.443089837920442</v>
      </c>
      <c r="E52" s="27">
        <f t="shared" si="28"/>
        <v>2.6612327977246428</v>
      </c>
      <c r="F52" s="27">
        <f t="shared" si="28"/>
        <v>1.0430847308140057</v>
      </c>
      <c r="G52" s="27">
        <f t="shared" si="28"/>
        <v>4.0796868082994182</v>
      </c>
      <c r="H52" s="27">
        <f t="shared" si="28"/>
        <v>4.2004671561754616</v>
      </c>
      <c r="I52" s="27">
        <f t="shared" si="28"/>
        <v>3.8676609955216352</v>
      </c>
      <c r="J52" s="27">
        <f t="shared" si="28"/>
        <v>3.285384095426684</v>
      </c>
      <c r="K52" s="27">
        <f t="shared" si="28"/>
        <v>14.178014541202456</v>
      </c>
      <c r="L52" s="27">
        <f t="shared" si="28"/>
        <v>2.2733756951891348</v>
      </c>
      <c r="M52" s="27">
        <f t="shared" si="28"/>
        <v>3.5132023808959163</v>
      </c>
      <c r="N52" s="27">
        <f t="shared" si="28"/>
        <v>5.1480651877796237</v>
      </c>
      <c r="O52" s="27">
        <f t="shared" si="28"/>
        <v>2.3573530055253782</v>
      </c>
      <c r="P52" s="27">
        <f t="shared" si="28"/>
        <v>0.75869244545861658</v>
      </c>
      <c r="Q52" s="27">
        <f t="shared" si="28"/>
        <v>2.5626226569523851</v>
      </c>
      <c r="R52" s="27">
        <f t="shared" si="28"/>
        <v>2.291463197571233</v>
      </c>
      <c r="S52" s="27">
        <f t="shared" si="28"/>
        <v>2.0359238256414427</v>
      </c>
      <c r="T52" s="27">
        <f t="shared" si="28"/>
        <v>2.2771691436239503</v>
      </c>
      <c r="U52" s="27">
        <f t="shared" si="28"/>
        <v>2.8882925333641447</v>
      </c>
      <c r="V52" s="27">
        <f t="shared" si="28"/>
        <v>2.4157821790887803</v>
      </c>
      <c r="W52" s="27">
        <f t="shared" si="28"/>
        <v>4.2101246753963597</v>
      </c>
      <c r="X52" s="27">
        <f t="shared" si="28"/>
        <v>1.7266386183378166</v>
      </c>
      <c r="Y52" s="27">
        <f t="shared" ref="Y52:Z52" si="29">SUM(Y53:Y54)</f>
        <v>1.6702448352667401</v>
      </c>
      <c r="Z52" s="27">
        <f t="shared" si="29"/>
        <v>5.4371607324639575</v>
      </c>
    </row>
    <row r="53" spans="1:26" ht="11.25" customHeight="1" x14ac:dyDescent="0.2">
      <c r="A53" s="29" t="s">
        <v>116</v>
      </c>
      <c r="B53" s="7" t="s">
        <v>117</v>
      </c>
      <c r="C53" s="8">
        <v>4.5260625489922379</v>
      </c>
      <c r="D53" s="8">
        <v>4.360104660576626</v>
      </c>
      <c r="E53" s="8">
        <v>2.5781070402506221</v>
      </c>
      <c r="F53" s="8">
        <v>0.96016379784727446</v>
      </c>
      <c r="G53" s="8">
        <v>3.9965527606889228</v>
      </c>
      <c r="H53" s="8">
        <v>4.2004671561754616</v>
      </c>
      <c r="I53" s="8">
        <v>3.8676609955216352</v>
      </c>
      <c r="J53" s="8">
        <v>3.285384095426684</v>
      </c>
      <c r="K53" s="8">
        <v>13.847823971548324</v>
      </c>
      <c r="L53" s="8">
        <v>1.9434533424666272</v>
      </c>
      <c r="M53" s="8">
        <v>3.1832941220465472</v>
      </c>
      <c r="N53" s="8">
        <v>4.9813377460852015</v>
      </c>
      <c r="O53" s="8">
        <v>2.3573530055253782</v>
      </c>
      <c r="P53" s="8">
        <v>0.75869244545861658</v>
      </c>
      <c r="Q53" s="8">
        <v>2.5626226569523851</v>
      </c>
      <c r="R53" s="8">
        <v>2.2752645872924546</v>
      </c>
      <c r="S53" s="8">
        <v>2.0335036491554539</v>
      </c>
      <c r="T53" s="8">
        <v>2.2748481293802176</v>
      </c>
      <c r="U53" s="8">
        <v>2.8882925333641447</v>
      </c>
      <c r="V53" s="8">
        <v>2.4157821790887803</v>
      </c>
      <c r="W53" s="8">
        <v>4.2101246753963597</v>
      </c>
      <c r="X53" s="8">
        <v>1.7266386183378166</v>
      </c>
      <c r="Y53" s="8">
        <v>1.6701253209588847</v>
      </c>
      <c r="Z53" s="8">
        <v>5.4370151911510565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8.2985177343815983E-2</v>
      </c>
      <c r="E54" s="45">
        <v>8.3125757474020789E-2</v>
      </c>
      <c r="F54" s="45">
        <v>8.2920932966731198E-2</v>
      </c>
      <c r="G54" s="45">
        <v>8.3134047610495199E-2</v>
      </c>
      <c r="H54" s="45">
        <v>0</v>
      </c>
      <c r="I54" s="45">
        <v>0</v>
      </c>
      <c r="J54" s="45">
        <v>0</v>
      </c>
      <c r="K54" s="45">
        <v>0.33019056965413202</v>
      </c>
      <c r="L54" s="45">
        <v>0.32992235272250764</v>
      </c>
      <c r="M54" s="45">
        <v>0.32990825884936925</v>
      </c>
      <c r="N54" s="45">
        <v>0.16672744169442241</v>
      </c>
      <c r="O54" s="45">
        <v>0</v>
      </c>
      <c r="P54" s="45">
        <v>0</v>
      </c>
      <c r="Q54" s="45">
        <v>0</v>
      </c>
      <c r="R54" s="45">
        <v>1.6198610278778398E-2</v>
      </c>
      <c r="S54" s="45">
        <v>2.4201764859888E-3</v>
      </c>
      <c r="T54" s="45">
        <v>2.3210142437328002E-3</v>
      </c>
      <c r="U54" s="45">
        <v>0</v>
      </c>
      <c r="V54" s="45">
        <v>0</v>
      </c>
      <c r="W54" s="45">
        <v>0</v>
      </c>
      <c r="X54" s="45">
        <v>0</v>
      </c>
      <c r="Y54" s="45">
        <v>1.1951430785534043E-4</v>
      </c>
      <c r="Z54" s="45">
        <v>1.4554131290116676E-4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2.093680887591979</v>
      </c>
      <c r="D61" s="49">
        <f t="shared" ref="D61:X61" si="31">SUM(D62:D72)</f>
        <v>3.4034751390987599</v>
      </c>
      <c r="E61" s="49">
        <f t="shared" si="31"/>
        <v>2.2753164576820226</v>
      </c>
      <c r="F61" s="49">
        <f t="shared" si="31"/>
        <v>3.3129603083345249</v>
      </c>
      <c r="G61" s="49">
        <f t="shared" si="31"/>
        <v>11.051450941026511</v>
      </c>
      <c r="H61" s="49">
        <f t="shared" si="31"/>
        <v>15.867812008178882</v>
      </c>
      <c r="I61" s="49">
        <f t="shared" si="31"/>
        <v>40.175109751750469</v>
      </c>
      <c r="J61" s="49">
        <f t="shared" si="31"/>
        <v>27.304533539489373</v>
      </c>
      <c r="K61" s="49">
        <f t="shared" si="31"/>
        <v>36.350239172815392</v>
      </c>
      <c r="L61" s="49">
        <f t="shared" si="31"/>
        <v>51.419485941974202</v>
      </c>
      <c r="M61" s="49">
        <f t="shared" si="31"/>
        <v>56.80011410775932</v>
      </c>
      <c r="N61" s="49">
        <f t="shared" si="31"/>
        <v>44.195767850642859</v>
      </c>
      <c r="O61" s="49">
        <f t="shared" si="31"/>
        <v>42.833915495620126</v>
      </c>
      <c r="P61" s="49">
        <f t="shared" si="31"/>
        <v>37.577689125051933</v>
      </c>
      <c r="Q61" s="49">
        <f t="shared" si="31"/>
        <v>30.49023190108193</v>
      </c>
      <c r="R61" s="49">
        <f t="shared" si="31"/>
        <v>19.343229329708823</v>
      </c>
      <c r="S61" s="49">
        <f t="shared" si="31"/>
        <v>7.341728149242031</v>
      </c>
      <c r="T61" s="49">
        <f t="shared" si="31"/>
        <v>11.984114974155176</v>
      </c>
      <c r="U61" s="49">
        <f t="shared" si="31"/>
        <v>16.148433172780763</v>
      </c>
      <c r="V61" s="49">
        <f t="shared" si="31"/>
        <v>18.384214423118792</v>
      </c>
      <c r="W61" s="49">
        <f t="shared" si="31"/>
        <v>31.346925571612925</v>
      </c>
      <c r="X61" s="49">
        <f t="shared" si="31"/>
        <v>46.896324327203835</v>
      </c>
      <c r="Y61" s="49">
        <f t="shared" ref="Y61:Z61" si="32">SUM(Y62:Y72)</f>
        <v>55.629974323946108</v>
      </c>
      <c r="Z61" s="49">
        <f t="shared" si="32"/>
        <v>80.667787816257956</v>
      </c>
    </row>
    <row r="62" spans="1:26" ht="11.25" customHeight="1" x14ac:dyDescent="0.2">
      <c r="A62" s="50" t="s">
        <v>92</v>
      </c>
      <c r="B62" s="51" t="s">
        <v>93</v>
      </c>
      <c r="C62" s="52">
        <v>1.9903627582340169</v>
      </c>
      <c r="D62" s="52">
        <v>3.3011192886643812</v>
      </c>
      <c r="E62" s="52">
        <v>2.1734722284693833</v>
      </c>
      <c r="F62" s="52">
        <v>3.2116863524982096</v>
      </c>
      <c r="G62" s="52">
        <v>10.949658364530956</v>
      </c>
      <c r="H62" s="52">
        <v>15.865223739176662</v>
      </c>
      <c r="I62" s="52">
        <v>40.17178140463087</v>
      </c>
      <c r="J62" s="52">
        <v>27.300848046530142</v>
      </c>
      <c r="K62" s="52">
        <v>35.829419317977539</v>
      </c>
      <c r="L62" s="52">
        <v>50.999370700783302</v>
      </c>
      <c r="M62" s="52">
        <v>53.97689007900054</v>
      </c>
      <c r="N62" s="52">
        <v>40.854049103835301</v>
      </c>
      <c r="O62" s="52">
        <v>41.607405114104665</v>
      </c>
      <c r="P62" s="52">
        <v>36.126460061462737</v>
      </c>
      <c r="Q62" s="52">
        <v>28.439553791829301</v>
      </c>
      <c r="R62" s="52">
        <v>16.148834272955842</v>
      </c>
      <c r="S62" s="52">
        <v>1.0480347466868842</v>
      </c>
      <c r="T62" s="52">
        <v>1.296591115992431</v>
      </c>
      <c r="U62" s="52">
        <v>1.9228432966792255</v>
      </c>
      <c r="V62" s="52">
        <v>1.7977806336419968</v>
      </c>
      <c r="W62" s="52">
        <v>6.0569453985969455</v>
      </c>
      <c r="X62" s="52">
        <v>4.0673562523592706</v>
      </c>
      <c r="Y62" s="52">
        <v>2.343616843709575</v>
      </c>
      <c r="Z62" s="52">
        <v>17.263201270582307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3.2381293579621679E-3</v>
      </c>
      <c r="D64" s="52">
        <v>2.2758504343786397E-3</v>
      </c>
      <c r="E64" s="52">
        <v>1.7642292126390517E-3</v>
      </c>
      <c r="F64" s="52">
        <v>1.1939558363153904E-3</v>
      </c>
      <c r="G64" s="52">
        <v>1.7125764955546786E-3</v>
      </c>
      <c r="H64" s="52">
        <v>1.8620818459464227E-3</v>
      </c>
      <c r="I64" s="52">
        <v>2.1099797513697478E-3</v>
      </c>
      <c r="J64" s="52">
        <v>1.9628446949115437E-3</v>
      </c>
      <c r="K64" s="52">
        <v>2.2446457952544014E-3</v>
      </c>
      <c r="L64" s="52">
        <v>1.6146532128885295E-3</v>
      </c>
      <c r="M64" s="52">
        <v>5.4864366214217187E-3</v>
      </c>
      <c r="N64" s="52">
        <v>0.2653660138637548</v>
      </c>
      <c r="O64" s="52">
        <v>1.2187561670248779</v>
      </c>
      <c r="P64" s="52">
        <v>1.4408009614139794</v>
      </c>
      <c r="Q64" s="52">
        <v>1.9736124528563324</v>
      </c>
      <c r="R64" s="52">
        <v>3.0523144002396299</v>
      </c>
      <c r="S64" s="52">
        <v>5.1687099276053825</v>
      </c>
      <c r="T64" s="52">
        <v>8.374930380855222</v>
      </c>
      <c r="U64" s="52">
        <v>11.847224707532916</v>
      </c>
      <c r="V64" s="52">
        <v>14.379612153826223</v>
      </c>
      <c r="W64" s="52">
        <v>23.831668230569139</v>
      </c>
      <c r="X64" s="52">
        <v>41.033621463090952</v>
      </c>
      <c r="Y64" s="52">
        <v>51.753256556172268</v>
      </c>
      <c r="Z64" s="52">
        <v>62.123229930881358</v>
      </c>
    </row>
    <row r="65" spans="1:26" ht="11.25" customHeight="1" x14ac:dyDescent="0.2">
      <c r="A65" s="50" t="s">
        <v>98</v>
      </c>
      <c r="B65" s="51" t="s">
        <v>99</v>
      </c>
      <c r="C65" s="52">
        <v>0.10007999999999997</v>
      </c>
      <c r="D65" s="52">
        <v>0.10007999999999997</v>
      </c>
      <c r="E65" s="52">
        <v>0.10007999999999997</v>
      </c>
      <c r="F65" s="52">
        <v>0.10007999999999997</v>
      </c>
      <c r="G65" s="52">
        <v>0.10007999999999997</v>
      </c>
      <c r="H65" s="52">
        <v>0</v>
      </c>
      <c r="I65" s="52">
        <v>0</v>
      </c>
      <c r="J65" s="52">
        <v>0</v>
      </c>
      <c r="K65" s="52">
        <v>0.50004000000000004</v>
      </c>
      <c r="L65" s="52">
        <v>0.39995999999999998</v>
      </c>
      <c r="M65" s="52">
        <v>0.50004000000000004</v>
      </c>
      <c r="N65" s="52">
        <v>0.29987999999999992</v>
      </c>
      <c r="O65" s="52">
        <v>0</v>
      </c>
      <c r="P65" s="52">
        <v>0</v>
      </c>
      <c r="Q65" s="52">
        <v>0</v>
      </c>
      <c r="R65" s="52">
        <v>2.0879999999999999E-2</v>
      </c>
      <c r="S65" s="52">
        <v>3.2399999999999994E-3</v>
      </c>
      <c r="T65" s="52">
        <v>3.2399999999999994E-3</v>
      </c>
      <c r="U65" s="52">
        <v>0</v>
      </c>
      <c r="V65" s="52">
        <v>0</v>
      </c>
      <c r="W65" s="52">
        <v>0</v>
      </c>
      <c r="X65" s="52">
        <v>0</v>
      </c>
      <c r="Y65" s="52">
        <v>1.170625779457098E-4</v>
      </c>
      <c r="Z65" s="52">
        <v>1.4286971478848573E-4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4.605580417191562E-4</v>
      </c>
      <c r="K67" s="52">
        <v>4.5176991259382639E-4</v>
      </c>
      <c r="L67" s="52">
        <v>4.2572155974414746E-4</v>
      </c>
      <c r="M67" s="52">
        <v>1.558616075283871E-3</v>
      </c>
      <c r="N67" s="52">
        <v>8.5164278331665438E-4</v>
      </c>
      <c r="O67" s="52">
        <v>8.2755629333357012E-4</v>
      </c>
      <c r="P67" s="52">
        <v>3.6889339715508304E-4</v>
      </c>
      <c r="Q67" s="52">
        <v>7.9245462215304051E-4</v>
      </c>
      <c r="R67" s="52">
        <v>4.3936968148204842E-4</v>
      </c>
      <c r="S67" s="52">
        <v>1.8385649268091537E-3</v>
      </c>
      <c r="T67" s="52">
        <v>1.4271610954594751E-3</v>
      </c>
      <c r="U67" s="52">
        <v>2.4848938673721599E-3</v>
      </c>
      <c r="V67" s="52">
        <v>1.2555386867049751E-3</v>
      </c>
      <c r="W67" s="52">
        <v>3.2806901529708007E-3</v>
      </c>
      <c r="X67" s="52">
        <v>3.7226498896894035E-3</v>
      </c>
      <c r="Y67" s="52">
        <v>2.5961360486208228E-3</v>
      </c>
      <c r="Z67" s="52">
        <v>2.2754966674451869E-3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5.6471239074228302E-4</v>
      </c>
      <c r="L68" s="52">
        <v>1.1175190943283869E-3</v>
      </c>
      <c r="M68" s="52">
        <v>3.2730937580961296E-3</v>
      </c>
      <c r="N68" s="52">
        <v>5.6776185554443625E-4</v>
      </c>
      <c r="O68" s="52">
        <v>5.5170419555571342E-4</v>
      </c>
      <c r="P68" s="52">
        <v>1.1066801914652489E-3</v>
      </c>
      <c r="Q68" s="52">
        <v>1.5426449977912524E-2</v>
      </c>
      <c r="R68" s="52">
        <v>2.1591881489974946E-2</v>
      </c>
      <c r="S68" s="52">
        <v>0.19862629759294886</v>
      </c>
      <c r="T68" s="52">
        <v>0.75775767073009681</v>
      </c>
      <c r="U68" s="52">
        <v>0.78448770985876237</v>
      </c>
      <c r="V68" s="52">
        <v>0.6666339727000371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7.2618715627409684E-4</v>
      </c>
      <c r="I69" s="52">
        <v>1.2183673682281222E-3</v>
      </c>
      <c r="J69" s="52">
        <v>1.2620902225980205E-3</v>
      </c>
      <c r="K69" s="52">
        <v>1.7518726739271507E-2</v>
      </c>
      <c r="L69" s="52">
        <v>1.6997347323936218E-2</v>
      </c>
      <c r="M69" s="52">
        <v>4.0990524678520261E-2</v>
      </c>
      <c r="N69" s="52">
        <v>1.0350603527211181E-2</v>
      </c>
      <c r="O69" s="52">
        <v>6.374954001693663E-3</v>
      </c>
      <c r="P69" s="52">
        <v>8.9525285866040999E-3</v>
      </c>
      <c r="Q69" s="52">
        <v>6.0846751796230156E-2</v>
      </c>
      <c r="R69" s="52">
        <v>9.9169405341894307E-2</v>
      </c>
      <c r="S69" s="52">
        <v>0.92127861243000597</v>
      </c>
      <c r="T69" s="52">
        <v>1.5501686454819663</v>
      </c>
      <c r="U69" s="52">
        <v>1.5913925648424883</v>
      </c>
      <c r="V69" s="52">
        <v>1.5389321242638312</v>
      </c>
      <c r="W69" s="52">
        <v>1.4550312522938724</v>
      </c>
      <c r="X69" s="52">
        <v>1.7916239618639249</v>
      </c>
      <c r="Y69" s="52">
        <v>1.5303877254376952</v>
      </c>
      <c r="Z69" s="52">
        <v>1.278938248412048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2.2718753576254564</v>
      </c>
      <c r="N72" s="55">
        <v>2.7647027247777292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13911.801371595302</v>
      </c>
      <c r="D2" s="21">
        <f t="shared" ref="D2:X2" si="0">SUM(D3,D17,D22,D25,D26,D51,D52)</f>
        <v>13273.949605834512</v>
      </c>
      <c r="E2" s="21">
        <f t="shared" si="0"/>
        <v>13638.813564482916</v>
      </c>
      <c r="F2" s="21">
        <f t="shared" si="0"/>
        <v>12964.912385775597</v>
      </c>
      <c r="G2" s="21">
        <f t="shared" si="0"/>
        <v>13039.901419825752</v>
      </c>
      <c r="H2" s="21">
        <f t="shared" si="0"/>
        <v>12645.534278479367</v>
      </c>
      <c r="I2" s="21">
        <f t="shared" si="0"/>
        <v>12134.68906821881</v>
      </c>
      <c r="J2" s="21">
        <f t="shared" si="0"/>
        <v>11706.033127418823</v>
      </c>
      <c r="K2" s="21">
        <f t="shared" si="0"/>
        <v>11331.175613588204</v>
      </c>
      <c r="L2" s="21">
        <f t="shared" si="0"/>
        <v>9574.2820021131593</v>
      </c>
      <c r="M2" s="21">
        <f t="shared" si="0"/>
        <v>10336.557415988033</v>
      </c>
      <c r="N2" s="21">
        <f t="shared" si="0"/>
        <v>10466.029394006411</v>
      </c>
      <c r="O2" s="21">
        <f t="shared" si="0"/>
        <v>9302.9110076422476</v>
      </c>
      <c r="P2" s="21">
        <f t="shared" si="0"/>
        <v>9580.460991545342</v>
      </c>
      <c r="Q2" s="21">
        <f t="shared" si="0"/>
        <v>9226.6390366659307</v>
      </c>
      <c r="R2" s="21">
        <f t="shared" si="0"/>
        <v>9770.1004673427469</v>
      </c>
      <c r="S2" s="21">
        <f t="shared" si="0"/>
        <v>10200.515624336716</v>
      </c>
      <c r="T2" s="21">
        <f t="shared" si="0"/>
        <v>9590.9338457670565</v>
      </c>
      <c r="U2" s="21">
        <f t="shared" si="0"/>
        <v>10513.077063979043</v>
      </c>
      <c r="V2" s="21">
        <f t="shared" si="0"/>
        <v>10440.621619464688</v>
      </c>
      <c r="W2" s="21">
        <f t="shared" si="0"/>
        <v>10059.894427019255</v>
      </c>
      <c r="X2" s="21">
        <f t="shared" si="0"/>
        <v>10939.812664690744</v>
      </c>
      <c r="Y2" s="21">
        <f t="shared" ref="Y2:Z2" si="1">SUM(Y3,Y17,Y22,Y25,Y26,Y51,Y52)</f>
        <v>9686.6853842755572</v>
      </c>
      <c r="Z2" s="21">
        <f t="shared" si="1"/>
        <v>8445.8534966004772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2531.9875461729353</v>
      </c>
      <c r="D3" s="24">
        <f t="shared" si="2"/>
        <v>2379.0624071963093</v>
      </c>
      <c r="E3" s="24">
        <f t="shared" si="2"/>
        <v>2604.4178901742416</v>
      </c>
      <c r="F3" s="24">
        <f t="shared" si="2"/>
        <v>2084.1009505288421</v>
      </c>
      <c r="G3" s="24">
        <f t="shared" si="2"/>
        <v>1872.5000261035173</v>
      </c>
      <c r="H3" s="24">
        <f t="shared" si="2"/>
        <v>2441.3710662520734</v>
      </c>
      <c r="I3" s="24">
        <f t="shared" si="2"/>
        <v>1884.7720790910578</v>
      </c>
      <c r="J3" s="24">
        <f t="shared" si="2"/>
        <v>2040.8284348950726</v>
      </c>
      <c r="K3" s="24">
        <f t="shared" si="2"/>
        <v>1636.6181974274509</v>
      </c>
      <c r="L3" s="24">
        <f t="shared" si="2"/>
        <v>1018.3164701813813</v>
      </c>
      <c r="M3" s="24">
        <f t="shared" si="2"/>
        <v>1260.386287600883</v>
      </c>
      <c r="N3" s="24">
        <f t="shared" si="2"/>
        <v>1452.7564801180488</v>
      </c>
      <c r="O3" s="24">
        <f t="shared" si="2"/>
        <v>1424.3159639476803</v>
      </c>
      <c r="P3" s="24">
        <f t="shared" si="2"/>
        <v>1263.2799601882616</v>
      </c>
      <c r="Q3" s="24">
        <f t="shared" si="2"/>
        <v>1148.3555203709843</v>
      </c>
      <c r="R3" s="24">
        <f t="shared" si="2"/>
        <v>1263.9750628111269</v>
      </c>
      <c r="S3" s="24">
        <f t="shared" si="2"/>
        <v>1295.8659378948028</v>
      </c>
      <c r="T3" s="24">
        <f t="shared" si="2"/>
        <v>664.83812959580882</v>
      </c>
      <c r="U3" s="24">
        <f t="shared" si="2"/>
        <v>819.26218905437247</v>
      </c>
      <c r="V3" s="24">
        <f t="shared" si="2"/>
        <v>836.52667385098039</v>
      </c>
      <c r="W3" s="24">
        <f t="shared" si="2"/>
        <v>732.25627841847074</v>
      </c>
      <c r="X3" s="24">
        <f t="shared" si="2"/>
        <v>759.18680504034114</v>
      </c>
      <c r="Y3" s="24">
        <f t="shared" ref="Y3:Z3" si="3">SUM(Y4,Y8,Y11)</f>
        <v>741.01448988540142</v>
      </c>
      <c r="Z3" s="24">
        <f t="shared" si="3"/>
        <v>485.56323494268088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769.72207219984193</v>
      </c>
      <c r="D4" s="19">
        <f t="shared" si="4"/>
        <v>982.80755455205804</v>
      </c>
      <c r="E4" s="19">
        <f t="shared" si="4"/>
        <v>911.18898589261107</v>
      </c>
      <c r="F4" s="19">
        <f t="shared" si="4"/>
        <v>825.88044757095338</v>
      </c>
      <c r="G4" s="19">
        <f t="shared" si="4"/>
        <v>734.6306282921264</v>
      </c>
      <c r="H4" s="19">
        <f t="shared" si="4"/>
        <v>984.73108443734066</v>
      </c>
      <c r="I4" s="19">
        <f t="shared" si="4"/>
        <v>491.98388203517334</v>
      </c>
      <c r="J4" s="19">
        <f t="shared" si="4"/>
        <v>635.96417602416659</v>
      </c>
      <c r="K4" s="19">
        <f t="shared" si="4"/>
        <v>637.97460405724109</v>
      </c>
      <c r="L4" s="19">
        <f t="shared" si="4"/>
        <v>513.7454294769575</v>
      </c>
      <c r="M4" s="19">
        <f t="shared" si="4"/>
        <v>718.77727331920778</v>
      </c>
      <c r="N4" s="19">
        <f t="shared" si="4"/>
        <v>810.07455118051496</v>
      </c>
      <c r="O4" s="19">
        <f t="shared" si="4"/>
        <v>951.5850924452717</v>
      </c>
      <c r="P4" s="19">
        <f t="shared" si="4"/>
        <v>834.16579638201324</v>
      </c>
      <c r="Q4" s="19">
        <f t="shared" si="4"/>
        <v>754.50299869311732</v>
      </c>
      <c r="R4" s="19">
        <f t="shared" si="4"/>
        <v>754.88456655187849</v>
      </c>
      <c r="S4" s="19">
        <f t="shared" si="4"/>
        <v>898.03011850022062</v>
      </c>
      <c r="T4" s="19">
        <f t="shared" si="4"/>
        <v>266.01485907016252</v>
      </c>
      <c r="U4" s="19">
        <f t="shared" si="4"/>
        <v>406.04522682096871</v>
      </c>
      <c r="V4" s="19">
        <f t="shared" si="4"/>
        <v>434.52025968828008</v>
      </c>
      <c r="W4" s="19">
        <f t="shared" si="4"/>
        <v>360.17836833575871</v>
      </c>
      <c r="X4" s="19">
        <f t="shared" si="4"/>
        <v>364.40830637052028</v>
      </c>
      <c r="Y4" s="19">
        <f t="shared" ref="Y4:Z4" si="5">SUM(Y5:Y7)</f>
        <v>248.00622073744935</v>
      </c>
      <c r="Z4" s="19">
        <f t="shared" si="5"/>
        <v>272.07335196460014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4.2239318399999988</v>
      </c>
      <c r="K5" s="8">
        <f>FC_IND_NFM_AM_E!K5+FC_IND_NFM_PA_E!K5+FC_IND_NFM_SA_E!K5+FC_IND_NFM_OM_E!K5</f>
        <v>8.7475296480000004</v>
      </c>
      <c r="L5" s="8">
        <f>FC_IND_NFM_AM_E!L5+FC_IND_NFM_PA_E!L5+FC_IND_NFM_SA_E!L5+FC_IND_NFM_OM_E!L5</f>
        <v>0.75273052799999962</v>
      </c>
      <c r="M5" s="8">
        <f>FC_IND_NFM_AM_E!M5+FC_IND_NFM_PA_E!M5+FC_IND_NFM_SA_E!M5+FC_IND_NFM_OM_E!M5</f>
        <v>3.2617733279999985</v>
      </c>
      <c r="N5" s="8">
        <f>FC_IND_NFM_AM_E!N5+FC_IND_NFM_PA_E!N5+FC_IND_NFM_SA_E!N5+FC_IND_NFM_OM_E!N5</f>
        <v>22.377194927999991</v>
      </c>
      <c r="O5" s="8">
        <f>FC_IND_NFM_AM_E!O5+FC_IND_NFM_PA_E!O5+FC_IND_NFM_SA_E!O5+FC_IND_NFM_OM_E!O5</f>
        <v>27.897089087999994</v>
      </c>
      <c r="P5" s="8">
        <f>FC_IND_NFM_AM_E!P5+FC_IND_NFM_PA_E!P5+FC_IND_NFM_SA_E!P5+FC_IND_NFM_OM_E!P5</f>
        <v>36.066455567999981</v>
      </c>
      <c r="Q5" s="8">
        <f>FC_IND_NFM_AM_E!Q5+FC_IND_NFM_PA_E!Q5+FC_IND_NFM_SA_E!Q5+FC_IND_NFM_OM_E!Q5</f>
        <v>30.202246799999983</v>
      </c>
      <c r="R5" s="8">
        <f>FC_IND_NFM_AM_E!R5+FC_IND_NFM_PA_E!R5+FC_IND_NFM_SA_E!R5+FC_IND_NFM_OM_E!R5</f>
        <v>27.097662239999991</v>
      </c>
      <c r="S5" s="8">
        <f>FC_IND_NFM_AM_E!S5+FC_IND_NFM_PA_E!S5+FC_IND_NFM_SA_E!S5+FC_IND_NFM_OM_E!S5</f>
        <v>30.359435568000002</v>
      </c>
      <c r="T5" s="8">
        <f>FC_IND_NFM_AM_E!T5+FC_IND_NFM_PA_E!T5+FC_IND_NFM_SA_E!T5+FC_IND_NFM_OM_E!T5</f>
        <v>33.320688167999982</v>
      </c>
      <c r="U5" s="8">
        <f>FC_IND_NFM_AM_E!U5+FC_IND_NFM_PA_E!U5+FC_IND_NFM_SA_E!U5+FC_IND_NFM_OM_E!U5</f>
        <v>33.212015327999971</v>
      </c>
      <c r="V5" s="8">
        <f>FC_IND_NFM_AM_E!V5+FC_IND_NFM_PA_E!V5+FC_IND_NFM_SA_E!V5+FC_IND_NFM_OM_E!V5</f>
        <v>32.453509799999992</v>
      </c>
      <c r="W5" s="8">
        <f>FC_IND_NFM_AM_E!W5+FC_IND_NFM_PA_E!W5+FC_IND_NFM_SA_E!W5+FC_IND_NFM_OM_E!W5</f>
        <v>34.572721583999993</v>
      </c>
      <c r="X5" s="8">
        <f>FC_IND_NFM_AM_E!X5+FC_IND_NFM_PA_E!X5+FC_IND_NFM_SA_E!X5+FC_IND_NFM_OM_E!X5</f>
        <v>37.468092215999988</v>
      </c>
      <c r="Y5" s="8">
        <f>FC_IND_NFM_AM_E!Y5+FC_IND_NFM_PA_E!Y5+FC_IND_NFM_SA_E!Y5+FC_IND_NFM_OM_E!Y5</f>
        <v>13.864278911999996</v>
      </c>
      <c r="Z5" s="8">
        <f>FC_IND_NFM_AM_E!Z5+FC_IND_NFM_PA_E!Z5+FC_IND_NFM_SA_E!Z5+FC_IND_NFM_OM_E!Z5</f>
        <v>6.2634269279999941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29.628990995999999</v>
      </c>
      <c r="D6" s="8">
        <f>FC_IND_NFM_AM_E!D6+FC_IND_NFM_PA_E!D6+FC_IND_NFM_SA_E!D6+FC_IND_NFM_OM_E!D6</f>
        <v>78.086219719200017</v>
      </c>
      <c r="E6" s="8">
        <f>FC_IND_NFM_AM_E!E6+FC_IND_NFM_PA_E!E6+FC_IND_NFM_SA_E!E6+FC_IND_NFM_OM_E!E6</f>
        <v>16.021829762400003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69.460038647999994</v>
      </c>
      <c r="H6" s="8">
        <f>FC_IND_NFM_AM_E!H6+FC_IND_NFM_PA_E!H6+FC_IND_NFM_SA_E!H6+FC_IND_NFM_OM_E!H6</f>
        <v>79.085592432000041</v>
      </c>
      <c r="I6" s="8">
        <f>FC_IND_NFM_AM_E!I6+FC_IND_NFM_PA_E!I6+FC_IND_NFM_SA_E!I6+FC_IND_NFM_OM_E!I6</f>
        <v>34.339788647999981</v>
      </c>
      <c r="J6" s="8">
        <f>FC_IND_NFM_AM_E!J6+FC_IND_NFM_PA_E!J6+FC_IND_NFM_SA_E!J6+FC_IND_NFM_OM_E!J6</f>
        <v>72.338192810399988</v>
      </c>
      <c r="K6" s="8">
        <f>FC_IND_NFM_AM_E!K6+FC_IND_NFM_PA_E!K6+FC_IND_NFM_SA_E!K6+FC_IND_NFM_OM_E!K6</f>
        <v>7.8045113520000049</v>
      </c>
      <c r="L6" s="8">
        <f>FC_IND_NFM_AM_E!L6+FC_IND_NFM_PA_E!L6+FC_IND_NFM_SA_E!L6+FC_IND_NFM_OM_E!L6</f>
        <v>8.0646651360000003</v>
      </c>
      <c r="M6" s="8">
        <f>FC_IND_NFM_AM_E!M6+FC_IND_NFM_PA_E!M6+FC_IND_NFM_SA_E!M6+FC_IND_NFM_OM_E!M6</f>
        <v>14.568407568000001</v>
      </c>
      <c r="N6" s="8">
        <f>FC_IND_NFM_AM_E!N6+FC_IND_NFM_PA_E!N6+FC_IND_NFM_SA_E!N6+FC_IND_NFM_OM_E!N6</f>
        <v>32.518746215999961</v>
      </c>
      <c r="O6" s="8">
        <f>FC_IND_NFM_AM_E!O6+FC_IND_NFM_PA_E!O6+FC_IND_NFM_SA_E!O6+FC_IND_NFM_OM_E!O6</f>
        <v>16.389450000000011</v>
      </c>
      <c r="P6" s="8">
        <f>FC_IND_NFM_AM_E!P6+FC_IND_NFM_PA_E!P6+FC_IND_NFM_SA_E!P6+FC_IND_NFM_OM_E!P6</f>
        <v>15.608988647999995</v>
      </c>
      <c r="Q6" s="8">
        <f>FC_IND_NFM_AM_E!Q6+FC_IND_NFM_PA_E!Q6+FC_IND_NFM_SA_E!Q6+FC_IND_NFM_OM_E!Q6</f>
        <v>5.4631613520000029</v>
      </c>
      <c r="R6" s="8">
        <f>FC_IND_NFM_AM_E!R6+FC_IND_NFM_PA_E!R6+FC_IND_NFM_SA_E!R6+FC_IND_NFM_OM_E!R6</f>
        <v>3.6420848639999992</v>
      </c>
      <c r="S6" s="8">
        <f>FC_IND_NFM_AM_E!S6+FC_IND_NFM_PA_E!S6+FC_IND_NFM_SA_E!S6+FC_IND_NFM_OM_E!S6</f>
        <v>2.6015037840000006</v>
      </c>
      <c r="T6" s="8">
        <f>FC_IND_NFM_AM_E!T6+FC_IND_NFM_PA_E!T6+FC_IND_NFM_SA_E!T6+FC_IND_NFM_OM_E!T6</f>
        <v>2.1317353199999971</v>
      </c>
      <c r="U6" s="8">
        <f>FC_IND_NFM_AM_E!U6+FC_IND_NFM_PA_E!U6+FC_IND_NFM_SA_E!U6+FC_IND_NFM_OM_E!U6</f>
        <v>1.8374233680000001</v>
      </c>
      <c r="V6" s="8">
        <f>FC_IND_NFM_AM_E!V6+FC_IND_NFM_PA_E!V6+FC_IND_NFM_SA_E!V6+FC_IND_NFM_OM_E!V6</f>
        <v>0.43683631199999973</v>
      </c>
      <c r="W6" s="8">
        <f>FC_IND_NFM_AM_E!W6+FC_IND_NFM_PA_E!W6+FC_IND_NFM_SA_E!W6+FC_IND_NFM_OM_E!W6</f>
        <v>3.2585121360000007</v>
      </c>
      <c r="X6" s="8">
        <f>FC_IND_NFM_AM_E!X6+FC_IND_NFM_PA_E!X6+FC_IND_NFM_SA_E!X6+FC_IND_NFM_OM_E!X6</f>
        <v>2.3948179199999999</v>
      </c>
      <c r="Y6" s="8">
        <f>FC_IND_NFM_AM_E!Y6+FC_IND_NFM_PA_E!Y6+FC_IND_NFM_SA_E!Y6+FC_IND_NFM_OM_E!Y6</f>
        <v>1.7040941279999999</v>
      </c>
      <c r="Z6" s="8">
        <f>FC_IND_NFM_AM_E!Z6+FC_IND_NFM_PA_E!Z6+FC_IND_NFM_SA_E!Z6+FC_IND_NFM_OM_E!Z6</f>
        <v>1.556631648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740.09308120384196</v>
      </c>
      <c r="D7" s="8">
        <f>FC_IND_NFM_AM_E!D7+FC_IND_NFM_PA_E!D7+FC_IND_NFM_SA_E!D7+FC_IND_NFM_OM_E!D7</f>
        <v>904.72133483285802</v>
      </c>
      <c r="E7" s="8">
        <f>FC_IND_NFM_AM_E!E7+FC_IND_NFM_PA_E!E7+FC_IND_NFM_SA_E!E7+FC_IND_NFM_OM_E!E7</f>
        <v>895.16715613021108</v>
      </c>
      <c r="F7" s="8">
        <f>FC_IND_NFM_AM_E!F7+FC_IND_NFM_PA_E!F7+FC_IND_NFM_SA_E!F7+FC_IND_NFM_OM_E!F7</f>
        <v>825.88044757095338</v>
      </c>
      <c r="G7" s="8">
        <f>FC_IND_NFM_AM_E!G7+FC_IND_NFM_PA_E!G7+FC_IND_NFM_SA_E!G7+FC_IND_NFM_OM_E!G7</f>
        <v>665.17058964412638</v>
      </c>
      <c r="H7" s="8">
        <f>FC_IND_NFM_AM_E!H7+FC_IND_NFM_PA_E!H7+FC_IND_NFM_SA_E!H7+FC_IND_NFM_OM_E!H7</f>
        <v>905.64549200534066</v>
      </c>
      <c r="I7" s="8">
        <f>FC_IND_NFM_AM_E!I7+FC_IND_NFM_PA_E!I7+FC_IND_NFM_SA_E!I7+FC_IND_NFM_OM_E!I7</f>
        <v>457.64409338717337</v>
      </c>
      <c r="J7" s="8">
        <f>FC_IND_NFM_AM_E!J7+FC_IND_NFM_PA_E!J7+FC_IND_NFM_SA_E!J7+FC_IND_NFM_OM_E!J7</f>
        <v>559.40205137376665</v>
      </c>
      <c r="K7" s="8">
        <f>FC_IND_NFM_AM_E!K7+FC_IND_NFM_PA_E!K7+FC_IND_NFM_SA_E!K7+FC_IND_NFM_OM_E!K7</f>
        <v>621.42256305724106</v>
      </c>
      <c r="L7" s="8">
        <f>FC_IND_NFM_AM_E!L7+FC_IND_NFM_PA_E!L7+FC_IND_NFM_SA_E!L7+FC_IND_NFM_OM_E!L7</f>
        <v>504.92803381295755</v>
      </c>
      <c r="M7" s="8">
        <f>FC_IND_NFM_AM_E!M7+FC_IND_NFM_PA_E!M7+FC_IND_NFM_SA_E!M7+FC_IND_NFM_OM_E!M7</f>
        <v>700.94709242320778</v>
      </c>
      <c r="N7" s="8">
        <f>FC_IND_NFM_AM_E!N7+FC_IND_NFM_PA_E!N7+FC_IND_NFM_SA_E!N7+FC_IND_NFM_OM_E!N7</f>
        <v>755.17861003651501</v>
      </c>
      <c r="O7" s="8">
        <f>FC_IND_NFM_AM_E!O7+FC_IND_NFM_PA_E!O7+FC_IND_NFM_SA_E!O7+FC_IND_NFM_OM_E!O7</f>
        <v>907.29855335727166</v>
      </c>
      <c r="P7" s="8">
        <f>FC_IND_NFM_AM_E!P7+FC_IND_NFM_PA_E!P7+FC_IND_NFM_SA_E!P7+FC_IND_NFM_OM_E!P7</f>
        <v>782.49035216601328</v>
      </c>
      <c r="Q7" s="8">
        <f>FC_IND_NFM_AM_E!Q7+FC_IND_NFM_PA_E!Q7+FC_IND_NFM_SA_E!Q7+FC_IND_NFM_OM_E!Q7</f>
        <v>718.83759054111738</v>
      </c>
      <c r="R7" s="8">
        <f>FC_IND_NFM_AM_E!R7+FC_IND_NFM_PA_E!R7+FC_IND_NFM_SA_E!R7+FC_IND_NFM_OM_E!R7</f>
        <v>724.14481944787849</v>
      </c>
      <c r="S7" s="8">
        <f>FC_IND_NFM_AM_E!S7+FC_IND_NFM_PA_E!S7+FC_IND_NFM_SA_E!S7+FC_IND_NFM_OM_E!S7</f>
        <v>865.06917914822066</v>
      </c>
      <c r="T7" s="8">
        <f>FC_IND_NFM_AM_E!T7+FC_IND_NFM_PA_E!T7+FC_IND_NFM_SA_E!T7+FC_IND_NFM_OM_E!T7</f>
        <v>230.56243558216255</v>
      </c>
      <c r="U7" s="8">
        <f>FC_IND_NFM_AM_E!U7+FC_IND_NFM_PA_E!U7+FC_IND_NFM_SA_E!U7+FC_IND_NFM_OM_E!U7</f>
        <v>370.99578812496873</v>
      </c>
      <c r="V7" s="8">
        <f>FC_IND_NFM_AM_E!V7+FC_IND_NFM_PA_E!V7+FC_IND_NFM_SA_E!V7+FC_IND_NFM_OM_E!V7</f>
        <v>401.6299135762801</v>
      </c>
      <c r="W7" s="8">
        <f>FC_IND_NFM_AM_E!W7+FC_IND_NFM_PA_E!W7+FC_IND_NFM_SA_E!W7+FC_IND_NFM_OM_E!W7</f>
        <v>322.3471346157587</v>
      </c>
      <c r="X7" s="8">
        <f>FC_IND_NFM_AM_E!X7+FC_IND_NFM_PA_E!X7+FC_IND_NFM_SA_E!X7+FC_IND_NFM_OM_E!X7</f>
        <v>324.5453962345203</v>
      </c>
      <c r="Y7" s="8">
        <f>FC_IND_NFM_AM_E!Y7+FC_IND_NFM_PA_E!Y7+FC_IND_NFM_SA_E!Y7+FC_IND_NFM_OM_E!Y7</f>
        <v>232.43784769744937</v>
      </c>
      <c r="Z7" s="8">
        <f>FC_IND_NFM_AM_E!Z7+FC_IND_NFM_PA_E!Z7+FC_IND_NFM_SA_E!Z7+FC_IND_NFM_OM_E!Z7</f>
        <v>264.25329338860013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526.12477728290878</v>
      </c>
      <c r="D8" s="19">
        <f t="shared" si="6"/>
        <v>221.46411117124921</v>
      </c>
      <c r="E8" s="19">
        <f t="shared" si="6"/>
        <v>185.4805048936355</v>
      </c>
      <c r="F8" s="19">
        <f t="shared" si="6"/>
        <v>226.40088811824162</v>
      </c>
      <c r="G8" s="19">
        <f t="shared" si="6"/>
        <v>230.85754535062895</v>
      </c>
      <c r="H8" s="19">
        <f t="shared" si="6"/>
        <v>377.19098487934798</v>
      </c>
      <c r="I8" s="19">
        <f t="shared" si="6"/>
        <v>555.94958168706944</v>
      </c>
      <c r="J8" s="19">
        <f t="shared" si="6"/>
        <v>467.63267233916667</v>
      </c>
      <c r="K8" s="19">
        <f t="shared" si="6"/>
        <v>388.69211327589346</v>
      </c>
      <c r="L8" s="19">
        <f t="shared" si="6"/>
        <v>82.420156616281645</v>
      </c>
      <c r="M8" s="19">
        <f t="shared" si="6"/>
        <v>113.64591814166235</v>
      </c>
      <c r="N8" s="19">
        <f t="shared" si="6"/>
        <v>154.27638238996661</v>
      </c>
      <c r="O8" s="19">
        <f t="shared" si="6"/>
        <v>95.475426363015259</v>
      </c>
      <c r="P8" s="19">
        <f t="shared" si="6"/>
        <v>137.52150532271082</v>
      </c>
      <c r="Q8" s="19">
        <f t="shared" si="6"/>
        <v>151.12539553994247</v>
      </c>
      <c r="R8" s="19">
        <f t="shared" si="6"/>
        <v>206.20449873545647</v>
      </c>
      <c r="S8" s="19">
        <f t="shared" si="6"/>
        <v>212.2563574933875</v>
      </c>
      <c r="T8" s="19">
        <f t="shared" si="6"/>
        <v>189.97892451436576</v>
      </c>
      <c r="U8" s="19">
        <f t="shared" si="6"/>
        <v>190.61888557516684</v>
      </c>
      <c r="V8" s="19">
        <f t="shared" si="6"/>
        <v>209.67829922280677</v>
      </c>
      <c r="W8" s="19">
        <f t="shared" si="6"/>
        <v>190.84215360201611</v>
      </c>
      <c r="X8" s="19">
        <f t="shared" si="6"/>
        <v>225.28685991155353</v>
      </c>
      <c r="Y8" s="19">
        <f t="shared" ref="Y8:Z8" si="7">SUM(Y9:Y10)</f>
        <v>133.69916836300072</v>
      </c>
      <c r="Z8" s="19">
        <f t="shared" si="7"/>
        <v>38.021267159517642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123.98566272433196</v>
      </c>
      <c r="I9" s="8">
        <f>FC_IND_NFM_AM_E!I9+FC_IND_NFM_PA_E!I9+FC_IND_NFM_SA_E!I9+FC_IND_NFM_OM_E!I9</f>
        <v>164.74022326645883</v>
      </c>
      <c r="J9" s="8">
        <f>FC_IND_NFM_AM_E!J9+FC_IND_NFM_PA_E!J9+FC_IND_NFM_SA_E!J9+FC_IND_NFM_OM_E!J9</f>
        <v>148.18983750000007</v>
      </c>
      <c r="K9" s="8">
        <f>FC_IND_NFM_AM_E!K9+FC_IND_NFM_PA_E!K9+FC_IND_NFM_SA_E!K9+FC_IND_NFM_OM_E!K9</f>
        <v>94.620258664362012</v>
      </c>
      <c r="L9" s="8">
        <f>FC_IND_NFM_AM_E!L9+FC_IND_NFM_PA_E!L9+FC_IND_NFM_SA_E!L9+FC_IND_NFM_OM_E!L9</f>
        <v>56.473679246003037</v>
      </c>
      <c r="M9" s="8">
        <f>FC_IND_NFM_AM_E!M9+FC_IND_NFM_PA_E!M9+FC_IND_NFM_SA_E!M9+FC_IND_NFM_OM_E!M9</f>
        <v>90.819108070626243</v>
      </c>
      <c r="N9" s="8">
        <f>FC_IND_NFM_AM_E!N9+FC_IND_NFM_PA_E!N9+FC_IND_NFM_SA_E!N9+FC_IND_NFM_OM_E!N9</f>
        <v>100.83115186259246</v>
      </c>
      <c r="O9" s="8">
        <f>FC_IND_NFM_AM_E!O9+FC_IND_NFM_PA_E!O9+FC_IND_NFM_SA_E!O9+FC_IND_NFM_OM_E!O9</f>
        <v>95.475426363015259</v>
      </c>
      <c r="P9" s="8">
        <f>FC_IND_NFM_AM_E!P9+FC_IND_NFM_PA_E!P9+FC_IND_NFM_SA_E!P9+FC_IND_NFM_OM_E!P9</f>
        <v>137.52150532271082</v>
      </c>
      <c r="Q9" s="8">
        <f>FC_IND_NFM_AM_E!Q9+FC_IND_NFM_PA_E!Q9+FC_IND_NFM_SA_E!Q9+FC_IND_NFM_OM_E!Q9</f>
        <v>151.12539553994247</v>
      </c>
      <c r="R9" s="8">
        <f>FC_IND_NFM_AM_E!R9+FC_IND_NFM_PA_E!R9+FC_IND_NFM_SA_E!R9+FC_IND_NFM_OM_E!R9</f>
        <v>206.20449873545647</v>
      </c>
      <c r="S9" s="8">
        <f>FC_IND_NFM_AM_E!S9+FC_IND_NFM_PA_E!S9+FC_IND_NFM_SA_E!S9+FC_IND_NFM_OM_E!S9</f>
        <v>212.2563574933875</v>
      </c>
      <c r="T9" s="8">
        <f>FC_IND_NFM_AM_E!T9+FC_IND_NFM_PA_E!T9+FC_IND_NFM_SA_E!T9+FC_IND_NFM_OM_E!T9</f>
        <v>189.93783771436642</v>
      </c>
      <c r="U9" s="8">
        <f>FC_IND_NFM_AM_E!U9+FC_IND_NFM_PA_E!U9+FC_IND_NFM_SA_E!U9+FC_IND_NFM_OM_E!U9</f>
        <v>189.49647560825014</v>
      </c>
      <c r="V9" s="8">
        <f>FC_IND_NFM_AM_E!V9+FC_IND_NFM_PA_E!V9+FC_IND_NFM_SA_E!V9+FC_IND_NFM_OM_E!V9</f>
        <v>208.58348815538284</v>
      </c>
      <c r="W9" s="8">
        <f>FC_IND_NFM_AM_E!W9+FC_IND_NFM_PA_E!W9+FC_IND_NFM_SA_E!W9+FC_IND_NFM_OM_E!W9</f>
        <v>189.68250392820781</v>
      </c>
      <c r="X9" s="8">
        <f>FC_IND_NFM_AM_E!X9+FC_IND_NFM_PA_E!X9+FC_IND_NFM_SA_E!X9+FC_IND_NFM_OM_E!X9</f>
        <v>224.30999008383299</v>
      </c>
      <c r="Y9" s="8">
        <f>FC_IND_NFM_AM_E!Y9+FC_IND_NFM_PA_E!Y9+FC_IND_NFM_SA_E!Y9+FC_IND_NFM_OM_E!Y9</f>
        <v>132.72047577539809</v>
      </c>
      <c r="Z9" s="8">
        <f>FC_IND_NFM_AM_E!Z9+FC_IND_NFM_PA_E!Z9+FC_IND_NFM_SA_E!Z9+FC_IND_NFM_OM_E!Z9</f>
        <v>37.035824632373945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526.12477728290878</v>
      </c>
      <c r="D10" s="8">
        <f>FC_IND_NFM_AM_E!D10+FC_IND_NFM_PA_E!D10+FC_IND_NFM_SA_E!D10+FC_IND_NFM_OM_E!D10</f>
        <v>221.46411117124921</v>
      </c>
      <c r="E10" s="8">
        <f>FC_IND_NFM_AM_E!E10+FC_IND_NFM_PA_E!E10+FC_IND_NFM_SA_E!E10+FC_IND_NFM_OM_E!E10</f>
        <v>185.4805048936355</v>
      </c>
      <c r="F10" s="8">
        <f>FC_IND_NFM_AM_E!F10+FC_IND_NFM_PA_E!F10+FC_IND_NFM_SA_E!F10+FC_IND_NFM_OM_E!F10</f>
        <v>226.40088811824162</v>
      </c>
      <c r="G10" s="8">
        <f>FC_IND_NFM_AM_E!G10+FC_IND_NFM_PA_E!G10+FC_IND_NFM_SA_E!G10+FC_IND_NFM_OM_E!G10</f>
        <v>230.85754535062895</v>
      </c>
      <c r="H10" s="8">
        <f>FC_IND_NFM_AM_E!H10+FC_IND_NFM_PA_E!H10+FC_IND_NFM_SA_E!H10+FC_IND_NFM_OM_E!H10</f>
        <v>253.20532215501601</v>
      </c>
      <c r="I10" s="8">
        <f>FC_IND_NFM_AM_E!I10+FC_IND_NFM_PA_E!I10+FC_IND_NFM_SA_E!I10+FC_IND_NFM_OM_E!I10</f>
        <v>391.20935842061061</v>
      </c>
      <c r="J10" s="8">
        <f>FC_IND_NFM_AM_E!J10+FC_IND_NFM_PA_E!J10+FC_IND_NFM_SA_E!J10+FC_IND_NFM_OM_E!J10</f>
        <v>319.44283483916661</v>
      </c>
      <c r="K10" s="8">
        <f>FC_IND_NFM_AM_E!K10+FC_IND_NFM_PA_E!K10+FC_IND_NFM_SA_E!K10+FC_IND_NFM_OM_E!K10</f>
        <v>294.07185461153142</v>
      </c>
      <c r="L10" s="8">
        <f>FC_IND_NFM_AM_E!L10+FC_IND_NFM_PA_E!L10+FC_IND_NFM_SA_E!L10+FC_IND_NFM_OM_E!L10</f>
        <v>25.946477370278611</v>
      </c>
      <c r="M10" s="8">
        <f>FC_IND_NFM_AM_E!M10+FC_IND_NFM_PA_E!M10+FC_IND_NFM_SA_E!M10+FC_IND_NFM_OM_E!M10</f>
        <v>22.826810071036103</v>
      </c>
      <c r="N10" s="8">
        <f>FC_IND_NFM_AM_E!N10+FC_IND_NFM_PA_E!N10+FC_IND_NFM_SA_E!N10+FC_IND_NFM_OM_E!N10</f>
        <v>53.445230527374136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4.1086799999321993E-2</v>
      </c>
      <c r="U10" s="8">
        <f>FC_IND_NFM_AM_E!U10+FC_IND_NFM_PA_E!U10+FC_IND_NFM_SA_E!U10+FC_IND_NFM_OM_E!U10</f>
        <v>1.1224099669166976</v>
      </c>
      <c r="V10" s="8">
        <f>FC_IND_NFM_AM_E!V10+FC_IND_NFM_PA_E!V10+FC_IND_NFM_SA_E!V10+FC_IND_NFM_OM_E!V10</f>
        <v>1.0948110674239455</v>
      </c>
      <c r="W10" s="8">
        <f>FC_IND_NFM_AM_E!W10+FC_IND_NFM_PA_E!W10+FC_IND_NFM_SA_E!W10+FC_IND_NFM_OM_E!W10</f>
        <v>1.1596496738083011</v>
      </c>
      <c r="X10" s="8">
        <f>FC_IND_NFM_AM_E!X10+FC_IND_NFM_PA_E!X10+FC_IND_NFM_SA_E!X10+FC_IND_NFM_OM_E!X10</f>
        <v>0.9768698277205432</v>
      </c>
      <c r="Y10" s="8">
        <f>FC_IND_NFM_AM_E!Y10+FC_IND_NFM_PA_E!Y10+FC_IND_NFM_SA_E!Y10+FC_IND_NFM_OM_E!Y10</f>
        <v>0.97869258760263711</v>
      </c>
      <c r="Z10" s="8">
        <f>FC_IND_NFM_AM_E!Z10+FC_IND_NFM_PA_E!Z10+FC_IND_NFM_SA_E!Z10+FC_IND_NFM_OM_E!Z10</f>
        <v>0.98544252714369973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1236.1406966901848</v>
      </c>
      <c r="D11" s="19">
        <f t="shared" si="8"/>
        <v>1174.7907414730021</v>
      </c>
      <c r="E11" s="19">
        <f t="shared" si="8"/>
        <v>1507.7483993879948</v>
      </c>
      <c r="F11" s="19">
        <f t="shared" si="8"/>
        <v>1031.8196148396473</v>
      </c>
      <c r="G11" s="19">
        <f t="shared" si="8"/>
        <v>907.01185246076193</v>
      </c>
      <c r="H11" s="19">
        <f t="shared" si="8"/>
        <v>1079.4489969353849</v>
      </c>
      <c r="I11" s="19">
        <f t="shared" si="8"/>
        <v>836.838615368815</v>
      </c>
      <c r="J11" s="19">
        <f t="shared" si="8"/>
        <v>937.23158653173937</v>
      </c>
      <c r="K11" s="19">
        <f t="shared" si="8"/>
        <v>609.95148009431625</v>
      </c>
      <c r="L11" s="19">
        <f t="shared" si="8"/>
        <v>422.15088408814211</v>
      </c>
      <c r="M11" s="19">
        <f t="shared" si="8"/>
        <v>427.96309614001274</v>
      </c>
      <c r="N11" s="19">
        <f t="shared" si="8"/>
        <v>488.40554654756721</v>
      </c>
      <c r="O11" s="19">
        <f t="shared" si="8"/>
        <v>377.25544513939326</v>
      </c>
      <c r="P11" s="19">
        <f t="shared" si="8"/>
        <v>291.59265848353749</v>
      </c>
      <c r="Q11" s="19">
        <f t="shared" si="8"/>
        <v>242.72712613792453</v>
      </c>
      <c r="R11" s="19">
        <f t="shared" si="8"/>
        <v>302.88599752379207</v>
      </c>
      <c r="S11" s="19">
        <f t="shared" si="8"/>
        <v>185.57946190119475</v>
      </c>
      <c r="T11" s="19">
        <f t="shared" si="8"/>
        <v>208.84434601128049</v>
      </c>
      <c r="U11" s="19">
        <f t="shared" si="8"/>
        <v>222.59807665823692</v>
      </c>
      <c r="V11" s="19">
        <f t="shared" si="8"/>
        <v>192.32811493989357</v>
      </c>
      <c r="W11" s="19">
        <f t="shared" si="8"/>
        <v>181.23575648069593</v>
      </c>
      <c r="X11" s="19">
        <f t="shared" si="8"/>
        <v>169.49163875826736</v>
      </c>
      <c r="Y11" s="19">
        <f t="shared" ref="Y11:Z11" si="9">SUM(Y12:Y16)</f>
        <v>359.30910078495128</v>
      </c>
      <c r="Z11" s="19">
        <f t="shared" si="9"/>
        <v>175.46861581856308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5.7169358400000005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1080.7071426093196</v>
      </c>
      <c r="D13" s="8">
        <f>FC_IND_NFM_AM_E!D13+FC_IND_NFM_PA_E!D13+FC_IND_NFM_SA_E!D13+FC_IND_NFM_OM_E!D13</f>
        <v>1028.4887908762678</v>
      </c>
      <c r="E13" s="8">
        <f>FC_IND_NFM_AM_E!E13+FC_IND_NFM_PA_E!E13+FC_IND_NFM_SA_E!E13+FC_IND_NFM_OM_E!E13</f>
        <v>1316.7619689379235</v>
      </c>
      <c r="F13" s="8">
        <f>FC_IND_NFM_AM_E!F13+FC_IND_NFM_PA_E!F13+FC_IND_NFM_SA_E!F13+FC_IND_NFM_OM_E!F13</f>
        <v>825.75976160524738</v>
      </c>
      <c r="G13" s="8">
        <f>FC_IND_NFM_AM_E!G13+FC_IND_NFM_PA_E!G13+FC_IND_NFM_SA_E!G13+FC_IND_NFM_OM_E!G13</f>
        <v>725.31359062556191</v>
      </c>
      <c r="H13" s="8">
        <f>FC_IND_NFM_AM_E!H13+FC_IND_NFM_PA_E!H13+FC_IND_NFM_SA_E!H13+FC_IND_NFM_OM_E!H13</f>
        <v>859.06081752178488</v>
      </c>
      <c r="I13" s="8">
        <f>FC_IND_NFM_AM_E!I13+FC_IND_NFM_PA_E!I13+FC_IND_NFM_SA_E!I13+FC_IND_NFM_OM_E!I13</f>
        <v>688.58487493841494</v>
      </c>
      <c r="J13" s="8">
        <f>FC_IND_NFM_AM_E!J13+FC_IND_NFM_PA_E!J13+FC_IND_NFM_SA_E!J13+FC_IND_NFM_OM_E!J13</f>
        <v>777.99183357813934</v>
      </c>
      <c r="K13" s="8">
        <f>FC_IND_NFM_AM_E!K13+FC_IND_NFM_PA_E!K13+FC_IND_NFM_SA_E!K13+FC_IND_NFM_OM_E!K13</f>
        <v>545.38869102551621</v>
      </c>
      <c r="L13" s="8">
        <f>FC_IND_NFM_AM_E!L13+FC_IND_NFM_PA_E!L13+FC_IND_NFM_SA_E!L13+FC_IND_NFM_OM_E!L13</f>
        <v>392.88332590894208</v>
      </c>
      <c r="M13" s="8">
        <f>FC_IND_NFM_AM_E!M13+FC_IND_NFM_PA_E!M13+FC_IND_NFM_SA_E!M13+FC_IND_NFM_OM_E!M13</f>
        <v>401.14653867121274</v>
      </c>
      <c r="N13" s="8">
        <f>FC_IND_NFM_AM_E!N13+FC_IND_NFM_PA_E!N13+FC_IND_NFM_SA_E!N13+FC_IND_NFM_OM_E!N13</f>
        <v>450.71105630756722</v>
      </c>
      <c r="O13" s="8">
        <f>FC_IND_NFM_AM_E!O13+FC_IND_NFM_PA_E!O13+FC_IND_NFM_SA_E!O13+FC_IND_NFM_OM_E!O13</f>
        <v>343.64261737219329</v>
      </c>
      <c r="P13" s="8">
        <f>FC_IND_NFM_AM_E!P13+FC_IND_NFM_PA_E!P13+FC_IND_NFM_SA_E!P13+FC_IND_NFM_OM_E!P13</f>
        <v>289.4620177339375</v>
      </c>
      <c r="Q13" s="8">
        <f>FC_IND_NFM_AM_E!Q13+FC_IND_NFM_PA_E!Q13+FC_IND_NFM_SA_E!Q13+FC_IND_NFM_OM_E!Q13</f>
        <v>236.30265799552453</v>
      </c>
      <c r="R13" s="8">
        <f>FC_IND_NFM_AM_E!R13+FC_IND_NFM_PA_E!R13+FC_IND_NFM_SA_E!R13+FC_IND_NFM_OM_E!R13</f>
        <v>302.88599752379207</v>
      </c>
      <c r="S13" s="8">
        <f>FC_IND_NFM_AM_E!S13+FC_IND_NFM_PA_E!S13+FC_IND_NFM_SA_E!S13+FC_IND_NFM_OM_E!S13</f>
        <v>185.57946190119475</v>
      </c>
      <c r="T13" s="8">
        <f>FC_IND_NFM_AM_E!T13+FC_IND_NFM_PA_E!T13+FC_IND_NFM_SA_E!T13+FC_IND_NFM_OM_E!T13</f>
        <v>208.72850561390419</v>
      </c>
      <c r="U13" s="8">
        <f>FC_IND_NFM_AM_E!U13+FC_IND_NFM_PA_E!U13+FC_IND_NFM_SA_E!U13+FC_IND_NFM_OM_E!U13</f>
        <v>222.47317922462054</v>
      </c>
      <c r="V13" s="8">
        <f>FC_IND_NFM_AM_E!V13+FC_IND_NFM_PA_E!V13+FC_IND_NFM_SA_E!V13+FC_IND_NFM_OM_E!V13</f>
        <v>192.2041063680212</v>
      </c>
      <c r="W13" s="8">
        <f>FC_IND_NFM_AM_E!W13+FC_IND_NFM_PA_E!W13+FC_IND_NFM_SA_E!W13+FC_IND_NFM_OM_E!W13</f>
        <v>180.65672122090393</v>
      </c>
      <c r="X13" s="8">
        <f>FC_IND_NFM_AM_E!X13+FC_IND_NFM_PA_E!X13+FC_IND_NFM_SA_E!X13+FC_IND_NFM_OM_E!X13</f>
        <v>168.78957841132336</v>
      </c>
      <c r="Y13" s="8">
        <f>FC_IND_NFM_AM_E!Y13+FC_IND_NFM_PA_E!Y13+FC_IND_NFM_SA_E!Y13+FC_IND_NFM_OM_E!Y13</f>
        <v>358.71567019335129</v>
      </c>
      <c r="Z13" s="8">
        <f>FC_IND_NFM_AM_E!Z13+FC_IND_NFM_PA_E!Z13+FC_IND_NFM_SA_E!Z13+FC_IND_NFM_OM_E!Z13</f>
        <v>174.82932925856309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155.43355408086524</v>
      </c>
      <c r="D16" s="8">
        <f>FC_IND_NFM_AM_E!D16+FC_IND_NFM_PA_E!D16+FC_IND_NFM_SA_E!D16+FC_IND_NFM_OM_E!D16</f>
        <v>146.30195059673423</v>
      </c>
      <c r="E16" s="8">
        <f>FC_IND_NFM_AM_E!E16+FC_IND_NFM_PA_E!E16+FC_IND_NFM_SA_E!E16+FC_IND_NFM_OM_E!E16</f>
        <v>185.26949461007149</v>
      </c>
      <c r="F16" s="8">
        <f>FC_IND_NFM_AM_E!F16+FC_IND_NFM_PA_E!F16+FC_IND_NFM_SA_E!F16+FC_IND_NFM_OM_E!F16</f>
        <v>206.05985323440001</v>
      </c>
      <c r="G16" s="8">
        <f>FC_IND_NFM_AM_E!G16+FC_IND_NFM_PA_E!G16+FC_IND_NFM_SA_E!G16+FC_IND_NFM_OM_E!G16</f>
        <v>181.69826183520001</v>
      </c>
      <c r="H16" s="8">
        <f>FC_IND_NFM_AM_E!H16+FC_IND_NFM_PA_E!H16+FC_IND_NFM_SA_E!H16+FC_IND_NFM_OM_E!H16</f>
        <v>220.38817941360003</v>
      </c>
      <c r="I16" s="8">
        <f>FC_IND_NFM_AM_E!I16+FC_IND_NFM_PA_E!I16+FC_IND_NFM_SA_E!I16+FC_IND_NFM_OM_E!I16</f>
        <v>148.25374043040003</v>
      </c>
      <c r="J16" s="8">
        <f>FC_IND_NFM_AM_E!J16+FC_IND_NFM_PA_E!J16+FC_IND_NFM_SA_E!J16+FC_IND_NFM_OM_E!J16</f>
        <v>159.23975295359998</v>
      </c>
      <c r="K16" s="8">
        <f>FC_IND_NFM_AM_E!K16+FC_IND_NFM_PA_E!K16+FC_IND_NFM_SA_E!K16+FC_IND_NFM_OM_E!K16</f>
        <v>64.562789068800001</v>
      </c>
      <c r="L16" s="8">
        <f>FC_IND_NFM_AM_E!L16+FC_IND_NFM_PA_E!L16+FC_IND_NFM_SA_E!L16+FC_IND_NFM_OM_E!L16</f>
        <v>29.267558179199998</v>
      </c>
      <c r="M16" s="8">
        <f>FC_IND_NFM_AM_E!M16+FC_IND_NFM_PA_E!M16+FC_IND_NFM_SA_E!M16+FC_IND_NFM_OM_E!M16</f>
        <v>26.816557468800006</v>
      </c>
      <c r="N16" s="8">
        <f>FC_IND_NFM_AM_E!N16+FC_IND_NFM_PA_E!N16+FC_IND_NFM_SA_E!N16+FC_IND_NFM_OM_E!N16</f>
        <v>37.694490240000007</v>
      </c>
      <c r="O16" s="8">
        <f>FC_IND_NFM_AM_E!O16+FC_IND_NFM_PA_E!O16+FC_IND_NFM_SA_E!O16+FC_IND_NFM_OM_E!O16</f>
        <v>33.612827767200002</v>
      </c>
      <c r="P16" s="8">
        <f>FC_IND_NFM_AM_E!P16+FC_IND_NFM_PA_E!P16+FC_IND_NFM_SA_E!P16+FC_IND_NFM_OM_E!P16</f>
        <v>2.1306407496000004</v>
      </c>
      <c r="Q16" s="8">
        <f>FC_IND_NFM_AM_E!Q16+FC_IND_NFM_PA_E!Q16+FC_IND_NFM_SA_E!Q16+FC_IND_NFM_OM_E!Q16</f>
        <v>6.4244681423999985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0.11584039737631679</v>
      </c>
      <c r="U16" s="8">
        <f>FC_IND_NFM_AM_E!U16+FC_IND_NFM_PA_E!U16+FC_IND_NFM_SA_E!U16+FC_IND_NFM_OM_E!U16</f>
        <v>0.12489743361638396</v>
      </c>
      <c r="V16" s="8">
        <f>FC_IND_NFM_AM_E!V16+FC_IND_NFM_PA_E!V16+FC_IND_NFM_SA_E!V16+FC_IND_NFM_OM_E!V16</f>
        <v>0.12400857187237199</v>
      </c>
      <c r="W16" s="8">
        <f>FC_IND_NFM_AM_E!W16+FC_IND_NFM_PA_E!W16+FC_IND_NFM_SA_E!W16+FC_IND_NFM_OM_E!W16</f>
        <v>0.57903525979199999</v>
      </c>
      <c r="X16" s="8">
        <f>FC_IND_NFM_AM_E!X16+FC_IND_NFM_PA_E!X16+FC_IND_NFM_SA_E!X16+FC_IND_NFM_OM_E!X16</f>
        <v>0.70206034694399999</v>
      </c>
      <c r="Y16" s="8">
        <f>FC_IND_NFM_AM_E!Y16+FC_IND_NFM_PA_E!Y16+FC_IND_NFM_SA_E!Y16+FC_IND_NFM_OM_E!Y16</f>
        <v>0.5934305916</v>
      </c>
      <c r="Z16" s="8">
        <f>FC_IND_NFM_AM_E!Z16+FC_IND_NFM_PA_E!Z16+FC_IND_NFM_SA_E!Z16+FC_IND_NFM_OM_E!Z16</f>
        <v>0.63928656000000017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416.29248000000001</v>
      </c>
      <c r="D17" s="27">
        <f t="shared" si="10"/>
        <v>467.35884720000001</v>
      </c>
      <c r="E17" s="27">
        <f t="shared" si="10"/>
        <v>501.41486159999988</v>
      </c>
      <c r="F17" s="27">
        <f t="shared" si="10"/>
        <v>462.09814560000007</v>
      </c>
      <c r="G17" s="27">
        <f t="shared" si="10"/>
        <v>320.86585439999999</v>
      </c>
      <c r="H17" s="27">
        <f t="shared" si="10"/>
        <v>174.90170880000002</v>
      </c>
      <c r="I17" s="27">
        <f t="shared" si="10"/>
        <v>173.08221839999999</v>
      </c>
      <c r="J17" s="27">
        <f t="shared" si="10"/>
        <v>172.71792720000005</v>
      </c>
      <c r="K17" s="27">
        <f t="shared" si="10"/>
        <v>222.04007279999999</v>
      </c>
      <c r="L17" s="27">
        <f t="shared" si="10"/>
        <v>197.65221839999995</v>
      </c>
      <c r="M17" s="27">
        <f t="shared" si="10"/>
        <v>174.72021839999999</v>
      </c>
      <c r="N17" s="27">
        <f t="shared" si="10"/>
        <v>177.71220719999997</v>
      </c>
      <c r="O17" s="27">
        <f t="shared" si="10"/>
        <v>170.81422559999996</v>
      </c>
      <c r="P17" s="27">
        <f t="shared" si="10"/>
        <v>195.7302072</v>
      </c>
      <c r="Q17" s="27">
        <f t="shared" si="10"/>
        <v>234.32793839999991</v>
      </c>
      <c r="R17" s="27">
        <f t="shared" si="10"/>
        <v>241.5902112</v>
      </c>
      <c r="S17" s="27">
        <f t="shared" si="10"/>
        <v>221.12171280000001</v>
      </c>
      <c r="T17" s="27">
        <f t="shared" si="10"/>
        <v>247.14809280000003</v>
      </c>
      <c r="U17" s="27">
        <f t="shared" si="10"/>
        <v>256.84715519999997</v>
      </c>
      <c r="V17" s="27">
        <f t="shared" si="10"/>
        <v>231.45489935999996</v>
      </c>
      <c r="W17" s="27">
        <f t="shared" si="10"/>
        <v>240.48799056000007</v>
      </c>
      <c r="X17" s="27">
        <f t="shared" si="10"/>
        <v>214.66156032000001</v>
      </c>
      <c r="Y17" s="27">
        <f t="shared" ref="Y17:Z17" si="11">SUM(Y18:Y21)</f>
        <v>237.8667312</v>
      </c>
      <c r="Z17" s="27">
        <f t="shared" si="11"/>
        <v>211.70560176000001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0.63935999999999982</v>
      </c>
      <c r="D18" s="8">
        <f>FC_IND_NFM_AM_E!D18+FC_IND_NFM_PA_E!D18+FC_IND_NFM_SA_E!D18+FC_IND_NFM_OM_E!D18</f>
        <v>0.51947999999999994</v>
      </c>
      <c r="E18" s="8">
        <f>FC_IND_NFM_AM_E!E18+FC_IND_NFM_PA_E!E18+FC_IND_NFM_SA_E!E18+FC_IND_NFM_OM_E!E18</f>
        <v>0.47952000000000006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2.8771200000000006</v>
      </c>
      <c r="D19" s="8">
        <f>FC_IND_NFM_AM_E!D19+FC_IND_NFM_PA_E!D19+FC_IND_NFM_SA_E!D19+FC_IND_NFM_OM_E!D19</f>
        <v>2.5574400000000006</v>
      </c>
      <c r="E19" s="8">
        <f>FC_IND_NFM_AM_E!E19+FC_IND_NFM_PA_E!E19+FC_IND_NFM_SA_E!E19+FC_IND_NFM_OM_E!E19</f>
        <v>2.4375600000000004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1.7182799999999998</v>
      </c>
      <c r="O19" s="8">
        <f>FC_IND_NFM_AM_E!O19+FC_IND_NFM_PA_E!O19+FC_IND_NFM_SA_E!O19+FC_IND_NFM_OM_E!O19</f>
        <v>1.9180799999999991</v>
      </c>
      <c r="P19" s="8">
        <f>FC_IND_NFM_AM_E!P19+FC_IND_NFM_PA_E!P19+FC_IND_NFM_SA_E!P19+FC_IND_NFM_OM_E!P19</f>
        <v>1.71828</v>
      </c>
      <c r="Q19" s="8">
        <f>FC_IND_NFM_AM_E!Q19+FC_IND_NFM_PA_E!Q19+FC_IND_NFM_SA_E!Q19+FC_IND_NFM_OM_E!Q19</f>
        <v>2.27772</v>
      </c>
      <c r="R19" s="8">
        <f>FC_IND_NFM_AM_E!R19+FC_IND_NFM_PA_E!R19+FC_IND_NFM_SA_E!R19+FC_IND_NFM_OM_E!R19</f>
        <v>2.0779200000000007</v>
      </c>
      <c r="S19" s="8">
        <f>FC_IND_NFM_AM_E!S19+FC_IND_NFM_PA_E!S19+FC_IND_NFM_SA_E!S19+FC_IND_NFM_OM_E!S19</f>
        <v>2.3576399999999991</v>
      </c>
      <c r="T19" s="8">
        <f>FC_IND_NFM_AM_E!T19+FC_IND_NFM_PA_E!T19+FC_IND_NFM_SA_E!T19+FC_IND_NFM_OM_E!T19</f>
        <v>3.8041919999999996</v>
      </c>
      <c r="U19" s="8">
        <f>FC_IND_NFM_AM_E!U19+FC_IND_NFM_PA_E!U19+FC_IND_NFM_SA_E!U19+FC_IND_NFM_OM_E!U19</f>
        <v>3.1904064000000001</v>
      </c>
      <c r="V19" s="8">
        <f>FC_IND_NFM_AM_E!V19+FC_IND_NFM_PA_E!V19+FC_IND_NFM_SA_E!V19+FC_IND_NFM_OM_E!V19</f>
        <v>3.0639729600000001</v>
      </c>
      <c r="W19" s="8">
        <f>FC_IND_NFM_AM_E!W19+FC_IND_NFM_PA_E!W19+FC_IND_NFM_SA_E!W19+FC_IND_NFM_OM_E!W19</f>
        <v>3.3213153600000007</v>
      </c>
      <c r="X19" s="8">
        <f>FC_IND_NFM_AM_E!X19+FC_IND_NFM_PA_E!X19+FC_IND_NFM_SA_E!X19+FC_IND_NFM_OM_E!X19</f>
        <v>3.8470291199999997</v>
      </c>
      <c r="Y19" s="8">
        <f>FC_IND_NFM_AM_E!Y19+FC_IND_NFM_PA_E!Y19+FC_IND_NFM_SA_E!Y19+FC_IND_NFM_OM_E!Y19</f>
        <v>3.4125840000000003</v>
      </c>
      <c r="Z19" s="8">
        <f>FC_IND_NFM_AM_E!Z19+FC_IND_NFM_PA_E!Z19+FC_IND_NFM_SA_E!Z19+FC_IND_NFM_OM_E!Z19</f>
        <v>3.1207161599999997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412.77600000000001</v>
      </c>
      <c r="D21" s="8">
        <f>FC_IND_NFM_AM_E!D21+FC_IND_NFM_PA_E!D21+FC_IND_NFM_SA_E!D21+FC_IND_NFM_OM_E!D21</f>
        <v>464.28192720000004</v>
      </c>
      <c r="E21" s="8">
        <f>FC_IND_NFM_AM_E!E21+FC_IND_NFM_PA_E!E21+FC_IND_NFM_SA_E!E21+FC_IND_NFM_OM_E!E21</f>
        <v>498.49778159999988</v>
      </c>
      <c r="F21" s="8">
        <f>FC_IND_NFM_AM_E!F21+FC_IND_NFM_PA_E!F21+FC_IND_NFM_SA_E!F21+FC_IND_NFM_OM_E!F21</f>
        <v>462.09814560000007</v>
      </c>
      <c r="G21" s="8">
        <f>FC_IND_NFM_AM_E!G21+FC_IND_NFM_PA_E!G21+FC_IND_NFM_SA_E!G21+FC_IND_NFM_OM_E!G21</f>
        <v>320.86585439999999</v>
      </c>
      <c r="H21" s="8">
        <f>FC_IND_NFM_AM_E!H21+FC_IND_NFM_PA_E!H21+FC_IND_NFM_SA_E!H21+FC_IND_NFM_OM_E!H21</f>
        <v>174.90170880000002</v>
      </c>
      <c r="I21" s="8">
        <f>FC_IND_NFM_AM_E!I21+FC_IND_NFM_PA_E!I21+FC_IND_NFM_SA_E!I21+FC_IND_NFM_OM_E!I21</f>
        <v>173.08221839999999</v>
      </c>
      <c r="J21" s="8">
        <f>FC_IND_NFM_AM_E!J21+FC_IND_NFM_PA_E!J21+FC_IND_NFM_SA_E!J21+FC_IND_NFM_OM_E!J21</f>
        <v>172.71792720000005</v>
      </c>
      <c r="K21" s="8">
        <f>FC_IND_NFM_AM_E!K21+FC_IND_NFM_PA_E!K21+FC_IND_NFM_SA_E!K21+FC_IND_NFM_OM_E!K21</f>
        <v>222.04007279999999</v>
      </c>
      <c r="L21" s="8">
        <f>FC_IND_NFM_AM_E!L21+FC_IND_NFM_PA_E!L21+FC_IND_NFM_SA_E!L21+FC_IND_NFM_OM_E!L21</f>
        <v>197.65221839999995</v>
      </c>
      <c r="M21" s="8">
        <f>FC_IND_NFM_AM_E!M21+FC_IND_NFM_PA_E!M21+FC_IND_NFM_SA_E!M21+FC_IND_NFM_OM_E!M21</f>
        <v>174.72021839999999</v>
      </c>
      <c r="N21" s="8">
        <f>FC_IND_NFM_AM_E!N21+FC_IND_NFM_PA_E!N21+FC_IND_NFM_SA_E!N21+FC_IND_NFM_OM_E!N21</f>
        <v>175.99392719999997</v>
      </c>
      <c r="O21" s="8">
        <f>FC_IND_NFM_AM_E!O21+FC_IND_NFM_PA_E!O21+FC_IND_NFM_SA_E!O21+FC_IND_NFM_OM_E!O21</f>
        <v>168.89614559999995</v>
      </c>
      <c r="P21" s="8">
        <f>FC_IND_NFM_AM_E!P21+FC_IND_NFM_PA_E!P21+FC_IND_NFM_SA_E!P21+FC_IND_NFM_OM_E!P21</f>
        <v>194.0119272</v>
      </c>
      <c r="Q21" s="8">
        <f>FC_IND_NFM_AM_E!Q21+FC_IND_NFM_PA_E!Q21+FC_IND_NFM_SA_E!Q21+FC_IND_NFM_OM_E!Q21</f>
        <v>232.05021839999992</v>
      </c>
      <c r="R21" s="8">
        <f>FC_IND_NFM_AM_E!R21+FC_IND_NFM_PA_E!R21+FC_IND_NFM_SA_E!R21+FC_IND_NFM_OM_E!R21</f>
        <v>239.51229119999999</v>
      </c>
      <c r="S21" s="8">
        <f>FC_IND_NFM_AM_E!S21+FC_IND_NFM_PA_E!S21+FC_IND_NFM_SA_E!S21+FC_IND_NFM_OM_E!S21</f>
        <v>218.76407280000001</v>
      </c>
      <c r="T21" s="8">
        <f>FC_IND_NFM_AM_E!T21+FC_IND_NFM_PA_E!T21+FC_IND_NFM_SA_E!T21+FC_IND_NFM_OM_E!T21</f>
        <v>243.34390080000003</v>
      </c>
      <c r="U21" s="8">
        <f>FC_IND_NFM_AM_E!U21+FC_IND_NFM_PA_E!U21+FC_IND_NFM_SA_E!U21+FC_IND_NFM_OM_E!U21</f>
        <v>253.65674879999997</v>
      </c>
      <c r="V21" s="8">
        <f>FC_IND_NFM_AM_E!V21+FC_IND_NFM_PA_E!V21+FC_IND_NFM_SA_E!V21+FC_IND_NFM_OM_E!V21</f>
        <v>228.39092639999996</v>
      </c>
      <c r="W21" s="8">
        <f>FC_IND_NFM_AM_E!W21+FC_IND_NFM_PA_E!W21+FC_IND_NFM_SA_E!W21+FC_IND_NFM_OM_E!W21</f>
        <v>237.16667520000007</v>
      </c>
      <c r="X21" s="8">
        <f>FC_IND_NFM_AM_E!X21+FC_IND_NFM_PA_E!X21+FC_IND_NFM_SA_E!X21+FC_IND_NFM_OM_E!X21</f>
        <v>210.8145312</v>
      </c>
      <c r="Y21" s="8">
        <f>FC_IND_NFM_AM_E!Y21+FC_IND_NFM_PA_E!Y21+FC_IND_NFM_SA_E!Y21+FC_IND_NFM_OM_E!Y21</f>
        <v>234.45414719999999</v>
      </c>
      <c r="Z21" s="8">
        <f>FC_IND_NFM_AM_E!Z21+FC_IND_NFM_PA_E!Z21+FC_IND_NFM_SA_E!Z21+FC_IND_NFM_OM_E!Z21</f>
        <v>208.58488560000001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1.0516499135999997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1.0516499135999997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4901.0242734900003</v>
      </c>
      <c r="D26" s="27">
        <f t="shared" si="14"/>
        <v>4114.9203651900007</v>
      </c>
      <c r="E26" s="27">
        <f t="shared" si="14"/>
        <v>3920.7915990900001</v>
      </c>
      <c r="F26" s="27">
        <f t="shared" si="14"/>
        <v>4178.41693992</v>
      </c>
      <c r="G26" s="27">
        <f t="shared" si="14"/>
        <v>4121.7299163900007</v>
      </c>
      <c r="H26" s="27">
        <f t="shared" si="14"/>
        <v>3870.7784893799994</v>
      </c>
      <c r="I26" s="27">
        <f t="shared" si="14"/>
        <v>3642.2570583000002</v>
      </c>
      <c r="J26" s="27">
        <f t="shared" si="14"/>
        <v>3010.8762396900001</v>
      </c>
      <c r="K26" s="27">
        <f t="shared" si="14"/>
        <v>3132.6244310699999</v>
      </c>
      <c r="L26" s="27">
        <f t="shared" si="14"/>
        <v>2300.4992983500001</v>
      </c>
      <c r="M26" s="27">
        <f t="shared" si="14"/>
        <v>2297.44550961</v>
      </c>
      <c r="N26" s="27">
        <f t="shared" si="14"/>
        <v>1898.8062892199998</v>
      </c>
      <c r="O26" s="27">
        <f t="shared" si="14"/>
        <v>1224.09120465</v>
      </c>
      <c r="P26" s="27">
        <f t="shared" si="14"/>
        <v>1177.9489226700002</v>
      </c>
      <c r="Q26" s="27">
        <f t="shared" si="14"/>
        <v>942.93613565999999</v>
      </c>
      <c r="R26" s="27">
        <f t="shared" si="14"/>
        <v>888.91771994999999</v>
      </c>
      <c r="S26" s="27">
        <f t="shared" si="14"/>
        <v>985.49499915000013</v>
      </c>
      <c r="T26" s="27">
        <f t="shared" si="14"/>
        <v>950.74073028000009</v>
      </c>
      <c r="U26" s="27">
        <f t="shared" si="14"/>
        <v>954.68846751000012</v>
      </c>
      <c r="V26" s="27">
        <f t="shared" si="14"/>
        <v>941.47512920999998</v>
      </c>
      <c r="W26" s="27">
        <f t="shared" si="14"/>
        <v>963.13859073000003</v>
      </c>
      <c r="X26" s="27">
        <f t="shared" si="14"/>
        <v>905.26587137999991</v>
      </c>
      <c r="Y26" s="27">
        <f t="shared" ref="Y26:Z26" si="15">SUM(Y27,Y33)</f>
        <v>785.70023724000021</v>
      </c>
      <c r="Z26" s="27">
        <f t="shared" si="15"/>
        <v>694.10728215000006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4901.0242734900003</v>
      </c>
      <c r="D33" s="19">
        <f t="shared" si="18"/>
        <v>4114.9203651900007</v>
      </c>
      <c r="E33" s="19">
        <f t="shared" si="18"/>
        <v>3920.7915990900001</v>
      </c>
      <c r="F33" s="19">
        <f t="shared" si="18"/>
        <v>4178.41693992</v>
      </c>
      <c r="G33" s="19">
        <f t="shared" si="18"/>
        <v>4121.7299163900007</v>
      </c>
      <c r="H33" s="19">
        <f t="shared" si="18"/>
        <v>3870.7784893799994</v>
      </c>
      <c r="I33" s="19">
        <f t="shared" si="18"/>
        <v>3642.2570583000002</v>
      </c>
      <c r="J33" s="19">
        <f t="shared" si="18"/>
        <v>3010.8762396900001</v>
      </c>
      <c r="K33" s="19">
        <f t="shared" si="18"/>
        <v>3132.6244310699999</v>
      </c>
      <c r="L33" s="19">
        <f t="shared" si="18"/>
        <v>2300.4992983500001</v>
      </c>
      <c r="M33" s="19">
        <f t="shared" si="18"/>
        <v>2297.44550961</v>
      </c>
      <c r="N33" s="19">
        <f t="shared" si="18"/>
        <v>1898.8062892199998</v>
      </c>
      <c r="O33" s="19">
        <f t="shared" si="18"/>
        <v>1224.09120465</v>
      </c>
      <c r="P33" s="19">
        <f t="shared" si="18"/>
        <v>1177.9489226700002</v>
      </c>
      <c r="Q33" s="19">
        <f t="shared" si="18"/>
        <v>942.93613565999999</v>
      </c>
      <c r="R33" s="19">
        <f t="shared" si="18"/>
        <v>888.91771994999999</v>
      </c>
      <c r="S33" s="19">
        <f t="shared" si="18"/>
        <v>985.49499915000013</v>
      </c>
      <c r="T33" s="19">
        <f t="shared" si="18"/>
        <v>950.74073028000009</v>
      </c>
      <c r="U33" s="19">
        <f t="shared" si="18"/>
        <v>954.68846751000012</v>
      </c>
      <c r="V33" s="19">
        <f t="shared" si="18"/>
        <v>941.47512920999998</v>
      </c>
      <c r="W33" s="19">
        <f t="shared" si="18"/>
        <v>963.13859073000003</v>
      </c>
      <c r="X33" s="19">
        <f t="shared" si="18"/>
        <v>905.26587137999991</v>
      </c>
      <c r="Y33" s="19">
        <f t="shared" ref="Y33:Z33" si="19">SUM(Y34:Y50)</f>
        <v>785.70023724000021</v>
      </c>
      <c r="Z33" s="19">
        <f t="shared" si="19"/>
        <v>694.10728215000006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1005.4508216400004</v>
      </c>
      <c r="D36" s="8">
        <f>FC_IND_NFM_AM_E!D36+FC_IND_NFM_PA_E!D36+FC_IND_NFM_SA_E!D36+FC_IND_NFM_OM_E!D36</f>
        <v>423.14569740000002</v>
      </c>
      <c r="E36" s="8">
        <f>FC_IND_NFM_AM_E!E36+FC_IND_NFM_PA_E!E36+FC_IND_NFM_SA_E!E36+FC_IND_NFM_OM_E!E36</f>
        <v>392.27919659999998</v>
      </c>
      <c r="F36" s="8">
        <f>FC_IND_NFM_AM_E!F36+FC_IND_NFM_PA_E!F36+FC_IND_NFM_SA_E!F36+FC_IND_NFM_OM_E!F36</f>
        <v>356.11759620000004</v>
      </c>
      <c r="G36" s="8">
        <f>FC_IND_NFM_AM_E!G36+FC_IND_NFM_PA_E!G36+FC_IND_NFM_SA_E!G36+FC_IND_NFM_OM_E!G36</f>
        <v>333.2237299200001</v>
      </c>
      <c r="H36" s="8">
        <f>FC_IND_NFM_AM_E!H36+FC_IND_NFM_PA_E!H36+FC_IND_NFM_SA_E!H36+FC_IND_NFM_OM_E!H36</f>
        <v>349.44976872000007</v>
      </c>
      <c r="I36" s="8">
        <f>FC_IND_NFM_AM_E!I36+FC_IND_NFM_PA_E!I36+FC_IND_NFM_SA_E!I36+FC_IND_NFM_OM_E!I36</f>
        <v>357.7849506</v>
      </c>
      <c r="J36" s="8">
        <f>FC_IND_NFM_AM_E!J36+FC_IND_NFM_PA_E!J36+FC_IND_NFM_SA_E!J36+FC_IND_NFM_OM_E!J36</f>
        <v>360.77642064000003</v>
      </c>
      <c r="K36" s="8">
        <f>FC_IND_NFM_AM_E!K36+FC_IND_NFM_PA_E!K36+FC_IND_NFM_SA_E!K36+FC_IND_NFM_OM_E!K36</f>
        <v>342.21375728999999</v>
      </c>
      <c r="L36" s="8">
        <f>FC_IND_NFM_AM_E!L36+FC_IND_NFM_PA_E!L36+FC_IND_NFM_SA_E!L36+FC_IND_NFM_OM_E!L36</f>
        <v>287.62272288000008</v>
      </c>
      <c r="M36" s="8">
        <f>FC_IND_NFM_AM_E!M36+FC_IND_NFM_PA_E!M36+FC_IND_NFM_SA_E!M36+FC_IND_NFM_OM_E!M36</f>
        <v>316.28190996000001</v>
      </c>
      <c r="N36" s="8">
        <f>FC_IND_NFM_AM_E!N36+FC_IND_NFM_PA_E!N36+FC_IND_NFM_SA_E!N36+FC_IND_NFM_OM_E!N36</f>
        <v>277.03593108000001</v>
      </c>
      <c r="O36" s="8">
        <f>FC_IND_NFM_AM_E!O36+FC_IND_NFM_PA_E!O36+FC_IND_NFM_SA_E!O36+FC_IND_NFM_OM_E!O36</f>
        <v>228.704688</v>
      </c>
      <c r="P36" s="8">
        <f>FC_IND_NFM_AM_E!P36+FC_IND_NFM_PA_E!P36+FC_IND_NFM_SA_E!P36+FC_IND_NFM_OM_E!P36</f>
        <v>201.94364988000001</v>
      </c>
      <c r="Q36" s="8">
        <f>FC_IND_NFM_AM_E!Q36+FC_IND_NFM_PA_E!Q36+FC_IND_NFM_SA_E!Q36+FC_IND_NFM_OM_E!Q36</f>
        <v>206.48048940000001</v>
      </c>
      <c r="R36" s="8">
        <f>FC_IND_NFM_AM_E!R36+FC_IND_NFM_PA_E!R36+FC_IND_NFM_SA_E!R36+FC_IND_NFM_OM_E!R36</f>
        <v>204.26885963999996</v>
      </c>
      <c r="S36" s="8">
        <f>FC_IND_NFM_AM_E!S36+FC_IND_NFM_PA_E!S36+FC_IND_NFM_SA_E!S36+FC_IND_NFM_OM_E!S36</f>
        <v>218.76371207999998</v>
      </c>
      <c r="T36" s="8">
        <f>FC_IND_NFM_AM_E!T36+FC_IND_NFM_PA_E!T36+FC_IND_NFM_SA_E!T36+FC_IND_NFM_OM_E!T36</f>
        <v>227.07186192</v>
      </c>
      <c r="U36" s="8">
        <f>FC_IND_NFM_AM_E!U36+FC_IND_NFM_PA_E!U36+FC_IND_NFM_SA_E!U36+FC_IND_NFM_OM_E!U36</f>
        <v>234.66724047000002</v>
      </c>
      <c r="V36" s="8">
        <f>FC_IND_NFM_AM_E!V36+FC_IND_NFM_PA_E!V36+FC_IND_NFM_SA_E!V36+FC_IND_NFM_OM_E!V36</f>
        <v>194.98346748</v>
      </c>
      <c r="W36" s="8">
        <f>FC_IND_NFM_AM_E!W36+FC_IND_NFM_PA_E!W36+FC_IND_NFM_SA_E!W36+FC_IND_NFM_OM_E!W36</f>
        <v>190.07913986999998</v>
      </c>
      <c r="X36" s="8">
        <f>FC_IND_NFM_AM_E!X36+FC_IND_NFM_PA_E!X36+FC_IND_NFM_SA_E!X36+FC_IND_NFM_OM_E!X36</f>
        <v>202.81986279</v>
      </c>
      <c r="Y36" s="8">
        <f>FC_IND_NFM_AM_E!Y36+FC_IND_NFM_PA_E!Y36+FC_IND_NFM_SA_E!Y36+FC_IND_NFM_OM_E!Y36</f>
        <v>173.1606606</v>
      </c>
      <c r="Z36" s="8">
        <f>FC_IND_NFM_AM_E!Z36+FC_IND_NFM_PA_E!Z36+FC_IND_NFM_SA_E!Z36+FC_IND_NFM_OM_E!Z36</f>
        <v>170.69052276000005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0.77376221999999983</v>
      </c>
      <c r="D37" s="8">
        <f>FC_IND_NFM_AM_E!D37+FC_IND_NFM_PA_E!D37+FC_IND_NFM_SA_E!D37+FC_IND_NFM_OM_E!D37</f>
        <v>2.9937599999999985E-3</v>
      </c>
      <c r="E37" s="8">
        <f>FC_IND_NFM_AM_E!E37+FC_IND_NFM_PA_E!E37+FC_IND_NFM_SA_E!E37+FC_IND_NFM_OM_E!E37</f>
        <v>2.9937599999999985E-3</v>
      </c>
      <c r="F37" s="8">
        <f>FC_IND_NFM_AM_E!F37+FC_IND_NFM_PA_E!F37+FC_IND_NFM_SA_E!F37+FC_IND_NFM_OM_E!F37</f>
        <v>2.9937599999999985E-3</v>
      </c>
      <c r="G37" s="8">
        <f>FC_IND_NFM_AM_E!G37+FC_IND_NFM_PA_E!G37+FC_IND_NFM_SA_E!G37+FC_IND_NFM_OM_E!G37</f>
        <v>2.9937599999999985E-3</v>
      </c>
      <c r="H37" s="8">
        <f>FC_IND_NFM_AM_E!H37+FC_IND_NFM_PA_E!H37+FC_IND_NFM_SA_E!H37+FC_IND_NFM_OM_E!H37</f>
        <v>2.9937599999999985E-3</v>
      </c>
      <c r="I37" s="8">
        <f>FC_IND_NFM_AM_E!I37+FC_IND_NFM_PA_E!I37+FC_IND_NFM_SA_E!I37+FC_IND_NFM_OM_E!I37</f>
        <v>2.9937599999999985E-3</v>
      </c>
      <c r="J37" s="8">
        <f>FC_IND_NFM_AM_E!J37+FC_IND_NFM_PA_E!J37+FC_IND_NFM_SA_E!J37+FC_IND_NFM_OM_E!J37</f>
        <v>0.75985371000000024</v>
      </c>
      <c r="K37" s="8">
        <f>FC_IND_NFM_AM_E!K37+FC_IND_NFM_PA_E!K37+FC_IND_NFM_SA_E!K37+FC_IND_NFM_OM_E!K37</f>
        <v>2.9937599999999985E-3</v>
      </c>
      <c r="L37" s="8">
        <f>FC_IND_NFM_AM_E!L37+FC_IND_NFM_PA_E!L37+FC_IND_NFM_SA_E!L37+FC_IND_NFM_OM_E!L37</f>
        <v>2.9937599999999985E-3</v>
      </c>
      <c r="M37" s="8">
        <f>FC_IND_NFM_AM_E!M37+FC_IND_NFM_PA_E!M37+FC_IND_NFM_SA_E!M37+FC_IND_NFM_OM_E!M37</f>
        <v>2.145528E-2</v>
      </c>
      <c r="N37" s="8">
        <f>FC_IND_NFM_AM_E!N37+FC_IND_NFM_PA_E!N37+FC_IND_NFM_SA_E!N37+FC_IND_NFM_OM_E!N37</f>
        <v>2.9937599999999985E-3</v>
      </c>
      <c r="O37" s="8">
        <f>FC_IND_NFM_AM_E!O37+FC_IND_NFM_PA_E!O37+FC_IND_NFM_SA_E!O37+FC_IND_NFM_OM_E!O37</f>
        <v>2.9937599999999985E-3</v>
      </c>
      <c r="P37" s="8">
        <f>FC_IND_NFM_AM_E!P37+FC_IND_NFM_PA_E!P37+FC_IND_NFM_SA_E!P37+FC_IND_NFM_OM_E!P37</f>
        <v>2.9937599999999985E-3</v>
      </c>
      <c r="Q37" s="8">
        <f>FC_IND_NFM_AM_E!Q37+FC_IND_NFM_PA_E!Q37+FC_IND_NFM_SA_E!Q37+FC_IND_NFM_OM_E!Q37</f>
        <v>2.9937599999999985E-3</v>
      </c>
      <c r="R37" s="8">
        <f>FC_IND_NFM_AM_E!R37+FC_IND_NFM_PA_E!R37+FC_IND_NFM_SA_E!R37+FC_IND_NFM_OM_E!R37</f>
        <v>2.9937599999999994E-3</v>
      </c>
      <c r="S37" s="8">
        <f>FC_IND_NFM_AM_E!S37+FC_IND_NFM_PA_E!S37+FC_IND_NFM_SA_E!S37+FC_IND_NFM_OM_E!S37</f>
        <v>2.9937599999999985E-3</v>
      </c>
      <c r="T37" s="8">
        <f>FC_IND_NFM_AM_E!T37+FC_IND_NFM_PA_E!T37+FC_IND_NFM_SA_E!T37+FC_IND_NFM_OM_E!T37</f>
        <v>6.1247340000000011E-2</v>
      </c>
      <c r="U37" s="8">
        <f>FC_IND_NFM_AM_E!U37+FC_IND_NFM_PA_E!U37+FC_IND_NFM_SA_E!U37+FC_IND_NFM_OM_E!U37</f>
        <v>3.6985409999999996E-2</v>
      </c>
      <c r="V37" s="8">
        <f>FC_IND_NFM_AM_E!V37+FC_IND_NFM_PA_E!V37+FC_IND_NFM_SA_E!V37+FC_IND_NFM_OM_E!V37</f>
        <v>5.3451090000000007E-2</v>
      </c>
      <c r="W37" s="8">
        <f>FC_IND_NFM_AM_E!W37+FC_IND_NFM_PA_E!W37+FC_IND_NFM_SA_E!W37+FC_IND_NFM_OM_E!W37</f>
        <v>2.4698520000000002E-2</v>
      </c>
      <c r="X37" s="8">
        <f>FC_IND_NFM_AM_E!X37+FC_IND_NFM_PA_E!X37+FC_IND_NFM_SA_E!X37+FC_IND_NFM_OM_E!X37</f>
        <v>6.6174569999999988E-2</v>
      </c>
      <c r="Y37" s="8">
        <f>FC_IND_NFM_AM_E!Y37+FC_IND_NFM_PA_E!Y37+FC_IND_NFM_SA_E!Y37+FC_IND_NFM_OM_E!Y37</f>
        <v>0.12561317999999999</v>
      </c>
      <c r="Z37" s="8">
        <f>FC_IND_NFM_AM_E!Z37+FC_IND_NFM_PA_E!Z37+FC_IND_NFM_SA_E!Z37+FC_IND_NFM_OM_E!Z37</f>
        <v>0.14469839999999995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85.238082719999994</v>
      </c>
      <c r="D41" s="8">
        <f>FC_IND_NFM_AM_E!D41+FC_IND_NFM_PA_E!D41+FC_IND_NFM_SA_E!D41+FC_IND_NFM_OM_E!D41</f>
        <v>89.626456080000025</v>
      </c>
      <c r="E41" s="8">
        <f>FC_IND_NFM_AM_E!E41+FC_IND_NFM_PA_E!E41+FC_IND_NFM_SA_E!E41+FC_IND_NFM_OM_E!E41</f>
        <v>88.482383279999979</v>
      </c>
      <c r="F41" s="8">
        <f>FC_IND_NFM_AM_E!F41+FC_IND_NFM_PA_E!F41+FC_IND_NFM_SA_E!F41+FC_IND_NFM_OM_E!F41</f>
        <v>86.849102880000032</v>
      </c>
      <c r="G41" s="8">
        <f>FC_IND_NFM_AM_E!G41+FC_IND_NFM_PA_E!G41+FC_IND_NFM_SA_E!G41+FC_IND_NFM_OM_E!G41</f>
        <v>81.873162719999996</v>
      </c>
      <c r="H41" s="8">
        <f>FC_IND_NFM_AM_E!H41+FC_IND_NFM_PA_E!H41+FC_IND_NFM_SA_E!H41+FC_IND_NFM_OM_E!H41</f>
        <v>3.2670784799999999</v>
      </c>
      <c r="I41" s="8">
        <f>FC_IND_NFM_AM_E!I41+FC_IND_NFM_PA_E!I41+FC_IND_NFM_SA_E!I41+FC_IND_NFM_OM_E!I41</f>
        <v>3.4073697599999999</v>
      </c>
      <c r="J41" s="8">
        <f>FC_IND_NFM_AM_E!J41+FC_IND_NFM_PA_E!J41+FC_IND_NFM_SA_E!J41+FC_IND_NFM_OM_E!J41</f>
        <v>0.21587256000000005</v>
      </c>
      <c r="K41" s="8">
        <f>FC_IND_NFM_AM_E!K41+FC_IND_NFM_PA_E!K41+FC_IND_NFM_SA_E!K41+FC_IND_NFM_OM_E!K41</f>
        <v>0.28161792000000002</v>
      </c>
      <c r="L41" s="8">
        <f>FC_IND_NFM_AM_E!L41+FC_IND_NFM_PA_E!L41+FC_IND_NFM_SA_E!L41+FC_IND_NFM_OM_E!L41</f>
        <v>1.8708955200000004</v>
      </c>
      <c r="M41" s="8">
        <f>FC_IND_NFM_AM_E!M41+FC_IND_NFM_PA_E!M41+FC_IND_NFM_SA_E!M41+FC_IND_NFM_OM_E!M41</f>
        <v>2.6210138400000003</v>
      </c>
      <c r="N41" s="8">
        <f>FC_IND_NFM_AM_E!N41+FC_IND_NFM_PA_E!N41+FC_IND_NFM_SA_E!N41+FC_IND_NFM_OM_E!N41</f>
        <v>1.0824688800000002</v>
      </c>
      <c r="O41" s="8">
        <f>FC_IND_NFM_AM_E!O41+FC_IND_NFM_PA_E!O41+FC_IND_NFM_SA_E!O41+FC_IND_NFM_OM_E!O41</f>
        <v>2.05570728</v>
      </c>
      <c r="P41" s="8">
        <f>FC_IND_NFM_AM_E!P41+FC_IND_NFM_PA_E!P41+FC_IND_NFM_SA_E!P41+FC_IND_NFM_OM_E!P41</f>
        <v>1.4528689200000002</v>
      </c>
      <c r="Q41" s="8">
        <f>FC_IND_NFM_AM_E!Q41+FC_IND_NFM_PA_E!Q41+FC_IND_NFM_SA_E!Q41+FC_IND_NFM_OM_E!Q41</f>
        <v>5.9895576000000004</v>
      </c>
      <c r="R41" s="8">
        <f>FC_IND_NFM_AM_E!R41+FC_IND_NFM_PA_E!R41+FC_IND_NFM_SA_E!R41+FC_IND_NFM_OM_E!R41</f>
        <v>1.0327716000000002</v>
      </c>
      <c r="S41" s="8">
        <f>FC_IND_NFM_AM_E!S41+FC_IND_NFM_PA_E!S41+FC_IND_NFM_SA_E!S41+FC_IND_NFM_OM_E!S41</f>
        <v>1.03587768</v>
      </c>
      <c r="T41" s="8">
        <f>FC_IND_NFM_AM_E!T41+FC_IND_NFM_PA_E!T41+FC_IND_NFM_SA_E!T41+FC_IND_NFM_OM_E!T41</f>
        <v>1.5569226000000003</v>
      </c>
      <c r="U41" s="8">
        <f>FC_IND_NFM_AM_E!U41+FC_IND_NFM_PA_E!U41+FC_IND_NFM_SA_E!U41+FC_IND_NFM_OM_E!U41</f>
        <v>1.1880756000000001</v>
      </c>
      <c r="V41" s="8">
        <f>FC_IND_NFM_AM_E!V41+FC_IND_NFM_PA_E!V41+FC_IND_NFM_SA_E!V41+FC_IND_NFM_OM_E!V41</f>
        <v>1.1689214400000001</v>
      </c>
      <c r="W41" s="8">
        <f>FC_IND_NFM_AM_E!W41+FC_IND_NFM_PA_E!W41+FC_IND_NFM_SA_E!W41+FC_IND_NFM_OM_E!W41</f>
        <v>1.3309552800000002</v>
      </c>
      <c r="X41" s="8">
        <f>FC_IND_NFM_AM_E!X41+FC_IND_NFM_PA_E!X41+FC_IND_NFM_SA_E!X41+FC_IND_NFM_OM_E!X41</f>
        <v>0.79748604000000001</v>
      </c>
      <c r="Y41" s="8">
        <f>FC_IND_NFM_AM_E!Y41+FC_IND_NFM_PA_E!Y41+FC_IND_NFM_SA_E!Y41+FC_IND_NFM_OM_E!Y41</f>
        <v>0.71103348000000011</v>
      </c>
      <c r="Z41" s="8">
        <f>FC_IND_NFM_AM_E!Z41+FC_IND_NFM_PA_E!Z41+FC_IND_NFM_SA_E!Z41+FC_IND_NFM_OM_E!Z41</f>
        <v>0.62199252000000016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640.87296038999989</v>
      </c>
      <c r="D43" s="8">
        <f>FC_IND_NFM_AM_E!D43+FC_IND_NFM_PA_E!D43+FC_IND_NFM_SA_E!D43+FC_IND_NFM_OM_E!D43</f>
        <v>549.67585256999996</v>
      </c>
      <c r="E43" s="8">
        <f>FC_IND_NFM_AM_E!E43+FC_IND_NFM_PA_E!E43+FC_IND_NFM_SA_E!E43+FC_IND_NFM_OM_E!E43</f>
        <v>467.5297781700001</v>
      </c>
      <c r="F43" s="8">
        <f>FC_IND_NFM_AM_E!F43+FC_IND_NFM_PA_E!F43+FC_IND_NFM_SA_E!F43+FC_IND_NFM_OM_E!F43</f>
        <v>501.09358806</v>
      </c>
      <c r="G43" s="8">
        <f>FC_IND_NFM_AM_E!G43+FC_IND_NFM_PA_E!G43+FC_IND_NFM_SA_E!G43+FC_IND_NFM_OM_E!G43</f>
        <v>421.93942713000001</v>
      </c>
      <c r="H43" s="8">
        <f>FC_IND_NFM_AM_E!H43+FC_IND_NFM_PA_E!H43+FC_IND_NFM_SA_E!H43+FC_IND_NFM_OM_E!H43</f>
        <v>417.4160445</v>
      </c>
      <c r="I43" s="8">
        <f>FC_IND_NFM_AM_E!I43+FC_IND_NFM_PA_E!I43+FC_IND_NFM_SA_E!I43+FC_IND_NFM_OM_E!I43</f>
        <v>364.44497778000004</v>
      </c>
      <c r="J43" s="8">
        <f>FC_IND_NFM_AM_E!J43+FC_IND_NFM_PA_E!J43+FC_IND_NFM_SA_E!J43+FC_IND_NFM_OM_E!J43</f>
        <v>501.01322660999995</v>
      </c>
      <c r="K43" s="8">
        <f>FC_IND_NFM_AM_E!K43+FC_IND_NFM_PA_E!K43+FC_IND_NFM_SA_E!K43+FC_IND_NFM_OM_E!K43</f>
        <v>491.49542988000007</v>
      </c>
      <c r="L43" s="8">
        <f>FC_IND_NFM_AM_E!L43+FC_IND_NFM_PA_E!L43+FC_IND_NFM_SA_E!L43+FC_IND_NFM_OM_E!L43</f>
        <v>395.11290780000002</v>
      </c>
      <c r="M43" s="8">
        <f>FC_IND_NFM_AM_E!M43+FC_IND_NFM_PA_E!M43+FC_IND_NFM_SA_E!M43+FC_IND_NFM_OM_E!M43</f>
        <v>412.53180227999997</v>
      </c>
      <c r="N43" s="8">
        <f>FC_IND_NFM_AM_E!N43+FC_IND_NFM_PA_E!N43+FC_IND_NFM_SA_E!N43+FC_IND_NFM_OM_E!N43</f>
        <v>376.82230832999994</v>
      </c>
      <c r="O43" s="8">
        <f>FC_IND_NFM_AM_E!O43+FC_IND_NFM_PA_E!O43+FC_IND_NFM_SA_E!O43+FC_IND_NFM_OM_E!O43</f>
        <v>360.32740379999996</v>
      </c>
      <c r="P43" s="8">
        <f>FC_IND_NFM_AM_E!P43+FC_IND_NFM_PA_E!P43+FC_IND_NFM_SA_E!P43+FC_IND_NFM_OM_E!P43</f>
        <v>314.32164075000003</v>
      </c>
      <c r="Q43" s="8">
        <f>FC_IND_NFM_AM_E!Q43+FC_IND_NFM_PA_E!Q43+FC_IND_NFM_SA_E!Q43+FC_IND_NFM_OM_E!Q43</f>
        <v>192.02465177999997</v>
      </c>
      <c r="R43" s="8">
        <f>FC_IND_NFM_AM_E!R43+FC_IND_NFM_PA_E!R43+FC_IND_NFM_SA_E!R43+FC_IND_NFM_OM_E!R43</f>
        <v>190.99829267999996</v>
      </c>
      <c r="S43" s="8">
        <f>FC_IND_NFM_AM_E!S43+FC_IND_NFM_PA_E!S43+FC_IND_NFM_SA_E!S43+FC_IND_NFM_OM_E!S43</f>
        <v>219.52320623999998</v>
      </c>
      <c r="T43" s="8">
        <f>FC_IND_NFM_AM_E!T43+FC_IND_NFM_PA_E!T43+FC_IND_NFM_SA_E!T43+FC_IND_NFM_OM_E!T43</f>
        <v>231.86572461</v>
      </c>
      <c r="U43" s="8">
        <f>FC_IND_NFM_AM_E!U43+FC_IND_NFM_PA_E!U43+FC_IND_NFM_SA_E!U43+FC_IND_NFM_OM_E!U43</f>
        <v>236.67720804000004</v>
      </c>
      <c r="V43" s="8">
        <f>FC_IND_NFM_AM_E!V43+FC_IND_NFM_PA_E!V43+FC_IND_NFM_SA_E!V43+FC_IND_NFM_OM_E!V43</f>
        <v>252.28827000000001</v>
      </c>
      <c r="W43" s="8">
        <f>FC_IND_NFM_AM_E!W43+FC_IND_NFM_PA_E!W43+FC_IND_NFM_SA_E!W43+FC_IND_NFM_OM_E!W43</f>
        <v>238.63662692999998</v>
      </c>
      <c r="X43" s="8">
        <f>FC_IND_NFM_AM_E!X43+FC_IND_NFM_PA_E!X43+FC_IND_NFM_SA_E!X43+FC_IND_NFM_OM_E!X43</f>
        <v>264.40544285999994</v>
      </c>
      <c r="Y43" s="8">
        <f>FC_IND_NFM_AM_E!Y43+FC_IND_NFM_PA_E!Y43+FC_IND_NFM_SA_E!Y43+FC_IND_NFM_OM_E!Y43</f>
        <v>240.51068262000004</v>
      </c>
      <c r="Z43" s="8">
        <f>FC_IND_NFM_AM_E!Z43+FC_IND_NFM_PA_E!Z43+FC_IND_NFM_SA_E!Z43+FC_IND_NFM_OM_E!Z43</f>
        <v>230.98688379000001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3168.68864652</v>
      </c>
      <c r="D44" s="8">
        <f>FC_IND_NFM_AM_E!D44+FC_IND_NFM_PA_E!D44+FC_IND_NFM_SA_E!D44+FC_IND_NFM_OM_E!D44</f>
        <v>3052.4693653800005</v>
      </c>
      <c r="E44" s="8">
        <f>FC_IND_NFM_AM_E!E44+FC_IND_NFM_PA_E!E44+FC_IND_NFM_SA_E!E44+FC_IND_NFM_OM_E!E44</f>
        <v>2972.49724728</v>
      </c>
      <c r="F44" s="8">
        <f>FC_IND_NFM_AM_E!F44+FC_IND_NFM_PA_E!F44+FC_IND_NFM_SA_E!F44+FC_IND_NFM_OM_E!F44</f>
        <v>2789.2140550199997</v>
      </c>
      <c r="G44" s="8">
        <f>FC_IND_NFM_AM_E!G44+FC_IND_NFM_PA_E!G44+FC_IND_NFM_SA_E!G44+FC_IND_NFM_OM_E!G44</f>
        <v>2849.8334409000008</v>
      </c>
      <c r="H44" s="8">
        <f>FC_IND_NFM_AM_E!H44+FC_IND_NFM_PA_E!H44+FC_IND_NFM_SA_E!H44+FC_IND_NFM_OM_E!H44</f>
        <v>2637.5374159199996</v>
      </c>
      <c r="I44" s="8">
        <f>FC_IND_NFM_AM_E!I44+FC_IND_NFM_PA_E!I44+FC_IND_NFM_SA_E!I44+FC_IND_NFM_OM_E!I44</f>
        <v>2839.1981004000004</v>
      </c>
      <c r="J44" s="8">
        <f>FC_IND_NFM_AM_E!J44+FC_IND_NFM_PA_E!J44+FC_IND_NFM_SA_E!J44+FC_IND_NFM_OM_E!J44</f>
        <v>2069.07698592</v>
      </c>
      <c r="K44" s="8">
        <f>FC_IND_NFM_AM_E!K44+FC_IND_NFM_PA_E!K44+FC_IND_NFM_SA_E!K44+FC_IND_NFM_OM_E!K44</f>
        <v>1937.2701652200001</v>
      </c>
      <c r="L44" s="8">
        <f>FC_IND_NFM_AM_E!L44+FC_IND_NFM_PA_E!L44+FC_IND_NFM_SA_E!L44+FC_IND_NFM_OM_E!L44</f>
        <v>1348.5203546400003</v>
      </c>
      <c r="M44" s="8">
        <f>FC_IND_NFM_AM_E!M44+FC_IND_NFM_PA_E!M44+FC_IND_NFM_SA_E!M44+FC_IND_NFM_OM_E!M44</f>
        <v>1398.8354939999999</v>
      </c>
      <c r="N44" s="8">
        <f>FC_IND_NFM_AM_E!N44+FC_IND_NFM_PA_E!N44+FC_IND_NFM_SA_E!N44+FC_IND_NFM_OM_E!N44</f>
        <v>1081.6743499199999</v>
      </c>
      <c r="O44" s="8">
        <f>FC_IND_NFM_AM_E!O44+FC_IND_NFM_PA_E!O44+FC_IND_NFM_SA_E!O44+FC_IND_NFM_OM_E!O44</f>
        <v>580.60523304000014</v>
      </c>
      <c r="P44" s="8">
        <f>FC_IND_NFM_AM_E!P44+FC_IND_NFM_PA_E!P44+FC_IND_NFM_SA_E!P44+FC_IND_NFM_OM_E!P44</f>
        <v>613.21238244000006</v>
      </c>
      <c r="Q44" s="8">
        <f>FC_IND_NFM_AM_E!Q44+FC_IND_NFM_PA_E!Q44+FC_IND_NFM_SA_E!Q44+FC_IND_NFM_OM_E!Q44</f>
        <v>483.12860184000004</v>
      </c>
      <c r="R44" s="8">
        <f>FC_IND_NFM_AM_E!R44+FC_IND_NFM_PA_E!R44+FC_IND_NFM_SA_E!R44+FC_IND_NFM_OM_E!R44</f>
        <v>349.50706848000004</v>
      </c>
      <c r="S44" s="8">
        <f>FC_IND_NFM_AM_E!S44+FC_IND_NFM_PA_E!S44+FC_IND_NFM_SA_E!S44+FC_IND_NFM_OM_E!S44</f>
        <v>407.81471760000005</v>
      </c>
      <c r="T44" s="8">
        <f>FC_IND_NFM_AM_E!T44+FC_IND_NFM_PA_E!T44+FC_IND_NFM_SA_E!T44+FC_IND_NFM_OM_E!T44</f>
        <v>401.92092432000004</v>
      </c>
      <c r="U44" s="8">
        <f>FC_IND_NFM_AM_E!U44+FC_IND_NFM_PA_E!U44+FC_IND_NFM_SA_E!U44+FC_IND_NFM_OM_E!U44</f>
        <v>426.3632251200001</v>
      </c>
      <c r="V44" s="8">
        <f>FC_IND_NFM_AM_E!V44+FC_IND_NFM_PA_E!V44+FC_IND_NFM_SA_E!V44+FC_IND_NFM_OM_E!V44</f>
        <v>437.82591744000001</v>
      </c>
      <c r="W44" s="8">
        <f>FC_IND_NFM_AM_E!W44+FC_IND_NFM_PA_E!W44+FC_IND_NFM_SA_E!W44+FC_IND_NFM_OM_E!W44</f>
        <v>321.21229104000003</v>
      </c>
      <c r="X44" s="8">
        <f>FC_IND_NFM_AM_E!X44+FC_IND_NFM_PA_E!X44+FC_IND_NFM_SA_E!X44+FC_IND_NFM_OM_E!X44</f>
        <v>368.49081168000004</v>
      </c>
      <c r="Y44" s="8">
        <f>FC_IND_NFM_AM_E!Y44+FC_IND_NFM_PA_E!Y44+FC_IND_NFM_SA_E!Y44+FC_IND_NFM_OM_E!Y44</f>
        <v>197.91632016000005</v>
      </c>
      <c r="Z44" s="8">
        <f>FC_IND_NFM_AM_E!Z44+FC_IND_NFM_PA_E!Z44+FC_IND_NFM_SA_E!Z44+FC_IND_NFM_OM_E!Z44</f>
        <v>190.55102904000003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445.13960400000008</v>
      </c>
      <c r="G48" s="8">
        <f>FC_IND_NFM_AM_E!G48+FC_IND_NFM_PA_E!G48+FC_IND_NFM_SA_E!G48+FC_IND_NFM_OM_E!G48</f>
        <v>431.91041400000017</v>
      </c>
      <c r="H48" s="8">
        <f>FC_IND_NFM_AM_E!H48+FC_IND_NFM_PA_E!H48+FC_IND_NFM_SA_E!H48+FC_IND_NFM_OM_E!H48</f>
        <v>463.105188</v>
      </c>
      <c r="I48" s="8">
        <f>FC_IND_NFM_AM_E!I48+FC_IND_NFM_PA_E!I48+FC_IND_NFM_SA_E!I48+FC_IND_NFM_OM_E!I48</f>
        <v>77.418665999999988</v>
      </c>
      <c r="J48" s="8">
        <f>FC_IND_NFM_AM_E!J48+FC_IND_NFM_PA_E!J48+FC_IND_NFM_SA_E!J48+FC_IND_NFM_OM_E!J48</f>
        <v>79.03388025000001</v>
      </c>
      <c r="K48" s="8">
        <f>FC_IND_NFM_AM_E!K48+FC_IND_NFM_PA_E!K48+FC_IND_NFM_SA_E!K48+FC_IND_NFM_OM_E!K48</f>
        <v>361.36046700000009</v>
      </c>
      <c r="L48" s="8">
        <f>FC_IND_NFM_AM_E!L48+FC_IND_NFM_PA_E!L48+FC_IND_NFM_SA_E!L48+FC_IND_NFM_OM_E!L48</f>
        <v>267.36942374999995</v>
      </c>
      <c r="M48" s="8">
        <f>FC_IND_NFM_AM_E!M48+FC_IND_NFM_PA_E!M48+FC_IND_NFM_SA_E!M48+FC_IND_NFM_OM_E!M48</f>
        <v>167.15383425000005</v>
      </c>
      <c r="N48" s="8">
        <f>FC_IND_NFM_AM_E!N48+FC_IND_NFM_PA_E!N48+FC_IND_NFM_SA_E!N48+FC_IND_NFM_OM_E!N48</f>
        <v>162.18823725000001</v>
      </c>
      <c r="O48" s="8">
        <f>FC_IND_NFM_AM_E!O48+FC_IND_NFM_PA_E!O48+FC_IND_NFM_SA_E!O48+FC_IND_NFM_OM_E!O48</f>
        <v>40.631672249999994</v>
      </c>
      <c r="P48" s="8">
        <f>FC_IND_NFM_AM_E!P48+FC_IND_NFM_PA_E!P48+FC_IND_NFM_SA_E!P48+FC_IND_NFM_OM_E!P48</f>
        <v>41.359383000000001</v>
      </c>
      <c r="Q48" s="8">
        <f>FC_IND_NFM_AM_E!Q48+FC_IND_NFM_PA_E!Q48+FC_IND_NFM_SA_E!Q48+FC_IND_NFM_OM_E!Q48</f>
        <v>49.885524000000004</v>
      </c>
      <c r="R48" s="8">
        <f>FC_IND_NFM_AM_E!R48+FC_IND_NFM_PA_E!R48+FC_IND_NFM_SA_E!R48+FC_IND_NFM_OM_E!R48</f>
        <v>134.97152174999999</v>
      </c>
      <c r="S48" s="8">
        <f>FC_IND_NFM_AM_E!S48+FC_IND_NFM_PA_E!S48+FC_IND_NFM_SA_E!S48+FC_IND_NFM_OM_E!S48</f>
        <v>130.21827975000002</v>
      </c>
      <c r="T48" s="8">
        <f>FC_IND_NFM_AM_E!T48+FC_IND_NFM_PA_E!T48+FC_IND_NFM_SA_E!T48+FC_IND_NFM_OM_E!T48</f>
        <v>50.806811250000003</v>
      </c>
      <c r="U48" s="8">
        <f>FC_IND_NFM_AM_E!U48+FC_IND_NFM_PA_E!U48+FC_IND_NFM_SA_E!U48+FC_IND_NFM_OM_E!U48</f>
        <v>49.765920749999992</v>
      </c>
      <c r="V48" s="8">
        <f>FC_IND_NFM_AM_E!V48+FC_IND_NFM_PA_E!V48+FC_IND_NFM_SA_E!V48+FC_IND_NFM_OM_E!V48</f>
        <v>31.919940000000004</v>
      </c>
      <c r="W48" s="8">
        <f>FC_IND_NFM_AM_E!W48+FC_IND_NFM_PA_E!W48+FC_IND_NFM_SA_E!W48+FC_IND_NFM_OM_E!W48</f>
        <v>200.68635600000002</v>
      </c>
      <c r="X48" s="8">
        <f>FC_IND_NFM_AM_E!X48+FC_IND_NFM_PA_E!X48+FC_IND_NFM_SA_E!X48+FC_IND_NFM_OM_E!X48</f>
        <v>45.40185000000001</v>
      </c>
      <c r="Y48" s="8">
        <f>FC_IND_NFM_AM_E!Y48+FC_IND_NFM_PA_E!Y48+FC_IND_NFM_SA_E!Y48+FC_IND_NFM_OM_E!Y48</f>
        <v>162.89488800000004</v>
      </c>
      <c r="Z48" s="8">
        <f>FC_IND_NFM_AM_E!Z48+FC_IND_NFM_PA_E!Z48+FC_IND_NFM_SA_E!Z48+FC_IND_NFM_OM_E!Z48</f>
        <v>95.147675999999976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2.9467479600000002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11.76350652</v>
      </c>
      <c r="P50" s="8">
        <f>FC_IND_NFM_AM_E!P50+FC_IND_NFM_PA_E!P50+FC_IND_NFM_SA_E!P50+FC_IND_NFM_OM_E!P50</f>
        <v>5.6560039200000007</v>
      </c>
      <c r="Q50" s="8">
        <f>FC_IND_NFM_AM_E!Q50+FC_IND_NFM_PA_E!Q50+FC_IND_NFM_SA_E!Q50+FC_IND_NFM_OM_E!Q50</f>
        <v>5.4243172799999995</v>
      </c>
      <c r="R50" s="8">
        <f>FC_IND_NFM_AM_E!R50+FC_IND_NFM_PA_E!R50+FC_IND_NFM_SA_E!R50+FC_IND_NFM_OM_E!R50</f>
        <v>8.1362120399999984</v>
      </c>
      <c r="S50" s="8">
        <f>FC_IND_NFM_AM_E!S50+FC_IND_NFM_PA_E!S50+FC_IND_NFM_SA_E!S50+FC_IND_NFM_OM_E!S50</f>
        <v>8.1362120399999984</v>
      </c>
      <c r="T50" s="8">
        <f>FC_IND_NFM_AM_E!T50+FC_IND_NFM_PA_E!T50+FC_IND_NFM_SA_E!T50+FC_IND_NFM_OM_E!T50</f>
        <v>37.457238239999995</v>
      </c>
      <c r="U50" s="8">
        <f>FC_IND_NFM_AM_E!U50+FC_IND_NFM_PA_E!U50+FC_IND_NFM_SA_E!U50+FC_IND_NFM_OM_E!U50</f>
        <v>5.9898121200000007</v>
      </c>
      <c r="V50" s="8">
        <f>FC_IND_NFM_AM_E!V50+FC_IND_NFM_PA_E!V50+FC_IND_NFM_SA_E!V50+FC_IND_NFM_OM_E!V50</f>
        <v>23.235161759999997</v>
      </c>
      <c r="W50" s="8">
        <f>FC_IND_NFM_AM_E!W50+FC_IND_NFM_PA_E!W50+FC_IND_NFM_SA_E!W50+FC_IND_NFM_OM_E!W50</f>
        <v>11.168523090000003</v>
      </c>
      <c r="X50" s="8">
        <f>FC_IND_NFM_AM_E!X50+FC_IND_NFM_PA_E!X50+FC_IND_NFM_SA_E!X50+FC_IND_NFM_OM_E!X50</f>
        <v>23.284243439999997</v>
      </c>
      <c r="Y50" s="8">
        <f>FC_IND_NFM_AM_E!Y50+FC_IND_NFM_PA_E!Y50+FC_IND_NFM_SA_E!Y50+FC_IND_NFM_OM_E!Y50</f>
        <v>10.3810392</v>
      </c>
      <c r="Z50" s="8">
        <f>FC_IND_NFM_AM_E!Z50+FC_IND_NFM_PA_E!Z50+FC_IND_NFM_SA_E!Z50+FC_IND_NFM_OM_E!Z50</f>
        <v>5.9644796400000004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6051.7721148323672</v>
      </c>
      <c r="D51" s="27">
        <f>FC_IND_NFM_AM_E!D51+FC_IND_NFM_PA_E!D51+FC_IND_NFM_SA_E!D51+FC_IND_NFM_OM_E!D51</f>
        <v>6301.4182934482005</v>
      </c>
      <c r="E51" s="27">
        <f>FC_IND_NFM_AM_E!E51+FC_IND_NFM_PA_E!E51+FC_IND_NFM_SA_E!E51+FC_IND_NFM_OM_E!E51</f>
        <v>6601.464256518675</v>
      </c>
      <c r="F51" s="27">
        <f>FC_IND_NFM_AM_E!F51+FC_IND_NFM_PA_E!F51+FC_IND_NFM_SA_E!F51+FC_IND_NFM_OM_E!F51</f>
        <v>6227.3198290267555</v>
      </c>
      <c r="G51" s="27">
        <f>FC_IND_NFM_AM_E!G51+FC_IND_NFM_PA_E!G51+FC_IND_NFM_SA_E!G51+FC_IND_NFM_OM_E!G51</f>
        <v>6705.9694619050333</v>
      </c>
      <c r="H51" s="27">
        <f>FC_IND_NFM_AM_E!H51+FC_IND_NFM_PA_E!H51+FC_IND_NFM_SA_E!H51+FC_IND_NFM_OM_E!H51</f>
        <v>6142.238552900094</v>
      </c>
      <c r="I51" s="27">
        <f>FC_IND_NFM_AM_E!I51+FC_IND_NFM_PA_E!I51+FC_IND_NFM_SA_E!I51+FC_IND_NFM_OM_E!I51</f>
        <v>6419.6531574549508</v>
      </c>
      <c r="J51" s="27">
        <f>FC_IND_NFM_AM_E!J51+FC_IND_NFM_PA_E!J51+FC_IND_NFM_SA_E!J51+FC_IND_NFM_OM_E!J51</f>
        <v>6467.3844754569509</v>
      </c>
      <c r="K51" s="27">
        <f>FC_IND_NFM_AM_E!K51+FC_IND_NFM_PA_E!K51+FC_IND_NFM_SA_E!K51+FC_IND_NFM_OM_E!K51</f>
        <v>6271.9680123907547</v>
      </c>
      <c r="L51" s="27">
        <f>FC_IND_NFM_AM_E!L51+FC_IND_NFM_PA_E!L51+FC_IND_NFM_SA_E!L51+FC_IND_NFM_OM_E!L51</f>
        <v>6011.6248721817792</v>
      </c>
      <c r="M51" s="27">
        <f>FC_IND_NFM_AM_E!M51+FC_IND_NFM_PA_E!M51+FC_IND_NFM_SA_E!M51+FC_IND_NFM_OM_E!M51</f>
        <v>6544.052435877149</v>
      </c>
      <c r="N51" s="27">
        <f>FC_IND_NFM_AM_E!N51+FC_IND_NFM_PA_E!N51+FC_IND_NFM_SA_E!N51+FC_IND_NFM_OM_E!N51</f>
        <v>6879.5546033683622</v>
      </c>
      <c r="O51" s="27">
        <f>FC_IND_NFM_AM_E!O51+FC_IND_NFM_PA_E!O51+FC_IND_NFM_SA_E!O51+FC_IND_NFM_OM_E!O51</f>
        <v>6431.4484816445674</v>
      </c>
      <c r="P51" s="27">
        <f>FC_IND_NFM_AM_E!P51+FC_IND_NFM_PA_E!P51+FC_IND_NFM_SA_E!P51+FC_IND_NFM_OM_E!P51</f>
        <v>6872.0344053870813</v>
      </c>
      <c r="Q51" s="27">
        <f>FC_IND_NFM_AM_E!Q51+FC_IND_NFM_PA_E!Q51+FC_IND_NFM_SA_E!Q51+FC_IND_NFM_OM_E!Q51</f>
        <v>6827.7757574349462</v>
      </c>
      <c r="R51" s="27">
        <f>FC_IND_NFM_AM_E!R51+FC_IND_NFM_PA_E!R51+FC_IND_NFM_SA_E!R51+FC_IND_NFM_OM_E!R51</f>
        <v>7311.6969452816211</v>
      </c>
      <c r="S51" s="27">
        <f>FC_IND_NFM_AM_E!S51+FC_IND_NFM_PA_E!S51+FC_IND_NFM_SA_E!S51+FC_IND_NFM_OM_E!S51</f>
        <v>7631.7056276919138</v>
      </c>
      <c r="T51" s="27">
        <f>FC_IND_NFM_AM_E!T51+FC_IND_NFM_PA_E!T51+FC_IND_NFM_SA_E!T51+FC_IND_NFM_OM_E!T51</f>
        <v>7660.1307284776467</v>
      </c>
      <c r="U51" s="27">
        <f>FC_IND_NFM_AM_E!U51+FC_IND_NFM_PA_E!U51+FC_IND_NFM_SA_E!U51+FC_IND_NFM_OM_E!U51</f>
        <v>8435.5421046146694</v>
      </c>
      <c r="V51" s="27">
        <f>FC_IND_NFM_AM_E!V51+FC_IND_NFM_PA_E!V51+FC_IND_NFM_SA_E!V51+FC_IND_NFM_OM_E!V51</f>
        <v>8389.6551773437059</v>
      </c>
      <c r="W51" s="27">
        <f>FC_IND_NFM_AM_E!W51+FC_IND_NFM_PA_E!W51+FC_IND_NFM_SA_E!W51+FC_IND_NFM_OM_E!W51</f>
        <v>8077.6553717107854</v>
      </c>
      <c r="X51" s="27">
        <f>FC_IND_NFM_AM_E!X51+FC_IND_NFM_PA_E!X51+FC_IND_NFM_SA_E!X51+FC_IND_NFM_OM_E!X51</f>
        <v>9024.8526465504037</v>
      </c>
      <c r="Y51" s="27">
        <f>FC_IND_NFM_AM_E!Y51+FC_IND_NFM_PA_E!Y51+FC_IND_NFM_SA_E!Y51+FC_IND_NFM_OM_E!Y51</f>
        <v>7880.092899750156</v>
      </c>
      <c r="Z51" s="27">
        <f>FC_IND_NFM_AM_E!Z51+FC_IND_NFM_PA_E!Z51+FC_IND_NFM_SA_E!Z51+FC_IND_NFM_OM_E!Z51</f>
        <v>7015.3403512477962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10.724957100000001</v>
      </c>
      <c r="D52" s="27">
        <f t="shared" si="20"/>
        <v>11.189692800000003</v>
      </c>
      <c r="E52" s="27">
        <f t="shared" si="20"/>
        <v>10.724957099999999</v>
      </c>
      <c r="F52" s="27">
        <f t="shared" si="20"/>
        <v>12.976520699999998</v>
      </c>
      <c r="G52" s="27">
        <f t="shared" si="20"/>
        <v>18.836161027199999</v>
      </c>
      <c r="H52" s="27">
        <f t="shared" si="20"/>
        <v>16.244461147199999</v>
      </c>
      <c r="I52" s="27">
        <f t="shared" si="20"/>
        <v>14.924554972800003</v>
      </c>
      <c r="J52" s="27">
        <f t="shared" si="20"/>
        <v>14.226050176800003</v>
      </c>
      <c r="K52" s="27">
        <f t="shared" si="20"/>
        <v>67.924899899999986</v>
      </c>
      <c r="L52" s="27">
        <f t="shared" si="20"/>
        <v>46.189142999999994</v>
      </c>
      <c r="M52" s="27">
        <f t="shared" si="20"/>
        <v>59.952964499999993</v>
      </c>
      <c r="N52" s="27">
        <f t="shared" si="20"/>
        <v>57.19981409999999</v>
      </c>
      <c r="O52" s="27">
        <f t="shared" si="20"/>
        <v>52.241131799999991</v>
      </c>
      <c r="P52" s="27">
        <f t="shared" si="20"/>
        <v>71.467496099999991</v>
      </c>
      <c r="Q52" s="27">
        <f t="shared" si="20"/>
        <v>73.243684800000011</v>
      </c>
      <c r="R52" s="27">
        <f t="shared" si="20"/>
        <v>63.920528099999999</v>
      </c>
      <c r="S52" s="27">
        <f t="shared" si="20"/>
        <v>66.327346800000001</v>
      </c>
      <c r="T52" s="27">
        <f t="shared" si="20"/>
        <v>67.024514700000012</v>
      </c>
      <c r="U52" s="27">
        <f t="shared" si="20"/>
        <v>46.737147600000007</v>
      </c>
      <c r="V52" s="27">
        <f t="shared" si="20"/>
        <v>41.509739699999997</v>
      </c>
      <c r="W52" s="27">
        <f t="shared" si="20"/>
        <v>46.3561956</v>
      </c>
      <c r="X52" s="27">
        <f t="shared" si="20"/>
        <v>35.845781400000007</v>
      </c>
      <c r="Y52" s="27">
        <f t="shared" ref="Y52:Z52" si="21">SUM(Y53:Y54)</f>
        <v>42.011026199999996</v>
      </c>
      <c r="Z52" s="27">
        <f t="shared" si="21"/>
        <v>39.137026500000005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10.724957100000001</v>
      </c>
      <c r="D53" s="8">
        <f>FC_IND_NFM_AM_E!D53+FC_IND_NFM_PA_E!D53+FC_IND_NFM_SA_E!D53+FC_IND_NFM_OM_E!D53</f>
        <v>11.189692800000003</v>
      </c>
      <c r="E53" s="8">
        <f>FC_IND_NFM_AM_E!E53+FC_IND_NFM_PA_E!E53+FC_IND_NFM_SA_E!E53+FC_IND_NFM_OM_E!E53</f>
        <v>10.724957099999999</v>
      </c>
      <c r="F53" s="8">
        <f>FC_IND_NFM_AM_E!F53+FC_IND_NFM_PA_E!F53+FC_IND_NFM_SA_E!F53+FC_IND_NFM_OM_E!F53</f>
        <v>3.3604857000000008</v>
      </c>
      <c r="G53" s="8">
        <f>FC_IND_NFM_AM_E!G53+FC_IND_NFM_PA_E!G53+FC_IND_NFM_SA_E!G53+FC_IND_NFM_OM_E!G53</f>
        <v>12.5840286</v>
      </c>
      <c r="H53" s="8">
        <f>FC_IND_NFM_AM_E!H53+FC_IND_NFM_PA_E!H53+FC_IND_NFM_SA_E!H53+FC_IND_NFM_OM_E!H53</f>
        <v>9.6882786000000003</v>
      </c>
      <c r="I53" s="8">
        <f>FC_IND_NFM_AM_E!I53+FC_IND_NFM_PA_E!I53+FC_IND_NFM_SA_E!I53+FC_IND_NFM_OM_E!I53</f>
        <v>8.0437500000000011</v>
      </c>
      <c r="J53" s="8">
        <f>FC_IND_NFM_AM_E!J53+FC_IND_NFM_PA_E!J53+FC_IND_NFM_SA_E!J53+FC_IND_NFM_OM_E!J53</f>
        <v>7.436028600000002</v>
      </c>
      <c r="K53" s="8">
        <f>FC_IND_NFM_AM_E!K53+FC_IND_NFM_PA_E!K53+FC_IND_NFM_SA_E!K53+FC_IND_NFM_OM_E!K53</f>
        <v>67.924899899999986</v>
      </c>
      <c r="L53" s="8">
        <f>FC_IND_NFM_AM_E!L53+FC_IND_NFM_PA_E!L53+FC_IND_NFM_SA_E!L53+FC_IND_NFM_OM_E!L53</f>
        <v>46.189142999999994</v>
      </c>
      <c r="M53" s="8">
        <f>FC_IND_NFM_AM_E!M53+FC_IND_NFM_PA_E!M53+FC_IND_NFM_SA_E!M53+FC_IND_NFM_OM_E!M53</f>
        <v>59.952964499999993</v>
      </c>
      <c r="N53" s="8">
        <f>FC_IND_NFM_AM_E!N53+FC_IND_NFM_PA_E!N53+FC_IND_NFM_SA_E!N53+FC_IND_NFM_OM_E!N53</f>
        <v>57.19981409999999</v>
      </c>
      <c r="O53" s="8">
        <f>FC_IND_NFM_AM_E!O53+FC_IND_NFM_PA_E!O53+FC_IND_NFM_SA_E!O53+FC_IND_NFM_OM_E!O53</f>
        <v>52.241131799999991</v>
      </c>
      <c r="P53" s="8">
        <f>FC_IND_NFM_AM_E!P53+FC_IND_NFM_PA_E!P53+FC_IND_NFM_SA_E!P53+FC_IND_NFM_OM_E!P53</f>
        <v>71.467496099999991</v>
      </c>
      <c r="Q53" s="8">
        <f>FC_IND_NFM_AM_E!Q53+FC_IND_NFM_PA_E!Q53+FC_IND_NFM_SA_E!Q53+FC_IND_NFM_OM_E!Q53</f>
        <v>73.243684800000011</v>
      </c>
      <c r="R53" s="8">
        <f>FC_IND_NFM_AM_E!R53+FC_IND_NFM_PA_E!R53+FC_IND_NFM_SA_E!R53+FC_IND_NFM_OM_E!R53</f>
        <v>63.920528099999999</v>
      </c>
      <c r="S53" s="8">
        <f>FC_IND_NFM_AM_E!S53+FC_IND_NFM_PA_E!S53+FC_IND_NFM_SA_E!S53+FC_IND_NFM_OM_E!S53</f>
        <v>66.327346800000001</v>
      </c>
      <c r="T53" s="8">
        <f>FC_IND_NFM_AM_E!T53+FC_IND_NFM_PA_E!T53+FC_IND_NFM_SA_E!T53+FC_IND_NFM_OM_E!T53</f>
        <v>67.024514700000012</v>
      </c>
      <c r="U53" s="8">
        <f>FC_IND_NFM_AM_E!U53+FC_IND_NFM_PA_E!U53+FC_IND_NFM_SA_E!U53+FC_IND_NFM_OM_E!U53</f>
        <v>46.737147600000007</v>
      </c>
      <c r="V53" s="8">
        <f>FC_IND_NFM_AM_E!V53+FC_IND_NFM_PA_E!V53+FC_IND_NFM_SA_E!V53+FC_IND_NFM_OM_E!V53</f>
        <v>41.509739699999997</v>
      </c>
      <c r="W53" s="8">
        <f>FC_IND_NFM_AM_E!W53+FC_IND_NFM_PA_E!W53+FC_IND_NFM_SA_E!W53+FC_IND_NFM_OM_E!W53</f>
        <v>46.3561956</v>
      </c>
      <c r="X53" s="8">
        <f>FC_IND_NFM_AM_E!X53+FC_IND_NFM_PA_E!X53+FC_IND_NFM_SA_E!X53+FC_IND_NFM_OM_E!X53</f>
        <v>35.845781400000007</v>
      </c>
      <c r="Y53" s="8">
        <f>FC_IND_NFM_AM_E!Y53+FC_IND_NFM_PA_E!Y53+FC_IND_NFM_SA_E!Y53+FC_IND_NFM_OM_E!Y53</f>
        <v>42.011026199999996</v>
      </c>
      <c r="Z53" s="8">
        <f>FC_IND_NFM_AM_E!Z53+FC_IND_NFM_PA_E!Z53+FC_IND_NFM_SA_E!Z53+FC_IND_NFM_OM_E!Z53</f>
        <v>39.137026500000005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9.6160349999999983</v>
      </c>
      <c r="G54" s="45">
        <f>FC_IND_NFM_AM_E!G54+FC_IND_NFM_PA_E!G54+FC_IND_NFM_SA_E!G54+FC_IND_NFM_OM_E!G54</f>
        <v>6.2521324272000003</v>
      </c>
      <c r="H54" s="45">
        <f>FC_IND_NFM_AM_E!H54+FC_IND_NFM_PA_E!H54+FC_IND_NFM_SA_E!H54+FC_IND_NFM_OM_E!H54</f>
        <v>6.5561825471999988</v>
      </c>
      <c r="I54" s="45">
        <f>FC_IND_NFM_AM_E!I54+FC_IND_NFM_PA_E!I54+FC_IND_NFM_SA_E!I54+FC_IND_NFM_OM_E!I54</f>
        <v>6.8808049728000018</v>
      </c>
      <c r="J54" s="45">
        <f>FC_IND_NFM_AM_E!J54+FC_IND_NFM_PA_E!J54+FC_IND_NFM_SA_E!J54+FC_IND_NFM_OM_E!J54</f>
        <v>6.790021576800001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22">SUM(C62:C72)</f>
        <v>26.01740563951515</v>
      </c>
      <c r="D61" s="49">
        <f t="shared" ref="D61:X61" si="23">SUM(D62:D72)</f>
        <v>25.355023977473817</v>
      </c>
      <c r="E61" s="49">
        <f t="shared" si="23"/>
        <v>25.708838880434442</v>
      </c>
      <c r="F61" s="49">
        <f t="shared" si="23"/>
        <v>38.036962794709225</v>
      </c>
      <c r="G61" s="49">
        <f t="shared" si="23"/>
        <v>37.460438882588321</v>
      </c>
      <c r="H61" s="49">
        <f t="shared" si="23"/>
        <v>311.60071701017637</v>
      </c>
      <c r="I61" s="49">
        <f t="shared" si="23"/>
        <v>36.948499530904478</v>
      </c>
      <c r="J61" s="49">
        <f t="shared" si="23"/>
        <v>42.766379018155497</v>
      </c>
      <c r="K61" s="49">
        <f t="shared" si="23"/>
        <v>27.818564844934333</v>
      </c>
      <c r="L61" s="49">
        <f t="shared" si="23"/>
        <v>29.834595844257993</v>
      </c>
      <c r="M61" s="49">
        <f t="shared" si="23"/>
        <v>32.848679703738085</v>
      </c>
      <c r="N61" s="49">
        <f t="shared" si="23"/>
        <v>34.676992402129066</v>
      </c>
      <c r="O61" s="49">
        <f t="shared" si="23"/>
        <v>3.9981939810105458</v>
      </c>
      <c r="P61" s="49">
        <f t="shared" si="23"/>
        <v>61.734980011075251</v>
      </c>
      <c r="Q61" s="49">
        <f t="shared" si="23"/>
        <v>10.053819054332072</v>
      </c>
      <c r="R61" s="49">
        <f t="shared" si="23"/>
        <v>6.3130896814166917</v>
      </c>
      <c r="S61" s="49">
        <f t="shared" si="23"/>
        <v>6.9717369537516767</v>
      </c>
      <c r="T61" s="49">
        <f t="shared" si="23"/>
        <v>7.5337782903947721</v>
      </c>
      <c r="U61" s="49">
        <f t="shared" si="23"/>
        <v>13.798807725813505</v>
      </c>
      <c r="V61" s="49">
        <f t="shared" si="23"/>
        <v>9.8726490557136604</v>
      </c>
      <c r="W61" s="49">
        <f t="shared" si="23"/>
        <v>75.710556893909427</v>
      </c>
      <c r="X61" s="49">
        <f t="shared" si="23"/>
        <v>47.530864039196537</v>
      </c>
      <c r="Y61" s="49">
        <f t="shared" ref="Y61:Z61" si="24">SUM(Y62:Y72)</f>
        <v>56.948339788559245</v>
      </c>
      <c r="Z61" s="49">
        <f t="shared" si="24"/>
        <v>64.882334237532874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25.928481599999998</v>
      </c>
      <c r="D62" s="52">
        <f>FC_IND_NFM_AM_E!D62+FC_IND_NFM_PA_E!D62+FC_IND_NFM_SA_E!D62+FC_IND_NFM_OM_E!D62</f>
        <v>25.284369599999994</v>
      </c>
      <c r="E62" s="52">
        <f>FC_IND_NFM_AM_E!E62+FC_IND_NFM_PA_E!E62+FC_IND_NFM_SA_E!E62+FC_IND_NFM_OM_E!E62</f>
        <v>25.648257599999997</v>
      </c>
      <c r="F62" s="52">
        <f>FC_IND_NFM_AM_E!F62+FC_IND_NFM_PA_E!F62+FC_IND_NFM_SA_E!F62+FC_IND_NFM_OM_E!F62</f>
        <v>25.255944</v>
      </c>
      <c r="G62" s="52">
        <f>FC_IND_NFM_AM_E!G62+FC_IND_NFM_PA_E!G62+FC_IND_NFM_SA_E!G62+FC_IND_NFM_OM_E!G62</f>
        <v>26.207999999999995</v>
      </c>
      <c r="H62" s="52">
        <f>FC_IND_NFM_AM_E!H62+FC_IND_NFM_PA_E!H62+FC_IND_NFM_SA_E!H62+FC_IND_NFM_OM_E!H62</f>
        <v>303.40800000000002</v>
      </c>
      <c r="I62" s="52">
        <f>FC_IND_NFM_AM_E!I62+FC_IND_NFM_PA_E!I62+FC_IND_NFM_SA_E!I62+FC_IND_NFM_OM_E!I62</f>
        <v>27.467999999999996</v>
      </c>
      <c r="J62" s="52">
        <f>FC_IND_NFM_AM_E!J62+FC_IND_NFM_PA_E!J62+FC_IND_NFM_SA_E!J62+FC_IND_NFM_OM_E!J62</f>
        <v>33.432436799999998</v>
      </c>
      <c r="K62" s="52">
        <f>FC_IND_NFM_AM_E!K62+FC_IND_NFM_PA_E!K62+FC_IND_NFM_SA_E!K62+FC_IND_NFM_OM_E!K62</f>
        <v>27.551865599999999</v>
      </c>
      <c r="L62" s="52">
        <f>FC_IND_NFM_AM_E!L62+FC_IND_NFM_PA_E!L62+FC_IND_NFM_SA_E!L62+FC_IND_NFM_OM_E!L62</f>
        <v>29.344089600000004</v>
      </c>
      <c r="M62" s="52">
        <f>FC_IND_NFM_AM_E!M62+FC_IND_NFM_PA_E!M62+FC_IND_NFM_SA_E!M62+FC_IND_NFM_OM_E!M62</f>
        <v>31.808044800000001</v>
      </c>
      <c r="N62" s="52">
        <f>FC_IND_NFM_AM_E!N62+FC_IND_NFM_PA_E!N62+FC_IND_NFM_SA_E!N62+FC_IND_NFM_OM_E!N62</f>
        <v>32.200358399999999</v>
      </c>
      <c r="O62" s="52">
        <f>FC_IND_NFM_AM_E!O62+FC_IND_NFM_PA_E!O62+FC_IND_NFM_SA_E!O62+FC_IND_NFM_OM_E!O62</f>
        <v>1.2769343999999996</v>
      </c>
      <c r="P62" s="52">
        <f>FC_IND_NFM_AM_E!P62+FC_IND_NFM_PA_E!P62+FC_IND_NFM_SA_E!P62+FC_IND_NFM_OM_E!P62</f>
        <v>54.65517119999997</v>
      </c>
      <c r="Q62" s="52">
        <f>FC_IND_NFM_AM_E!Q62+FC_IND_NFM_PA_E!Q62+FC_IND_NFM_SA_E!Q62+FC_IND_NFM_OM_E!Q62</f>
        <v>4.0334111999999998</v>
      </c>
      <c r="R62" s="52">
        <f>FC_IND_NFM_AM_E!R62+FC_IND_NFM_PA_E!R62+FC_IND_NFM_SA_E!R62+FC_IND_NFM_OM_E!R62</f>
        <v>3.6574271999999999</v>
      </c>
      <c r="S62" s="52">
        <f>FC_IND_NFM_AM_E!S62+FC_IND_NFM_PA_E!S62+FC_IND_NFM_SA_E!S62+FC_IND_NFM_OM_E!S62</f>
        <v>3.8318111999999998</v>
      </c>
      <c r="T62" s="52">
        <f>FC_IND_NFM_AM_E!T62+FC_IND_NFM_PA_E!T62+FC_IND_NFM_SA_E!T62+FC_IND_NFM_OM_E!T62</f>
        <v>3.038111999999999</v>
      </c>
      <c r="U62" s="52">
        <f>FC_IND_NFM_AM_E!U62+FC_IND_NFM_PA_E!U62+FC_IND_NFM_SA_E!U62+FC_IND_NFM_OM_E!U62</f>
        <v>7.7842799999999999</v>
      </c>
      <c r="V62" s="52">
        <f>FC_IND_NFM_AM_E!V62+FC_IND_NFM_PA_E!V62+FC_IND_NFM_SA_E!V62+FC_IND_NFM_OM_E!V62</f>
        <v>3.7852415999999991</v>
      </c>
      <c r="W62" s="52">
        <f>FC_IND_NFM_AM_E!W62+FC_IND_NFM_PA_E!W62+FC_IND_NFM_SA_E!W62+FC_IND_NFM_OM_E!W62</f>
        <v>68.291596800000008</v>
      </c>
      <c r="X62" s="52">
        <f>FC_IND_NFM_AM_E!X62+FC_IND_NFM_PA_E!X62+FC_IND_NFM_SA_E!X62+FC_IND_NFM_OM_E!X62</f>
        <v>13.500446399999994</v>
      </c>
      <c r="Y62" s="52">
        <f>FC_IND_NFM_AM_E!Y62+FC_IND_NFM_PA_E!Y62+FC_IND_NFM_SA_E!Y62+FC_IND_NFM_OM_E!Y62</f>
        <v>16.306113600000003</v>
      </c>
      <c r="Z62" s="52">
        <f>FC_IND_NFM_AM_E!Z62+FC_IND_NFM_PA_E!Z62+FC_IND_NFM_SA_E!Z62+FC_IND_NFM_OM_E!Z62</f>
        <v>16.396329600000001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1.2325823999999999</v>
      </c>
      <c r="Q63" s="52">
        <f>FC_IND_NFM_AM_E!Q63+FC_IND_NFM_PA_E!Q63+FC_IND_NFM_SA_E!Q63+FC_IND_NFM_OM_E!Q63</f>
        <v>1.1692799999999997</v>
      </c>
      <c r="R63" s="52">
        <f>FC_IND_NFM_AM_E!R63+FC_IND_NFM_PA_E!R63+FC_IND_NFM_SA_E!R63+FC_IND_NFM_OM_E!R63</f>
        <v>1.1055744000000001</v>
      </c>
      <c r="S63" s="52">
        <f>FC_IND_NFM_AM_E!S63+FC_IND_NFM_PA_E!S63+FC_IND_NFM_SA_E!S63+FC_IND_NFM_OM_E!S63</f>
        <v>1.0616255999999997</v>
      </c>
      <c r="T63" s="52">
        <f>FC_IND_NFM_AM_E!T63+FC_IND_NFM_PA_E!T63+FC_IND_NFM_SA_E!T63+FC_IND_NFM_OM_E!T63</f>
        <v>1.0616255999999997</v>
      </c>
      <c r="U63" s="52">
        <f>FC_IND_NFM_AM_E!U63+FC_IND_NFM_PA_E!U63+FC_IND_NFM_SA_E!U63+FC_IND_NFM_OM_E!U63</f>
        <v>1.2398400000000001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8.8924039515153208E-2</v>
      </c>
      <c r="D64" s="52">
        <f>FC_IND_NFM_AM_E!D64+FC_IND_NFM_PA_E!D64+FC_IND_NFM_SA_E!D64+FC_IND_NFM_OM_E!D64</f>
        <v>7.0654377473821139E-2</v>
      </c>
      <c r="E64" s="52">
        <f>FC_IND_NFM_AM_E!E64+FC_IND_NFM_PA_E!E64+FC_IND_NFM_SA_E!E64+FC_IND_NFM_OM_E!E64</f>
        <v>6.058128043444546E-2</v>
      </c>
      <c r="F64" s="52">
        <f>FC_IND_NFM_AM_E!F64+FC_IND_NFM_PA_E!F64+FC_IND_NFM_SA_E!F64+FC_IND_NFM_OM_E!F64</f>
        <v>1.081018794709232</v>
      </c>
      <c r="G64" s="52">
        <f>FC_IND_NFM_AM_E!G64+FC_IND_NFM_PA_E!G64+FC_IND_NFM_SA_E!G64+FC_IND_NFM_OM_E!G64</f>
        <v>1.1066798425883284</v>
      </c>
      <c r="H64" s="52">
        <f>FC_IND_NFM_AM_E!H64+FC_IND_NFM_PA_E!H64+FC_IND_NFM_SA_E!H64+FC_IND_NFM_OM_E!H64</f>
        <v>0.29032821017636667</v>
      </c>
      <c r="I64" s="52">
        <f>FC_IND_NFM_AM_E!I64+FC_IND_NFM_PA_E!I64+FC_IND_NFM_SA_E!I64+FC_IND_NFM_OM_E!I64</f>
        <v>1.162243050904481</v>
      </c>
      <c r="J64" s="52">
        <f>FC_IND_NFM_AM_E!J64+FC_IND_NFM_PA_E!J64+FC_IND_NFM_SA_E!J64+FC_IND_NFM_OM_E!J64</f>
        <v>1.1157657381555026</v>
      </c>
      <c r="K64" s="52">
        <f>FC_IND_NFM_AM_E!K64+FC_IND_NFM_PA_E!K64+FC_IND_NFM_SA_E!K64+FC_IND_NFM_OM_E!K64</f>
        <v>0.24605396493433451</v>
      </c>
      <c r="L64" s="52">
        <f>FC_IND_NFM_AM_E!L64+FC_IND_NFM_PA_E!L64+FC_IND_NFM_SA_E!L64+FC_IND_NFM_OM_E!L64</f>
        <v>0.45660720425798695</v>
      </c>
      <c r="M64" s="52">
        <f>FC_IND_NFM_AM_E!M64+FC_IND_NFM_PA_E!M64+FC_IND_NFM_SA_E!M64+FC_IND_NFM_OM_E!M64</f>
        <v>1.0021480237380833</v>
      </c>
      <c r="N64" s="52">
        <f>FC_IND_NFM_AM_E!N64+FC_IND_NFM_PA_E!N64+FC_IND_NFM_SA_E!N64+FC_IND_NFM_OM_E!N64</f>
        <v>2.4480874421290646</v>
      </c>
      <c r="O64" s="52">
        <f>FC_IND_NFM_AM_E!O64+FC_IND_NFM_PA_E!O64+FC_IND_NFM_SA_E!O64+FC_IND_NFM_OM_E!O64</f>
        <v>2.6952618210105461</v>
      </c>
      <c r="P64" s="52">
        <f>FC_IND_NFM_AM_E!P64+FC_IND_NFM_PA_E!P64+FC_IND_NFM_SA_E!P64+FC_IND_NFM_OM_E!P64</f>
        <v>5.8209737710752787</v>
      </c>
      <c r="Q64" s="52">
        <f>FC_IND_NFM_AM_E!Q64+FC_IND_NFM_PA_E!Q64+FC_IND_NFM_SA_E!Q64+FC_IND_NFM_OM_E!Q64</f>
        <v>4.8195227343320717</v>
      </c>
      <c r="R64" s="52">
        <f>FC_IND_NFM_AM_E!R64+FC_IND_NFM_PA_E!R64+FC_IND_NFM_SA_E!R64+FC_IND_NFM_OM_E!R64</f>
        <v>1.5314818414166917</v>
      </c>
      <c r="S64" s="52">
        <f>FC_IND_NFM_AM_E!S64+FC_IND_NFM_PA_E!S64+FC_IND_NFM_SA_E!S64+FC_IND_NFM_OM_E!S64</f>
        <v>1.4678625537516767</v>
      </c>
      <c r="T64" s="52">
        <f>FC_IND_NFM_AM_E!T64+FC_IND_NFM_PA_E!T64+FC_IND_NFM_SA_E!T64+FC_IND_NFM_OM_E!T64</f>
        <v>2.4654966903947733</v>
      </c>
      <c r="U64" s="52">
        <f>FC_IND_NFM_AM_E!U64+FC_IND_NFM_PA_E!U64+FC_IND_NFM_SA_E!U64+FC_IND_NFM_OM_E!U64</f>
        <v>3.4992682058135056</v>
      </c>
      <c r="V64" s="52">
        <f>FC_IND_NFM_AM_E!V64+FC_IND_NFM_PA_E!V64+FC_IND_NFM_SA_E!V64+FC_IND_NFM_OM_E!V64</f>
        <v>4.6241413757136609</v>
      </c>
      <c r="W64" s="52">
        <f>FC_IND_NFM_AM_E!W64+FC_IND_NFM_PA_E!W64+FC_IND_NFM_SA_E!W64+FC_IND_NFM_OM_E!W64</f>
        <v>6.0380202539094281</v>
      </c>
      <c r="X64" s="52">
        <f>FC_IND_NFM_AM_E!X64+FC_IND_NFM_PA_E!X64+FC_IND_NFM_SA_E!X64+FC_IND_NFM_OM_E!X64</f>
        <v>31.745163559196541</v>
      </c>
      <c r="Y64" s="52">
        <f>FC_IND_NFM_AM_E!Y64+FC_IND_NFM_PA_E!Y64+FC_IND_NFM_SA_E!Y64+FC_IND_NFM_OM_E!Y64</f>
        <v>37.815352108559239</v>
      </c>
      <c r="Z64" s="52">
        <f>FC_IND_NFM_AM_E!Z64+FC_IND_NFM_PA_E!Z64+FC_IND_NFM_SA_E!Z64+FC_IND_NFM_OM_E!Z64</f>
        <v>45.073306877532872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11.699999999999996</v>
      </c>
      <c r="G65" s="52">
        <f>FC_IND_NFM_AM_E!G65+FC_IND_NFM_PA_E!G65+FC_IND_NFM_SA_E!G65+FC_IND_NFM_OM_E!G65</f>
        <v>7.5999599999999994</v>
      </c>
      <c r="H65" s="52">
        <f>FC_IND_NFM_AM_E!H65+FC_IND_NFM_PA_E!H65+FC_IND_NFM_SA_E!H65+FC_IND_NFM_OM_E!H65</f>
        <v>7.8998399999999975</v>
      </c>
      <c r="I65" s="52">
        <f>FC_IND_NFM_AM_E!I65+FC_IND_NFM_PA_E!I65+FC_IND_NFM_SA_E!I65+FC_IND_NFM_OM_E!I65</f>
        <v>8.3001600000000018</v>
      </c>
      <c r="J65" s="52">
        <f>FC_IND_NFM_AM_E!J65+FC_IND_NFM_PA_E!J65+FC_IND_NFM_SA_E!J65+FC_IND_NFM_OM_E!J65</f>
        <v>8.2000799999999998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1.7841600000000001E-3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3.8231999999999988E-3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2.5487999999999999E-3</v>
      </c>
      <c r="I69" s="52">
        <f>FC_IND_NFM_AM_E!I69+FC_IND_NFM_PA_E!I69+FC_IND_NFM_SA_E!I69+FC_IND_NFM_OM_E!I69</f>
        <v>1.8096480000000005E-2</v>
      </c>
      <c r="J69" s="52">
        <f>FC_IND_NFM_AM_E!J69+FC_IND_NFM_PA_E!J69+FC_IND_NFM_SA_E!J69+FC_IND_NFM_OM_E!J69</f>
        <v>1.8096479999999998E-2</v>
      </c>
      <c r="K69" s="52">
        <f>FC_IND_NFM_AM_E!K69+FC_IND_NFM_PA_E!K69+FC_IND_NFM_SA_E!K69+FC_IND_NFM_OM_E!K69</f>
        <v>2.0645279999999998E-2</v>
      </c>
      <c r="L69" s="52">
        <f>FC_IND_NFM_AM_E!L69+FC_IND_NFM_PA_E!L69+FC_IND_NFM_SA_E!L69+FC_IND_NFM_OM_E!L69</f>
        <v>3.3899039999999998E-2</v>
      </c>
      <c r="M69" s="52">
        <f>FC_IND_NFM_AM_E!M69+FC_IND_NFM_PA_E!M69+FC_IND_NFM_SA_E!M69+FC_IND_NFM_OM_E!M69</f>
        <v>3.6702719999999994E-2</v>
      </c>
      <c r="N69" s="52">
        <f>FC_IND_NFM_AM_E!N69+FC_IND_NFM_PA_E!N69+FC_IND_NFM_SA_E!N69+FC_IND_NFM_OM_E!N69</f>
        <v>2.8546560000000002E-2</v>
      </c>
      <c r="O69" s="52">
        <f>FC_IND_NFM_AM_E!O69+FC_IND_NFM_PA_E!O69+FC_IND_NFM_SA_E!O69+FC_IND_NFM_OM_E!O69</f>
        <v>2.5997759999999995E-2</v>
      </c>
      <c r="P69" s="52">
        <f>FC_IND_NFM_AM_E!P69+FC_IND_NFM_PA_E!P69+FC_IND_NFM_SA_E!P69+FC_IND_NFM_OM_E!P69</f>
        <v>2.6252640000000001E-2</v>
      </c>
      <c r="Q69" s="52">
        <f>FC_IND_NFM_AM_E!Q69+FC_IND_NFM_PA_E!Q69+FC_IND_NFM_SA_E!Q69+FC_IND_NFM_OM_E!Q69</f>
        <v>3.1605120000000007E-2</v>
      </c>
      <c r="R69" s="52">
        <f>FC_IND_NFM_AM_E!R69+FC_IND_NFM_PA_E!R69+FC_IND_NFM_SA_E!R69+FC_IND_NFM_OM_E!R69</f>
        <v>1.860624E-2</v>
      </c>
      <c r="S69" s="52">
        <f>FC_IND_NFM_AM_E!S69+FC_IND_NFM_PA_E!S69+FC_IND_NFM_SA_E!S69+FC_IND_NFM_OM_E!S69</f>
        <v>0.61043760000000002</v>
      </c>
      <c r="T69" s="52">
        <f>FC_IND_NFM_AM_E!T69+FC_IND_NFM_PA_E!T69+FC_IND_NFM_SA_E!T69+FC_IND_NFM_OM_E!T69</f>
        <v>0.96854399999999996</v>
      </c>
      <c r="U69" s="52">
        <f>FC_IND_NFM_AM_E!U69+FC_IND_NFM_PA_E!U69+FC_IND_NFM_SA_E!U69+FC_IND_NFM_OM_E!U69</f>
        <v>1.27541952</v>
      </c>
      <c r="V69" s="52">
        <f>FC_IND_NFM_AM_E!V69+FC_IND_NFM_PA_E!V69+FC_IND_NFM_SA_E!V69+FC_IND_NFM_OM_E!V69</f>
        <v>1.4632660799999999</v>
      </c>
      <c r="W69" s="52">
        <f>FC_IND_NFM_AM_E!W69+FC_IND_NFM_PA_E!W69+FC_IND_NFM_SA_E!W69+FC_IND_NFM_OM_E!W69</f>
        <v>1.3809398399999999</v>
      </c>
      <c r="X69" s="52">
        <f>FC_IND_NFM_AM_E!X69+FC_IND_NFM_PA_E!X69+FC_IND_NFM_SA_E!X69+FC_IND_NFM_OM_E!X69</f>
        <v>2.2852540799999996</v>
      </c>
      <c r="Y69" s="52">
        <f>FC_IND_NFM_AM_E!Y69+FC_IND_NFM_PA_E!Y69+FC_IND_NFM_SA_E!Y69+FC_IND_NFM_OM_E!Y69</f>
        <v>2.8268740800000001</v>
      </c>
      <c r="Z69" s="52">
        <f>FC_IND_NFM_AM_E!Z69+FC_IND_NFM_PA_E!Z69+FC_IND_NFM_SA_E!Z69+FC_IND_NFM_OM_E!Z69</f>
        <v>3.3294974399999999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2.5457990399999995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7.9377119999999968E-2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272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5120.5044524528748</v>
      </c>
      <c r="D2" s="21">
        <f t="shared" ref="D2:X2" si="0">SUM(D3,D17,D22,D25,D26,D51,D52)</f>
        <v>4592.2833650076545</v>
      </c>
      <c r="E2" s="21">
        <f t="shared" si="0"/>
        <v>5173.4852401901853</v>
      </c>
      <c r="F2" s="21">
        <f t="shared" si="0"/>
        <v>5296.8187640584756</v>
      </c>
      <c r="G2" s="21">
        <f t="shared" si="0"/>
        <v>5621.5895173085701</v>
      </c>
      <c r="H2" s="21">
        <f t="shared" si="0"/>
        <v>5354.7123933335306</v>
      </c>
      <c r="I2" s="21">
        <f t="shared" si="0"/>
        <v>5613.6175556285725</v>
      </c>
      <c r="J2" s="21">
        <f t="shared" si="0"/>
        <v>4840.9630647426211</v>
      </c>
      <c r="K2" s="21">
        <f t="shared" si="0"/>
        <v>4840.863209436714</v>
      </c>
      <c r="L2" s="21">
        <f t="shared" si="0"/>
        <v>3464.6461911616134</v>
      </c>
      <c r="M2" s="21">
        <f t="shared" si="0"/>
        <v>4213.430913779167</v>
      </c>
      <c r="N2" s="21">
        <f t="shared" si="0"/>
        <v>4431.842087402285</v>
      </c>
      <c r="O2" s="21">
        <f t="shared" si="0"/>
        <v>3692.0225787416593</v>
      </c>
      <c r="P2" s="21">
        <f t="shared" si="0"/>
        <v>3869.8974027607128</v>
      </c>
      <c r="Q2" s="21">
        <f t="shared" si="0"/>
        <v>3590.6777938149226</v>
      </c>
      <c r="R2" s="21">
        <f t="shared" si="0"/>
        <v>3901.3766626302495</v>
      </c>
      <c r="S2" s="21">
        <f t="shared" si="0"/>
        <v>4028.6078840029559</v>
      </c>
      <c r="T2" s="21">
        <f t="shared" si="0"/>
        <v>3624.7061436563158</v>
      </c>
      <c r="U2" s="21">
        <f t="shared" si="0"/>
        <v>3572.1658860102302</v>
      </c>
      <c r="V2" s="21">
        <f t="shared" si="0"/>
        <v>3516.7917625108171</v>
      </c>
      <c r="W2" s="21">
        <f t="shared" si="0"/>
        <v>3597.0958542936705</v>
      </c>
      <c r="X2" s="21">
        <f t="shared" si="0"/>
        <v>3769.7827724679655</v>
      </c>
      <c r="Y2" s="21">
        <f t="shared" ref="Y2:Z2" si="1">SUM(Y3,Y17,Y22,Y25,Y26,Y51,Y52)</f>
        <v>3227.0598052194123</v>
      </c>
      <c r="Z2" s="21">
        <f t="shared" si="1"/>
        <v>2302.3963002862351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810.69118393335953</v>
      </c>
      <c r="D3" s="24">
        <f t="shared" ref="D3:X3" si="3">SUM(D4,D8,D11)</f>
        <v>696.54120215887565</v>
      </c>
      <c r="E3" s="24">
        <f t="shared" si="3"/>
        <v>745.6704550768402</v>
      </c>
      <c r="F3" s="24">
        <f t="shared" si="3"/>
        <v>691.86501199980455</v>
      </c>
      <c r="G3" s="24">
        <f t="shared" si="3"/>
        <v>631.92657190438115</v>
      </c>
      <c r="H3" s="24">
        <f t="shared" si="3"/>
        <v>1035.3188403536637</v>
      </c>
      <c r="I3" s="24">
        <f t="shared" si="3"/>
        <v>892.38046233667887</v>
      </c>
      <c r="J3" s="24">
        <f t="shared" si="3"/>
        <v>818.22294799890915</v>
      </c>
      <c r="K3" s="24">
        <f t="shared" si="3"/>
        <v>648.92086707212138</v>
      </c>
      <c r="L3" s="24">
        <f t="shared" si="3"/>
        <v>384.41073908740691</v>
      </c>
      <c r="M3" s="24">
        <f t="shared" si="3"/>
        <v>630.07609607538222</v>
      </c>
      <c r="N3" s="24">
        <f t="shared" si="3"/>
        <v>775.1642061856744</v>
      </c>
      <c r="O3" s="24">
        <f t="shared" si="3"/>
        <v>768.69654044004244</v>
      </c>
      <c r="P3" s="24">
        <f t="shared" si="3"/>
        <v>689.35865631245815</v>
      </c>
      <c r="Q3" s="24">
        <f t="shared" si="3"/>
        <v>617.89046755221113</v>
      </c>
      <c r="R3" s="24">
        <f t="shared" si="3"/>
        <v>703.75279815520878</v>
      </c>
      <c r="S3" s="24">
        <f t="shared" si="3"/>
        <v>697.08256971194999</v>
      </c>
      <c r="T3" s="24">
        <f t="shared" si="3"/>
        <v>276.62803725293293</v>
      </c>
      <c r="U3" s="24">
        <f t="shared" si="3"/>
        <v>235.97013720485847</v>
      </c>
      <c r="V3" s="24">
        <f t="shared" si="3"/>
        <v>201.84450257967657</v>
      </c>
      <c r="W3" s="24">
        <f t="shared" si="3"/>
        <v>199.14575395342274</v>
      </c>
      <c r="X3" s="24">
        <f t="shared" si="3"/>
        <v>230.47151094536829</v>
      </c>
      <c r="Y3" s="24">
        <f t="shared" ref="Y3:Z3" si="4">SUM(Y4,Y8,Y11)</f>
        <v>86.203485339167116</v>
      </c>
      <c r="Z3" s="24">
        <f t="shared" si="4"/>
        <v>15.270493218578537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163.61216131646353</v>
      </c>
      <c r="D4" s="19">
        <f t="shared" ref="D4:X4" si="6">SUM(D5:D7)</f>
        <v>256.35139824307527</v>
      </c>
      <c r="E4" s="19">
        <f t="shared" si="6"/>
        <v>261.83027780218731</v>
      </c>
      <c r="F4" s="19">
        <f t="shared" si="6"/>
        <v>261.21513201408339</v>
      </c>
      <c r="G4" s="19">
        <f t="shared" si="6"/>
        <v>291.39307786800612</v>
      </c>
      <c r="H4" s="19">
        <f t="shared" si="6"/>
        <v>390.29052609049563</v>
      </c>
      <c r="I4" s="19">
        <f t="shared" si="6"/>
        <v>191.08397867034924</v>
      </c>
      <c r="J4" s="19">
        <f t="shared" si="6"/>
        <v>230.00638752365944</v>
      </c>
      <c r="K4" s="19">
        <f t="shared" si="6"/>
        <v>236.13561098770595</v>
      </c>
      <c r="L4" s="19">
        <f t="shared" si="6"/>
        <v>234.21696540565469</v>
      </c>
      <c r="M4" s="19">
        <f t="shared" si="6"/>
        <v>370.69880485570849</v>
      </c>
      <c r="N4" s="19">
        <f t="shared" si="6"/>
        <v>408.39511670415783</v>
      </c>
      <c r="O4" s="19">
        <f t="shared" si="6"/>
        <v>512.4227823529958</v>
      </c>
      <c r="P4" s="19">
        <f t="shared" si="6"/>
        <v>418.25748895305895</v>
      </c>
      <c r="Q4" s="19">
        <f t="shared" si="6"/>
        <v>385.09335843216201</v>
      </c>
      <c r="R4" s="19">
        <f t="shared" si="6"/>
        <v>398.96515021021077</v>
      </c>
      <c r="S4" s="19">
        <f t="shared" si="6"/>
        <v>455.90164953304662</v>
      </c>
      <c r="T4" s="19">
        <f t="shared" si="6"/>
        <v>58.079551894871258</v>
      </c>
      <c r="U4" s="19">
        <f t="shared" si="6"/>
        <v>45.899087693621468</v>
      </c>
      <c r="V4" s="19">
        <f t="shared" si="6"/>
        <v>43.518685816460689</v>
      </c>
      <c r="W4" s="19">
        <f t="shared" si="6"/>
        <v>42.745239168934319</v>
      </c>
      <c r="X4" s="19">
        <f t="shared" si="6"/>
        <v>49.415057514009547</v>
      </c>
      <c r="Y4" s="19">
        <f t="shared" ref="Y4:Z4" si="7">SUM(Y5:Y7)</f>
        <v>15.553657185807527</v>
      </c>
      <c r="Z4" s="19">
        <f t="shared" si="7"/>
        <v>8.1362163061604065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9.914897100145921E-2</v>
      </c>
      <c r="K5" s="8">
        <v>3.925089378528563E-2</v>
      </c>
      <c r="L5" s="8">
        <v>0.10902719212347965</v>
      </c>
      <c r="M5" s="8">
        <v>2.7257241691120169</v>
      </c>
      <c r="N5" s="8">
        <v>16.94523964970648</v>
      </c>
      <c r="O5" s="8">
        <v>21.769742098266509</v>
      </c>
      <c r="P5" s="8">
        <v>22.592254078812076</v>
      </c>
      <c r="Q5" s="8">
        <v>21.197671006962175</v>
      </c>
      <c r="R5" s="8">
        <v>21.844876547100007</v>
      </c>
      <c r="S5" s="8">
        <v>25.754500609172087</v>
      </c>
      <c r="T5" s="8">
        <v>25.313319784254418</v>
      </c>
      <c r="U5" s="8">
        <v>22.781363036106452</v>
      </c>
      <c r="V5" s="8">
        <v>22.496607541737607</v>
      </c>
      <c r="W5" s="8">
        <v>20.19059328392456</v>
      </c>
      <c r="X5" s="8">
        <v>20.05701378415068</v>
      </c>
      <c r="Y5" s="8">
        <v>5.1898342725521713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0.19780496529482874</v>
      </c>
      <c r="D6" s="8">
        <v>0</v>
      </c>
      <c r="E6" s="8">
        <v>0</v>
      </c>
      <c r="F6" s="8">
        <v>0</v>
      </c>
      <c r="G6" s="8">
        <v>52.850331086207717</v>
      </c>
      <c r="H6" s="8">
        <v>58.466353244628394</v>
      </c>
      <c r="I6" s="8">
        <v>25.390048039211553</v>
      </c>
      <c r="J6" s="8">
        <v>1.2164968290220715</v>
      </c>
      <c r="K6" s="8">
        <v>4.8836661104473225E-2</v>
      </c>
      <c r="L6" s="8">
        <v>1.1681043381227134</v>
      </c>
      <c r="M6" s="8">
        <v>12.174193795962033</v>
      </c>
      <c r="N6" s="8">
        <v>26.045742853139267</v>
      </c>
      <c r="O6" s="8">
        <v>13.533169742454694</v>
      </c>
      <c r="P6" s="8">
        <v>12.049931020281447</v>
      </c>
      <c r="Q6" s="8">
        <v>4.3425246041218735</v>
      </c>
      <c r="R6" s="8">
        <v>2.9360796338622279</v>
      </c>
      <c r="S6" s="8">
        <v>2.2069063385490773</v>
      </c>
      <c r="T6" s="8">
        <v>1.7159114072876638</v>
      </c>
      <c r="U6" s="8">
        <v>1.3725275122130605</v>
      </c>
      <c r="V6" s="8">
        <v>0.31057125679682068</v>
      </c>
      <c r="W6" s="8">
        <v>2.451264560878351</v>
      </c>
      <c r="X6" s="8">
        <v>1.7613151535031317</v>
      </c>
      <c r="Y6" s="8">
        <v>0.63789585922817515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163.41435635116869</v>
      </c>
      <c r="D7" s="8">
        <v>256.35139824307527</v>
      </c>
      <c r="E7" s="8">
        <v>261.83027780218731</v>
      </c>
      <c r="F7" s="8">
        <v>261.21513201408339</v>
      </c>
      <c r="G7" s="8">
        <v>238.54274678179837</v>
      </c>
      <c r="H7" s="8">
        <v>331.82417284586722</v>
      </c>
      <c r="I7" s="8">
        <v>165.69393063113768</v>
      </c>
      <c r="J7" s="8">
        <v>228.69074172363591</v>
      </c>
      <c r="K7" s="8">
        <v>236.04752343281618</v>
      </c>
      <c r="L7" s="8">
        <v>232.93983387540851</v>
      </c>
      <c r="M7" s="8">
        <v>355.79888689063444</v>
      </c>
      <c r="N7" s="8">
        <v>365.4041342013121</v>
      </c>
      <c r="O7" s="8">
        <v>477.11987051227464</v>
      </c>
      <c r="P7" s="8">
        <v>383.61530385396543</v>
      </c>
      <c r="Q7" s="8">
        <v>359.55316282107793</v>
      </c>
      <c r="R7" s="8">
        <v>374.18419402924854</v>
      </c>
      <c r="S7" s="8">
        <v>427.94024258532545</v>
      </c>
      <c r="T7" s="8">
        <v>31.050320703329177</v>
      </c>
      <c r="U7" s="8">
        <v>21.745197145301951</v>
      </c>
      <c r="V7" s="8">
        <v>20.711507017926259</v>
      </c>
      <c r="W7" s="8">
        <v>20.103381324131412</v>
      </c>
      <c r="X7" s="8">
        <v>27.596728576355737</v>
      </c>
      <c r="Y7" s="8">
        <v>9.7259270540271814</v>
      </c>
      <c r="Z7" s="8">
        <v>8.1362163061604065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303.31705595351639</v>
      </c>
      <c r="D8" s="19">
        <f t="shared" ref="D8:X8" si="9">SUM(D9:D10)</f>
        <v>125.23613679225829</v>
      </c>
      <c r="E8" s="19">
        <f t="shared" si="9"/>
        <v>100.4192484325354</v>
      </c>
      <c r="F8" s="19">
        <f t="shared" si="9"/>
        <v>126.17981498360996</v>
      </c>
      <c r="G8" s="19">
        <f t="shared" si="9"/>
        <v>144.84550904576253</v>
      </c>
      <c r="H8" s="19">
        <f t="shared" si="9"/>
        <v>249.78231912175008</v>
      </c>
      <c r="I8" s="19">
        <f t="shared" si="9"/>
        <v>365.24013407022477</v>
      </c>
      <c r="J8" s="19">
        <f t="shared" si="9"/>
        <v>204.76504033672254</v>
      </c>
      <c r="K8" s="19">
        <f t="shared" si="9"/>
        <v>184.46001862672242</v>
      </c>
      <c r="L8" s="19">
        <f t="shared" si="9"/>
        <v>28.701894146266071</v>
      </c>
      <c r="M8" s="19">
        <f t="shared" si="9"/>
        <v>91.896681532307042</v>
      </c>
      <c r="N8" s="19">
        <f t="shared" si="9"/>
        <v>115.30577663091188</v>
      </c>
      <c r="O8" s="19">
        <f t="shared" si="9"/>
        <v>78.836394827399232</v>
      </c>
      <c r="P8" s="19">
        <f t="shared" si="9"/>
        <v>106.16476764215363</v>
      </c>
      <c r="Q8" s="19">
        <f t="shared" si="9"/>
        <v>120.12563901294962</v>
      </c>
      <c r="R8" s="19">
        <f t="shared" si="9"/>
        <v>166.23248819167094</v>
      </c>
      <c r="S8" s="19">
        <f t="shared" si="9"/>
        <v>180.06120292058571</v>
      </c>
      <c r="T8" s="19">
        <f t="shared" si="9"/>
        <v>152.9029343417312</v>
      </c>
      <c r="U8" s="19">
        <f t="shared" si="9"/>
        <v>141.58348698510008</v>
      </c>
      <c r="V8" s="19">
        <f t="shared" si="9"/>
        <v>148.31500504423528</v>
      </c>
      <c r="W8" s="19">
        <f t="shared" si="9"/>
        <v>142.69150467815976</v>
      </c>
      <c r="X8" s="19">
        <f t="shared" si="9"/>
        <v>164.97312021817189</v>
      </c>
      <c r="Y8" s="19">
        <f t="shared" ref="Y8:Z8" si="10">SUM(Y9:Y10)</f>
        <v>49.681435163022734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91.660052497463766</v>
      </c>
      <c r="I9" s="8">
        <v>121.80512307752478</v>
      </c>
      <c r="J9" s="8">
        <v>9.7599437130622526</v>
      </c>
      <c r="K9" s="8">
        <v>0.59208543592224649</v>
      </c>
      <c r="L9" s="8">
        <v>8.1797754283107018</v>
      </c>
      <c r="M9" s="8">
        <v>75.893636066087254</v>
      </c>
      <c r="N9" s="8">
        <v>80.760255501694488</v>
      </c>
      <c r="O9" s="8">
        <v>78.836394827399232</v>
      </c>
      <c r="P9" s="8">
        <v>106.16476764215363</v>
      </c>
      <c r="Q9" s="8">
        <v>120.12563901294962</v>
      </c>
      <c r="R9" s="8">
        <v>166.23248819167094</v>
      </c>
      <c r="S9" s="8">
        <v>180.06120292058571</v>
      </c>
      <c r="T9" s="8">
        <v>152.88788404070482</v>
      </c>
      <c r="U9" s="8">
        <v>141.55100602798822</v>
      </c>
      <c r="V9" s="8">
        <v>148.29361544349376</v>
      </c>
      <c r="W9" s="8">
        <v>142.69150467815976</v>
      </c>
      <c r="X9" s="8">
        <v>164.97312021817189</v>
      </c>
      <c r="Y9" s="8">
        <v>49.681435163022734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303.31705595351639</v>
      </c>
      <c r="D10" s="8">
        <v>125.23613679225829</v>
      </c>
      <c r="E10" s="8">
        <v>100.4192484325354</v>
      </c>
      <c r="F10" s="8">
        <v>126.17981498360996</v>
      </c>
      <c r="G10" s="8">
        <v>144.84550904576253</v>
      </c>
      <c r="H10" s="8">
        <v>158.12226662428631</v>
      </c>
      <c r="I10" s="8">
        <v>243.43501099269997</v>
      </c>
      <c r="J10" s="8">
        <v>195.00509662366028</v>
      </c>
      <c r="K10" s="8">
        <v>183.86793319080016</v>
      </c>
      <c r="L10" s="8">
        <v>20.522118717955369</v>
      </c>
      <c r="M10" s="8">
        <v>16.003045466219792</v>
      </c>
      <c r="N10" s="8">
        <v>34.545521129217391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1.5050301026388619E-2</v>
      </c>
      <c r="U10" s="8">
        <v>3.2480957111866382E-2</v>
      </c>
      <c r="V10" s="8">
        <v>2.1389600741505758E-2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343.76196666337955</v>
      </c>
      <c r="D11" s="19">
        <f t="shared" ref="D11:X11" si="12">SUM(D12:D16)</f>
        <v>314.95366712354212</v>
      </c>
      <c r="E11" s="19">
        <f t="shared" si="12"/>
        <v>383.42092884211746</v>
      </c>
      <c r="F11" s="19">
        <f t="shared" si="12"/>
        <v>304.4700650021112</v>
      </c>
      <c r="G11" s="19">
        <f t="shared" si="12"/>
        <v>195.68798499061251</v>
      </c>
      <c r="H11" s="19">
        <f t="shared" si="12"/>
        <v>395.24599514141795</v>
      </c>
      <c r="I11" s="19">
        <f t="shared" si="12"/>
        <v>336.05634959610489</v>
      </c>
      <c r="J11" s="19">
        <f t="shared" si="12"/>
        <v>383.45152013852714</v>
      </c>
      <c r="K11" s="19">
        <f t="shared" si="12"/>
        <v>228.32523745769296</v>
      </c>
      <c r="L11" s="19">
        <f t="shared" si="12"/>
        <v>121.49187953548611</v>
      </c>
      <c r="M11" s="19">
        <f t="shared" si="12"/>
        <v>167.48060968736669</v>
      </c>
      <c r="N11" s="19">
        <f t="shared" si="12"/>
        <v>251.46331285060469</v>
      </c>
      <c r="O11" s="19">
        <f t="shared" si="12"/>
        <v>177.43736325964744</v>
      </c>
      <c r="P11" s="19">
        <f t="shared" si="12"/>
        <v>164.93639971724559</v>
      </c>
      <c r="Q11" s="19">
        <f t="shared" si="12"/>
        <v>112.67147010709945</v>
      </c>
      <c r="R11" s="19">
        <f t="shared" si="12"/>
        <v>138.5551597533271</v>
      </c>
      <c r="S11" s="19">
        <f t="shared" si="12"/>
        <v>61.119717258317642</v>
      </c>
      <c r="T11" s="19">
        <f t="shared" si="12"/>
        <v>65.645551016330458</v>
      </c>
      <c r="U11" s="19">
        <f t="shared" si="12"/>
        <v>48.487562526136898</v>
      </c>
      <c r="V11" s="19">
        <f t="shared" si="12"/>
        <v>10.010811718980603</v>
      </c>
      <c r="W11" s="19">
        <f t="shared" si="12"/>
        <v>13.709010106328654</v>
      </c>
      <c r="X11" s="19">
        <f t="shared" si="12"/>
        <v>16.083333213186883</v>
      </c>
      <c r="Y11" s="19">
        <f t="shared" ref="Y11:Z11" si="13">SUM(Y12:Y16)</f>
        <v>20.968392990336845</v>
      </c>
      <c r="Z11" s="19">
        <f t="shared" si="13"/>
        <v>7.1342769124181311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264.40289985427421</v>
      </c>
      <c r="D13" s="8">
        <v>235.73466258002904</v>
      </c>
      <c r="E13" s="8">
        <v>282.30006300077349</v>
      </c>
      <c r="F13" s="8">
        <v>197.74038975213389</v>
      </c>
      <c r="G13" s="8">
        <v>100.66209239235512</v>
      </c>
      <c r="H13" s="8">
        <v>278.84580810589415</v>
      </c>
      <c r="I13" s="8">
        <v>249.65416069407922</v>
      </c>
      <c r="J13" s="8">
        <v>293.7568901944577</v>
      </c>
      <c r="K13" s="8">
        <v>197.71971688016774</v>
      </c>
      <c r="L13" s="8">
        <v>113.42471180925472</v>
      </c>
      <c r="M13" s="8">
        <v>158.39063638485629</v>
      </c>
      <c r="N13" s="8">
        <v>231.84268276244387</v>
      </c>
      <c r="O13" s="8">
        <v>161.75391202622367</v>
      </c>
      <c r="P13" s="8">
        <v>163.82928680927813</v>
      </c>
      <c r="Q13" s="8">
        <v>109.58924341932166</v>
      </c>
      <c r="R13" s="8">
        <v>138.5551597533271</v>
      </c>
      <c r="S13" s="8">
        <v>61.119717258317642</v>
      </c>
      <c r="T13" s="8">
        <v>65.626925724846927</v>
      </c>
      <c r="U13" s="8">
        <v>48.467468792460238</v>
      </c>
      <c r="V13" s="8">
        <v>9.9911896973916914</v>
      </c>
      <c r="W13" s="8">
        <v>13.560809750413103</v>
      </c>
      <c r="X13" s="8">
        <v>15.876873529993121</v>
      </c>
      <c r="Y13" s="8">
        <v>20.761114347520362</v>
      </c>
      <c r="Z13" s="8">
        <v>7.0312986404033051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79.359066809105315</v>
      </c>
      <c r="D16" s="8">
        <v>79.21900454351308</v>
      </c>
      <c r="E16" s="8">
        <v>101.12086584134398</v>
      </c>
      <c r="F16" s="8">
        <v>106.7296752499773</v>
      </c>
      <c r="G16" s="8">
        <v>95.025892598257371</v>
      </c>
      <c r="H16" s="8">
        <v>116.4001870355238</v>
      </c>
      <c r="I16" s="8">
        <v>86.402188902025657</v>
      </c>
      <c r="J16" s="8">
        <v>89.694629944069419</v>
      </c>
      <c r="K16" s="8">
        <v>30.605520577525237</v>
      </c>
      <c r="L16" s="8">
        <v>8.067167726231391</v>
      </c>
      <c r="M16" s="8">
        <v>9.0899733025103941</v>
      </c>
      <c r="N16" s="8">
        <v>19.620630088160826</v>
      </c>
      <c r="O16" s="8">
        <v>15.683451233423753</v>
      </c>
      <c r="P16" s="8">
        <v>1.1071129079674591</v>
      </c>
      <c r="Q16" s="8">
        <v>3.0822266877777902</v>
      </c>
      <c r="R16" s="8">
        <v>0</v>
      </c>
      <c r="S16" s="8">
        <v>0</v>
      </c>
      <c r="T16" s="8">
        <v>1.8625291483531509E-2</v>
      </c>
      <c r="U16" s="8">
        <v>2.0093733676656532E-2</v>
      </c>
      <c r="V16" s="8">
        <v>1.9622021588911829E-2</v>
      </c>
      <c r="W16" s="8">
        <v>0.14820035591555131</v>
      </c>
      <c r="X16" s="8">
        <v>0.20645968319376057</v>
      </c>
      <c r="Y16" s="8">
        <v>0.20727864281648317</v>
      </c>
      <c r="Z16" s="8">
        <v>0.10297827201482625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1.6626895109974831</v>
      </c>
      <c r="D17" s="27">
        <f t="shared" ref="D17:X17" si="15">SUM(D18:D21)</f>
        <v>1.5051064246007053</v>
      </c>
      <c r="E17" s="27">
        <f t="shared" si="15"/>
        <v>1.4238687800794276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0.30230718381772409</v>
      </c>
      <c r="D18" s="8">
        <v>0.25410887688063849</v>
      </c>
      <c r="E18" s="8">
        <v>0.23406062138291958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1.360382327179759</v>
      </c>
      <c r="D19" s="8">
        <v>1.2509975477200668</v>
      </c>
      <c r="E19" s="8">
        <v>1.1898081586965081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2552.2049985704939</v>
      </c>
      <c r="D26" s="27">
        <f t="shared" ref="D26:X26" si="21">SUM(D27,D33)</f>
        <v>2234.0945777105394</v>
      </c>
      <c r="E26" s="27">
        <f t="shared" si="21"/>
        <v>2267.373722706518</v>
      </c>
      <c r="F26" s="27">
        <f t="shared" si="21"/>
        <v>2487.1855009280507</v>
      </c>
      <c r="G26" s="27">
        <f t="shared" si="21"/>
        <v>2551.2670079161303</v>
      </c>
      <c r="H26" s="27">
        <f t="shared" si="21"/>
        <v>2334.1679278220467</v>
      </c>
      <c r="I26" s="27">
        <f t="shared" si="21"/>
        <v>2235.6878537434959</v>
      </c>
      <c r="J26" s="27">
        <f t="shared" si="21"/>
        <v>1734.4983008815743</v>
      </c>
      <c r="K26" s="27">
        <f t="shared" si="21"/>
        <v>1905.5150157208166</v>
      </c>
      <c r="L26" s="27">
        <f t="shared" si="21"/>
        <v>1261.6386463044525</v>
      </c>
      <c r="M26" s="27">
        <f t="shared" si="21"/>
        <v>1370.1697448693999</v>
      </c>
      <c r="N26" s="27">
        <f t="shared" si="21"/>
        <v>1080.6640534704609</v>
      </c>
      <c r="O26" s="27">
        <f t="shared" si="21"/>
        <v>602.79600440108868</v>
      </c>
      <c r="P26" s="27">
        <f t="shared" si="21"/>
        <v>576.24545026637929</v>
      </c>
      <c r="Q26" s="27">
        <f t="shared" si="21"/>
        <v>399.92398305923359</v>
      </c>
      <c r="R26" s="27">
        <f t="shared" si="21"/>
        <v>316.07480191733316</v>
      </c>
      <c r="S26" s="27">
        <f t="shared" si="21"/>
        <v>316.71456640781219</v>
      </c>
      <c r="T26" s="27">
        <f t="shared" si="21"/>
        <v>302.75694886694532</v>
      </c>
      <c r="U26" s="27">
        <f t="shared" si="21"/>
        <v>234.3184655849312</v>
      </c>
      <c r="V26" s="27">
        <f t="shared" si="21"/>
        <v>239.01804667878287</v>
      </c>
      <c r="W26" s="27">
        <f t="shared" si="21"/>
        <v>292.35427985345098</v>
      </c>
      <c r="X26" s="27">
        <f t="shared" si="21"/>
        <v>207.32405683679326</v>
      </c>
      <c r="Y26" s="27">
        <f t="shared" ref="Y26:Z26" si="22">SUM(Y27,Y33)</f>
        <v>269.70694597503666</v>
      </c>
      <c r="Z26" s="27">
        <f t="shared" si="22"/>
        <v>139.52876891023794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2552.2049985704939</v>
      </c>
      <c r="D33" s="19">
        <f t="shared" ref="D33:X33" si="27">SUM(D34:D50)</f>
        <v>2234.0945777105394</v>
      </c>
      <c r="E33" s="19">
        <f t="shared" si="27"/>
        <v>2267.373722706518</v>
      </c>
      <c r="F33" s="19">
        <f t="shared" si="27"/>
        <v>2487.1855009280507</v>
      </c>
      <c r="G33" s="19">
        <f t="shared" si="27"/>
        <v>2551.2670079161303</v>
      </c>
      <c r="H33" s="19">
        <f t="shared" si="27"/>
        <v>2334.1679278220467</v>
      </c>
      <c r="I33" s="19">
        <f t="shared" si="27"/>
        <v>2235.6878537434959</v>
      </c>
      <c r="J33" s="19">
        <f t="shared" si="27"/>
        <v>1734.4983008815743</v>
      </c>
      <c r="K33" s="19">
        <f t="shared" si="27"/>
        <v>1905.5150157208166</v>
      </c>
      <c r="L33" s="19">
        <f t="shared" si="27"/>
        <v>1261.6386463044525</v>
      </c>
      <c r="M33" s="19">
        <f t="shared" si="27"/>
        <v>1370.1697448693999</v>
      </c>
      <c r="N33" s="19">
        <f t="shared" si="27"/>
        <v>1080.6640534704609</v>
      </c>
      <c r="O33" s="19">
        <f t="shared" si="27"/>
        <v>602.79600440108868</v>
      </c>
      <c r="P33" s="19">
        <f t="shared" si="27"/>
        <v>576.24545026637929</v>
      </c>
      <c r="Q33" s="19">
        <f t="shared" si="27"/>
        <v>399.92398305923359</v>
      </c>
      <c r="R33" s="19">
        <f t="shared" si="27"/>
        <v>316.07480191733316</v>
      </c>
      <c r="S33" s="19">
        <f t="shared" si="27"/>
        <v>316.71456640781219</v>
      </c>
      <c r="T33" s="19">
        <f t="shared" si="27"/>
        <v>302.75694886694532</v>
      </c>
      <c r="U33" s="19">
        <f t="shared" si="27"/>
        <v>234.3184655849312</v>
      </c>
      <c r="V33" s="19">
        <f t="shared" si="27"/>
        <v>239.01804667878287</v>
      </c>
      <c r="W33" s="19">
        <f t="shared" si="27"/>
        <v>292.35427985345098</v>
      </c>
      <c r="X33" s="19">
        <f t="shared" si="27"/>
        <v>207.32405683679326</v>
      </c>
      <c r="Y33" s="19">
        <f t="shared" ref="Y33:Z33" si="28">SUM(Y34:Y50)</f>
        <v>269.70694597503666</v>
      </c>
      <c r="Z33" s="19">
        <f t="shared" si="28"/>
        <v>139.52876891023794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211.67001957476441</v>
      </c>
      <c r="D36" s="8">
        <v>139.64334678187512</v>
      </c>
      <c r="E36" s="8">
        <v>146.31035899228053</v>
      </c>
      <c r="F36" s="8">
        <v>140.84752097215107</v>
      </c>
      <c r="G36" s="8">
        <v>132.82338876528695</v>
      </c>
      <c r="H36" s="8">
        <v>134.09962252975487</v>
      </c>
      <c r="I36" s="8">
        <v>133.27650326150641</v>
      </c>
      <c r="J36" s="8">
        <v>132.1105292004429</v>
      </c>
      <c r="K36" s="8">
        <v>129.66156016134224</v>
      </c>
      <c r="L36" s="8">
        <v>97.976665988526818</v>
      </c>
      <c r="M36" s="8">
        <v>87.235037639219115</v>
      </c>
      <c r="N36" s="8">
        <v>66.817767980819383</v>
      </c>
      <c r="O36" s="8">
        <v>40.515074341349724</v>
      </c>
      <c r="P36" s="8">
        <v>28.83375146158815</v>
      </c>
      <c r="Q36" s="8">
        <v>39.060940548477205</v>
      </c>
      <c r="R36" s="8">
        <v>32.030610964939854</v>
      </c>
      <c r="S36" s="8">
        <v>35.431274961610164</v>
      </c>
      <c r="T36" s="8">
        <v>39.67810887377756</v>
      </c>
      <c r="U36" s="8">
        <v>36.41796639374973</v>
      </c>
      <c r="V36" s="8">
        <v>39.307180124053716</v>
      </c>
      <c r="W36" s="8">
        <v>34.893368307074859</v>
      </c>
      <c r="X36" s="8">
        <v>30.532874630190349</v>
      </c>
      <c r="Y36" s="8">
        <v>24.006107965270534</v>
      </c>
      <c r="Z36" s="8">
        <v>21.156721384287582</v>
      </c>
    </row>
    <row r="37" spans="1:26" ht="11.25" customHeight="1" x14ac:dyDescent="0.2">
      <c r="A37" s="28" t="s">
        <v>60</v>
      </c>
      <c r="B37" s="7" t="s">
        <v>61</v>
      </c>
      <c r="C37" s="8">
        <v>0.71184668208807766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0.11715002540989075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1.7562716236952998E-2</v>
      </c>
      <c r="U37" s="8">
        <v>1.3827402874323307E-2</v>
      </c>
      <c r="V37" s="8">
        <v>2.4788506359854232E-2</v>
      </c>
      <c r="W37" s="8">
        <v>1.3204529317354007E-2</v>
      </c>
      <c r="X37" s="8">
        <v>4.8677057217758057E-2</v>
      </c>
      <c r="Y37" s="8">
        <v>3.6676494801782582E-2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83.919649664816987</v>
      </c>
      <c r="D41" s="8">
        <v>87.301264562119826</v>
      </c>
      <c r="E41" s="8">
        <v>87.363792346056172</v>
      </c>
      <c r="F41" s="8">
        <v>86.265515810425882</v>
      </c>
      <c r="G41" s="8">
        <v>81.638400474599976</v>
      </c>
      <c r="H41" s="8">
        <v>2.5562590662429661</v>
      </c>
      <c r="I41" s="8">
        <v>2.529799464964654</v>
      </c>
      <c r="J41" s="8">
        <v>0</v>
      </c>
      <c r="K41" s="8">
        <v>0</v>
      </c>
      <c r="L41" s="8">
        <v>1.6161024417169441</v>
      </c>
      <c r="M41" s="8">
        <v>2.4135294727738006</v>
      </c>
      <c r="N41" s="8">
        <v>0.691340618115723</v>
      </c>
      <c r="O41" s="8">
        <v>1.7255092608064582</v>
      </c>
      <c r="P41" s="8">
        <v>1.1641225876968675</v>
      </c>
      <c r="Q41" s="8">
        <v>2.5379553345235366</v>
      </c>
      <c r="R41" s="8">
        <v>1.031122998577944</v>
      </c>
      <c r="S41" s="8">
        <v>1.0341368128644481</v>
      </c>
      <c r="T41" s="8">
        <v>1.4123951959935708</v>
      </c>
      <c r="U41" s="8">
        <v>1.0319495932200784</v>
      </c>
      <c r="V41" s="8">
        <v>1.1536978704806615</v>
      </c>
      <c r="W41" s="8">
        <v>1.3103048173095297</v>
      </c>
      <c r="X41" s="8">
        <v>0.78709549247128729</v>
      </c>
      <c r="Y41" s="8">
        <v>0.6990645289858336</v>
      </c>
      <c r="Z41" s="8">
        <v>0.60346574051013069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188.24624027434987</v>
      </c>
      <c r="D43" s="8">
        <v>173.29983239558354</v>
      </c>
      <c r="E43" s="8">
        <v>155.14697282888707</v>
      </c>
      <c r="F43" s="8">
        <v>185.88735002975031</v>
      </c>
      <c r="G43" s="8">
        <v>157.97563281722776</v>
      </c>
      <c r="H43" s="8">
        <v>152.00677284203397</v>
      </c>
      <c r="I43" s="8">
        <v>128.44395198733429</v>
      </c>
      <c r="J43" s="8">
        <v>230.84209651847428</v>
      </c>
      <c r="K43" s="8">
        <v>250.36781662050791</v>
      </c>
      <c r="L43" s="8">
        <v>180.08772955530861</v>
      </c>
      <c r="M43" s="8">
        <v>168.35616625587454</v>
      </c>
      <c r="N43" s="8">
        <v>185.32777510426109</v>
      </c>
      <c r="O43" s="8">
        <v>177.57961654322258</v>
      </c>
      <c r="P43" s="8">
        <v>142.85831345017488</v>
      </c>
      <c r="Q43" s="8">
        <v>68.37557110877718</v>
      </c>
      <c r="R43" s="8">
        <v>66.172942867987175</v>
      </c>
      <c r="S43" s="8">
        <v>71.811834244702212</v>
      </c>
      <c r="T43" s="8">
        <v>71.346679881954159</v>
      </c>
      <c r="U43" s="8">
        <v>71.456098413994013</v>
      </c>
      <c r="V43" s="8">
        <v>67.261255449797432</v>
      </c>
      <c r="W43" s="8">
        <v>67.647516121299674</v>
      </c>
      <c r="X43" s="8">
        <v>65.55378303022637</v>
      </c>
      <c r="Y43" s="8">
        <v>59.906573842547971</v>
      </c>
      <c r="Z43" s="8">
        <v>46.634481370166078</v>
      </c>
    </row>
    <row r="44" spans="1:26" ht="11.25" customHeight="1" x14ac:dyDescent="0.2">
      <c r="A44" s="28" t="s">
        <v>74</v>
      </c>
      <c r="B44" s="7" t="s">
        <v>75</v>
      </c>
      <c r="C44" s="8">
        <v>2067.6572423744747</v>
      </c>
      <c r="D44" s="8">
        <v>1833.850133970961</v>
      </c>
      <c r="E44" s="8">
        <v>1878.5525985392942</v>
      </c>
      <c r="F44" s="8">
        <v>1876.5251466361915</v>
      </c>
      <c r="G44" s="8">
        <v>1932.4381979953666</v>
      </c>
      <c r="H44" s="8">
        <v>1780.1307232155093</v>
      </c>
      <c r="I44" s="8">
        <v>1940.7651284335304</v>
      </c>
      <c r="J44" s="8">
        <v>1341.0359401006983</v>
      </c>
      <c r="K44" s="8">
        <v>1295.0008478361374</v>
      </c>
      <c r="L44" s="8">
        <v>811.58860199819969</v>
      </c>
      <c r="M44" s="8">
        <v>1000.8404272795053</v>
      </c>
      <c r="N44" s="8">
        <v>703.12349605740769</v>
      </c>
      <c r="O44" s="8">
        <v>349.47896380841894</v>
      </c>
      <c r="P44" s="8">
        <v>376.96487923486649</v>
      </c>
      <c r="Q44" s="8">
        <v>263.56781298300302</v>
      </c>
      <c r="R44" s="8">
        <v>129.25897106424722</v>
      </c>
      <c r="S44" s="8">
        <v>120.90494860962242</v>
      </c>
      <c r="T44" s="8">
        <v>134.49086116942226</v>
      </c>
      <c r="U44" s="8">
        <v>104.541745880006</v>
      </c>
      <c r="V44" s="8">
        <v>114.15954563795836</v>
      </c>
      <c r="W44" s="8">
        <v>79.643006107885043</v>
      </c>
      <c r="X44" s="8">
        <v>86.107675135721507</v>
      </c>
      <c r="Y44" s="8">
        <v>64.497503118014023</v>
      </c>
      <c r="Z44" s="8">
        <v>39.193035280435183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197.65996747953221</v>
      </c>
      <c r="G48" s="8">
        <v>246.39138786364904</v>
      </c>
      <c r="H48" s="8">
        <v>265.37455016850561</v>
      </c>
      <c r="I48" s="8">
        <v>30.67247059616005</v>
      </c>
      <c r="J48" s="8">
        <v>30.39258503654905</v>
      </c>
      <c r="K48" s="8">
        <v>230.48479110282884</v>
      </c>
      <c r="L48" s="8">
        <v>170.36954632070055</v>
      </c>
      <c r="M48" s="8">
        <v>111.32458422202707</v>
      </c>
      <c r="N48" s="8">
        <v>124.70367370985704</v>
      </c>
      <c r="O48" s="8">
        <v>26.849870721709397</v>
      </c>
      <c r="P48" s="8">
        <v>24.106987277990722</v>
      </c>
      <c r="Q48" s="8">
        <v>26.381703084452628</v>
      </c>
      <c r="R48" s="8">
        <v>87.581154021580971</v>
      </c>
      <c r="S48" s="8">
        <v>87.532371779012948</v>
      </c>
      <c r="T48" s="8">
        <v>30.673180122436275</v>
      </c>
      <c r="U48" s="8">
        <v>20.856877901087035</v>
      </c>
      <c r="V48" s="8">
        <v>8.8751253111397439</v>
      </c>
      <c r="W48" s="8">
        <v>108.84394253063547</v>
      </c>
      <c r="X48" s="8">
        <v>15.375735006629904</v>
      </c>
      <c r="Y48" s="8">
        <v>120.5610200254165</v>
      </c>
      <c r="Z48" s="8">
        <v>31.941065134838979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6.6469697255815694</v>
      </c>
      <c r="P50" s="8">
        <v>2.3173962540621087</v>
      </c>
      <c r="Q50" s="8">
        <v>0</v>
      </c>
      <c r="R50" s="8">
        <v>0</v>
      </c>
      <c r="S50" s="8">
        <v>0</v>
      </c>
      <c r="T50" s="8">
        <v>25.138160907124547</v>
      </c>
      <c r="U50" s="8">
        <v>0</v>
      </c>
      <c r="V50" s="8">
        <v>8.2364537789930683</v>
      </c>
      <c r="W50" s="8">
        <v>2.9374399290517752E-3</v>
      </c>
      <c r="X50" s="8">
        <v>8.9182164843360976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1745.9986432843857</v>
      </c>
      <c r="D51" s="27">
        <v>1650.0153404015839</v>
      </c>
      <c r="E51" s="27">
        <v>2149.1335168743299</v>
      </c>
      <c r="F51" s="27">
        <v>2109.791451287932</v>
      </c>
      <c r="G51" s="27">
        <v>2423.3048065149715</v>
      </c>
      <c r="H51" s="27">
        <v>1972.5389719635298</v>
      </c>
      <c r="I51" s="27">
        <v>2473.8928643415652</v>
      </c>
      <c r="J51" s="27">
        <v>2282.8238265663085</v>
      </c>
      <c r="K51" s="27">
        <v>2258.9909996720539</v>
      </c>
      <c r="L51" s="27">
        <v>1789.8284545480899</v>
      </c>
      <c r="M51" s="27">
        <v>2179.3816522123843</v>
      </c>
      <c r="N51" s="27">
        <v>2539.3124029117598</v>
      </c>
      <c r="O51" s="27">
        <v>2290.427546493464</v>
      </c>
      <c r="P51" s="27">
        <v>2576.155993227917</v>
      </c>
      <c r="Q51" s="27">
        <v>2543.2152903610586</v>
      </c>
      <c r="R51" s="27">
        <v>2853.6880148676373</v>
      </c>
      <c r="S51" s="27">
        <v>2985.7707610083398</v>
      </c>
      <c r="T51" s="27">
        <v>3016.1819232945136</v>
      </c>
      <c r="U51" s="27">
        <v>3077.7016106354549</v>
      </c>
      <c r="V51" s="27">
        <v>3055.3316203717159</v>
      </c>
      <c r="W51" s="27">
        <v>3083.0513340628568</v>
      </c>
      <c r="X51" s="27">
        <v>3310.3987415709607</v>
      </c>
      <c r="Y51" s="27">
        <v>2843.8972958740192</v>
      </c>
      <c r="Z51" s="27">
        <v>2129.7634237916259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9.9469371536377302</v>
      </c>
      <c r="D52" s="27">
        <f t="shared" ref="D52:X52" si="30">SUM(D53:D54)</f>
        <v>10.12713831205471</v>
      </c>
      <c r="E52" s="27">
        <f t="shared" si="30"/>
        <v>9.8836767524176476</v>
      </c>
      <c r="F52" s="27">
        <f t="shared" si="30"/>
        <v>7.9767998426876634</v>
      </c>
      <c r="G52" s="27">
        <f t="shared" si="30"/>
        <v>15.09113097308682</v>
      </c>
      <c r="H52" s="27">
        <f t="shared" si="30"/>
        <v>12.686653194290278</v>
      </c>
      <c r="I52" s="27">
        <f t="shared" si="30"/>
        <v>11.656375206832175</v>
      </c>
      <c r="J52" s="27">
        <f t="shared" si="30"/>
        <v>5.4179892958291536</v>
      </c>
      <c r="K52" s="27">
        <f t="shared" si="30"/>
        <v>27.436326971722693</v>
      </c>
      <c r="L52" s="27">
        <f t="shared" si="30"/>
        <v>28.768351221664059</v>
      </c>
      <c r="M52" s="27">
        <f t="shared" si="30"/>
        <v>33.803420622001092</v>
      </c>
      <c r="N52" s="27">
        <f t="shared" si="30"/>
        <v>36.701424834389798</v>
      </c>
      <c r="O52" s="27">
        <f t="shared" si="30"/>
        <v>30.102487407064299</v>
      </c>
      <c r="P52" s="27">
        <f t="shared" si="30"/>
        <v>28.137302953957953</v>
      </c>
      <c r="Q52" s="27">
        <f t="shared" si="30"/>
        <v>29.648052842418824</v>
      </c>
      <c r="R52" s="27">
        <f t="shared" si="30"/>
        <v>27.861047690070134</v>
      </c>
      <c r="S52" s="27">
        <f t="shared" si="30"/>
        <v>29.039986874853682</v>
      </c>
      <c r="T52" s="27">
        <f t="shared" si="30"/>
        <v>29.139234241923802</v>
      </c>
      <c r="U52" s="27">
        <f t="shared" si="30"/>
        <v>24.175672584985424</v>
      </c>
      <c r="V52" s="27">
        <f t="shared" si="30"/>
        <v>20.597592880641628</v>
      </c>
      <c r="W52" s="27">
        <f t="shared" si="30"/>
        <v>22.544486423939762</v>
      </c>
      <c r="X52" s="27">
        <f t="shared" si="30"/>
        <v>21.588463114843389</v>
      </c>
      <c r="Y52" s="27">
        <f t="shared" ref="Y52:Z52" si="31">SUM(Y53:Y54)</f>
        <v>27.252078031189455</v>
      </c>
      <c r="Z52" s="27">
        <f t="shared" si="31"/>
        <v>17.833614365792911</v>
      </c>
    </row>
    <row r="53" spans="1:26" ht="11.25" customHeight="1" x14ac:dyDescent="0.2">
      <c r="A53" s="29" t="s">
        <v>116</v>
      </c>
      <c r="B53" s="7" t="s">
        <v>117</v>
      </c>
      <c r="C53" s="8">
        <v>9.9469371536377302</v>
      </c>
      <c r="D53" s="8">
        <v>10.12713831205471</v>
      </c>
      <c r="E53" s="8">
        <v>9.8836767524176476</v>
      </c>
      <c r="F53" s="8">
        <v>3.0509010499959692</v>
      </c>
      <c r="G53" s="8">
        <v>11.472199946976671</v>
      </c>
      <c r="H53" s="8">
        <v>8.7589600846310454</v>
      </c>
      <c r="I53" s="8">
        <v>7.2153037156363666</v>
      </c>
      <c r="J53" s="8">
        <v>1.0403007455859556</v>
      </c>
      <c r="K53" s="8">
        <v>27.436326971722693</v>
      </c>
      <c r="L53" s="8">
        <v>28.768351221664059</v>
      </c>
      <c r="M53" s="8">
        <v>33.803420622001092</v>
      </c>
      <c r="N53" s="8">
        <v>36.701424834389798</v>
      </c>
      <c r="O53" s="8">
        <v>30.102487407064299</v>
      </c>
      <c r="P53" s="8">
        <v>28.137302953957953</v>
      </c>
      <c r="Q53" s="8">
        <v>29.648052842418824</v>
      </c>
      <c r="R53" s="8">
        <v>27.861047690070134</v>
      </c>
      <c r="S53" s="8">
        <v>29.039986874853682</v>
      </c>
      <c r="T53" s="8">
        <v>29.139234241923802</v>
      </c>
      <c r="U53" s="8">
        <v>24.175672584985424</v>
      </c>
      <c r="V53" s="8">
        <v>20.597592880641628</v>
      </c>
      <c r="W53" s="8">
        <v>22.544486423939762</v>
      </c>
      <c r="X53" s="8">
        <v>21.588463114843389</v>
      </c>
      <c r="Y53" s="8">
        <v>27.252078031189455</v>
      </c>
      <c r="Z53" s="8">
        <v>17.833614365792911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4.9258987926916937</v>
      </c>
      <c r="G54" s="45">
        <v>3.6189310261101495</v>
      </c>
      <c r="H54" s="45">
        <v>3.9276931096592329</v>
      </c>
      <c r="I54" s="45">
        <v>4.4410714911958085</v>
      </c>
      <c r="J54" s="45">
        <v>4.3776885502431977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0.1558439482149071</v>
      </c>
      <c r="D61" s="49">
        <f t="shared" ref="D61:X61" si="33">SUM(D62:D72)</f>
        <v>7.5993091281765165E-2</v>
      </c>
      <c r="E61" s="49">
        <f t="shared" si="33"/>
        <v>0.61931836251014383</v>
      </c>
      <c r="F61" s="49">
        <f t="shared" si="33"/>
        <v>6.3364804050757986</v>
      </c>
      <c r="G61" s="49">
        <f t="shared" si="33"/>
        <v>5.2143827615301417</v>
      </c>
      <c r="H61" s="49">
        <f t="shared" si="33"/>
        <v>188.39843227525205</v>
      </c>
      <c r="I61" s="49">
        <f t="shared" si="33"/>
        <v>5.9177087985939423</v>
      </c>
      <c r="J61" s="49">
        <f t="shared" si="33"/>
        <v>9.1762064998626531</v>
      </c>
      <c r="K61" s="49">
        <f t="shared" si="33"/>
        <v>4.7267354997296111E-2</v>
      </c>
      <c r="L61" s="49">
        <f t="shared" si="33"/>
        <v>0.20052858615469848</v>
      </c>
      <c r="M61" s="49">
        <f t="shared" si="33"/>
        <v>0.38424735920350905</v>
      </c>
      <c r="N61" s="49">
        <f t="shared" si="33"/>
        <v>1.6668337545757224</v>
      </c>
      <c r="O61" s="49">
        <f t="shared" si="33"/>
        <v>1.7913905186997834</v>
      </c>
      <c r="P61" s="49">
        <f t="shared" si="33"/>
        <v>4.4153454182395455</v>
      </c>
      <c r="Q61" s="49">
        <f t="shared" si="33"/>
        <v>3.3355682223175411</v>
      </c>
      <c r="R61" s="49">
        <f t="shared" si="33"/>
        <v>0.45966109830634688</v>
      </c>
      <c r="S61" s="49">
        <f t="shared" si="33"/>
        <v>0.57398895878228906</v>
      </c>
      <c r="T61" s="49">
        <f t="shared" si="33"/>
        <v>0.79440038125857348</v>
      </c>
      <c r="U61" s="49">
        <f t="shared" si="33"/>
        <v>1.0389673275503581</v>
      </c>
      <c r="V61" s="49">
        <f t="shared" si="33"/>
        <v>1.2611725197365771</v>
      </c>
      <c r="W61" s="49">
        <f t="shared" si="33"/>
        <v>38.016976473411511</v>
      </c>
      <c r="X61" s="49">
        <f t="shared" si="33"/>
        <v>11.944338017768141</v>
      </c>
      <c r="Y61" s="49">
        <f t="shared" ref="Y61:Z61" si="34">SUM(Y62:Y72)</f>
        <v>15.95398131011725</v>
      </c>
      <c r="Z61" s="49">
        <f t="shared" si="34"/>
        <v>14.790852861040454</v>
      </c>
    </row>
    <row r="62" spans="1:26" ht="11.25" customHeight="1" x14ac:dyDescent="0.2">
      <c r="A62" s="50" t="s">
        <v>92</v>
      </c>
      <c r="B62" s="51" t="s">
        <v>93</v>
      </c>
      <c r="C62" s="52">
        <v>0.1558439482149071</v>
      </c>
      <c r="D62" s="52">
        <v>7.5993091281765165E-2</v>
      </c>
      <c r="E62" s="52">
        <v>0.61931836251014383</v>
      </c>
      <c r="F62" s="52">
        <v>0.15255350935568701</v>
      </c>
      <c r="G62" s="52">
        <v>0</v>
      </c>
      <c r="H62" s="52">
        <v>183.61269480683575</v>
      </c>
      <c r="I62" s="52">
        <v>0.22604587864371262</v>
      </c>
      <c r="J62" s="52">
        <v>3.5642243212685698</v>
      </c>
      <c r="K62" s="52">
        <v>0</v>
      </c>
      <c r="L62" s="52">
        <v>9.5574517874946946E-2</v>
      </c>
      <c r="M62" s="52">
        <v>9.3696457889328066E-2</v>
      </c>
      <c r="N62" s="52">
        <v>0.23433159487367164</v>
      </c>
      <c r="O62" s="52">
        <v>0.18295893919768424</v>
      </c>
      <c r="P62" s="52">
        <v>0.21185560404473652</v>
      </c>
      <c r="Q62" s="52">
        <v>0.12317455426221348</v>
      </c>
      <c r="R62" s="52">
        <v>0.14671711959837541</v>
      </c>
      <c r="S62" s="52">
        <v>0.28620095157800629</v>
      </c>
      <c r="T62" s="52">
        <v>9.6032756775595696E-2</v>
      </c>
      <c r="U62" s="52">
        <v>0.19494594589345043</v>
      </c>
      <c r="V62" s="52">
        <v>0.19420524088091609</v>
      </c>
      <c r="W62" s="52">
        <v>36.734901588499845</v>
      </c>
      <c r="X62" s="52">
        <v>4.1949921425750256</v>
      </c>
      <c r="Y62" s="52">
        <v>4.9499741464635569</v>
      </c>
      <c r="Z62" s="52">
        <v>5.0173470880765834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0.19049864026005878</v>
      </c>
      <c r="G64" s="52">
        <v>0.23604709930000703</v>
      </c>
      <c r="H64" s="52">
        <v>5.3082922569069976E-2</v>
      </c>
      <c r="I64" s="52">
        <v>0.3344984465959242</v>
      </c>
      <c r="J64" s="52">
        <v>0.32519539580510254</v>
      </c>
      <c r="K64" s="52">
        <v>4.7267354997296111E-2</v>
      </c>
      <c r="L64" s="52">
        <v>0.10495406827975155</v>
      </c>
      <c r="M64" s="52">
        <v>0.29055090131418099</v>
      </c>
      <c r="N64" s="52">
        <v>1.4325021597020506</v>
      </c>
      <c r="O64" s="52">
        <v>1.6084315795020991</v>
      </c>
      <c r="P64" s="52">
        <v>4.2034898141948087</v>
      </c>
      <c r="Q64" s="52">
        <v>3.2123936680553276</v>
      </c>
      <c r="R64" s="52">
        <v>0.31294397870797147</v>
      </c>
      <c r="S64" s="52">
        <v>0.23046579086281316</v>
      </c>
      <c r="T64" s="52">
        <v>0.6123398435727101</v>
      </c>
      <c r="U64" s="52">
        <v>0.73122797986211241</v>
      </c>
      <c r="V64" s="52">
        <v>0.89800795230723096</v>
      </c>
      <c r="W64" s="52">
        <v>1.1355396749037565</v>
      </c>
      <c r="X64" s="52">
        <v>7.5856971188056619</v>
      </c>
      <c r="Y64" s="52">
        <v>10.81565243191972</v>
      </c>
      <c r="Z64" s="52">
        <v>9.5274923354689314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5.9934282554600529</v>
      </c>
      <c r="G65" s="52">
        <v>4.3990960462610609</v>
      </c>
      <c r="H65" s="52">
        <v>4.732654545847236</v>
      </c>
      <c r="I65" s="52">
        <v>5.3571644733543051</v>
      </c>
      <c r="J65" s="52">
        <v>5.2867867827889814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5.7322216341469584E-2</v>
      </c>
      <c r="T69" s="52">
        <v>8.6027780910267776E-2</v>
      </c>
      <c r="U69" s="52">
        <v>0.11279340179479537</v>
      </c>
      <c r="V69" s="52">
        <v>0.16895932654842988</v>
      </c>
      <c r="W69" s="52">
        <v>0.14653521000791495</v>
      </c>
      <c r="X69" s="52">
        <v>0.16364875638745358</v>
      </c>
      <c r="Y69" s="52">
        <v>0.18835473173397413</v>
      </c>
      <c r="Z69" s="52">
        <v>0.24601343749494023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0.57923961596907358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274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957.13273690916571</v>
      </c>
      <c r="D2" s="21">
        <f t="shared" ref="D2:X2" si="0">SUM(D3,D17,D22,D25,D26,D51,D52)</f>
        <v>876.75101266471188</v>
      </c>
      <c r="E2" s="21">
        <f t="shared" si="0"/>
        <v>869.30290901067076</v>
      </c>
      <c r="F2" s="21">
        <f t="shared" si="0"/>
        <v>828.67750222708207</v>
      </c>
      <c r="G2" s="21">
        <f t="shared" si="0"/>
        <v>801.0052014238637</v>
      </c>
      <c r="H2" s="21">
        <f t="shared" si="0"/>
        <v>799.15108757724829</v>
      </c>
      <c r="I2" s="21">
        <f t="shared" si="0"/>
        <v>726.75415888448219</v>
      </c>
      <c r="J2" s="21">
        <f t="shared" si="0"/>
        <v>920.51535217678861</v>
      </c>
      <c r="K2" s="21">
        <f t="shared" si="0"/>
        <v>926.48541144719093</v>
      </c>
      <c r="L2" s="21">
        <f t="shared" si="0"/>
        <v>602.42396376223508</v>
      </c>
      <c r="M2" s="21">
        <f t="shared" si="0"/>
        <v>542.79926233051958</v>
      </c>
      <c r="N2" s="21">
        <f t="shared" si="0"/>
        <v>635.98773190078634</v>
      </c>
      <c r="O2" s="21">
        <f t="shared" si="0"/>
        <v>516.03068705169176</v>
      </c>
      <c r="P2" s="21">
        <f t="shared" si="0"/>
        <v>555.11438757826613</v>
      </c>
      <c r="Q2" s="21">
        <f t="shared" si="0"/>
        <v>580.71623051047095</v>
      </c>
      <c r="R2" s="21">
        <f t="shared" si="0"/>
        <v>627.35913586120353</v>
      </c>
      <c r="S2" s="21">
        <f t="shared" si="0"/>
        <v>573.89991837969387</v>
      </c>
      <c r="T2" s="21">
        <f t="shared" si="0"/>
        <v>468.87145147635232</v>
      </c>
      <c r="U2" s="21">
        <f t="shared" si="0"/>
        <v>643.88241982030843</v>
      </c>
      <c r="V2" s="21">
        <f t="shared" si="0"/>
        <v>646.14461185268044</v>
      </c>
      <c r="W2" s="21">
        <f t="shared" si="0"/>
        <v>656.43898795283565</v>
      </c>
      <c r="X2" s="21">
        <f t="shared" si="0"/>
        <v>691.85145901140788</v>
      </c>
      <c r="Y2" s="21">
        <f t="shared" ref="Y2:Z2" si="1">SUM(Y3,Y17,Y22,Y25,Y26,Y51,Y52)</f>
        <v>559.67271677844712</v>
      </c>
      <c r="Z2" s="21">
        <f t="shared" si="1"/>
        <v>502.61418452571581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88.967938302484114</v>
      </c>
      <c r="D3" s="24">
        <f t="shared" ref="D3:X3" si="3">SUM(D4,D8,D11)</f>
        <v>71.529159063614415</v>
      </c>
      <c r="E3" s="24">
        <f t="shared" si="3"/>
        <v>104.91160742620325</v>
      </c>
      <c r="F3" s="24">
        <f t="shared" si="3"/>
        <v>81.121523958155052</v>
      </c>
      <c r="G3" s="24">
        <f t="shared" si="3"/>
        <v>59.503743332274837</v>
      </c>
      <c r="H3" s="24">
        <f t="shared" si="3"/>
        <v>86.942042167217309</v>
      </c>
      <c r="I3" s="24">
        <f t="shared" si="3"/>
        <v>65.515719209302347</v>
      </c>
      <c r="J3" s="24">
        <f t="shared" si="3"/>
        <v>95.634291127442083</v>
      </c>
      <c r="K3" s="24">
        <f t="shared" si="3"/>
        <v>77.066327232821848</v>
      </c>
      <c r="L3" s="24">
        <f t="shared" si="3"/>
        <v>36.731650597602489</v>
      </c>
      <c r="M3" s="24">
        <f t="shared" si="3"/>
        <v>39.049250384665513</v>
      </c>
      <c r="N3" s="24">
        <f t="shared" si="3"/>
        <v>56.552736740718061</v>
      </c>
      <c r="O3" s="24">
        <f t="shared" si="3"/>
        <v>55.237664667859121</v>
      </c>
      <c r="P3" s="24">
        <f t="shared" si="3"/>
        <v>55.651321883433233</v>
      </c>
      <c r="Q3" s="24">
        <f t="shared" si="3"/>
        <v>59.688131949879725</v>
      </c>
      <c r="R3" s="24">
        <f t="shared" si="3"/>
        <v>69.225092168146105</v>
      </c>
      <c r="S3" s="24">
        <f t="shared" si="3"/>
        <v>64.40757200307705</v>
      </c>
      <c r="T3" s="24">
        <f t="shared" si="3"/>
        <v>30.485432156458558</v>
      </c>
      <c r="U3" s="24">
        <f t="shared" si="3"/>
        <v>33.403855154121544</v>
      </c>
      <c r="V3" s="24">
        <f t="shared" si="3"/>
        <v>40.108758556290347</v>
      </c>
      <c r="W3" s="24">
        <f t="shared" si="3"/>
        <v>40.156351880558233</v>
      </c>
      <c r="X3" s="24">
        <f t="shared" si="3"/>
        <v>38.759425460328835</v>
      </c>
      <c r="Y3" s="24">
        <f t="shared" ref="Y3:Z3" si="4">SUM(Y4,Y8,Y11)</f>
        <v>40.943832532269433</v>
      </c>
      <c r="Z3" s="24">
        <f t="shared" si="4"/>
        <v>40.803478278981878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33.097282856281545</v>
      </c>
      <c r="D4" s="19">
        <f t="shared" ref="D4:X4" si="6">SUM(D5:D7)</f>
        <v>32.115739763728399</v>
      </c>
      <c r="E4" s="19">
        <f t="shared" si="6"/>
        <v>52.048671360922057</v>
      </c>
      <c r="F4" s="19">
        <f t="shared" si="6"/>
        <v>45.328057407847538</v>
      </c>
      <c r="G4" s="19">
        <f t="shared" si="6"/>
        <v>32.472562221502507</v>
      </c>
      <c r="H4" s="19">
        <f t="shared" si="6"/>
        <v>44.597612165338397</v>
      </c>
      <c r="I4" s="19">
        <f t="shared" si="6"/>
        <v>23.422058431654218</v>
      </c>
      <c r="J4" s="19">
        <f t="shared" si="6"/>
        <v>27.855283354785485</v>
      </c>
      <c r="K4" s="19">
        <f t="shared" si="6"/>
        <v>28.803487564114103</v>
      </c>
      <c r="L4" s="19">
        <f t="shared" si="6"/>
        <v>15.154889010561293</v>
      </c>
      <c r="M4" s="19">
        <f t="shared" si="6"/>
        <v>20.596849468379947</v>
      </c>
      <c r="N4" s="19">
        <f t="shared" si="6"/>
        <v>31.745377270970202</v>
      </c>
      <c r="O4" s="19">
        <f t="shared" si="6"/>
        <v>37.234443361277854</v>
      </c>
      <c r="P4" s="19">
        <f t="shared" si="6"/>
        <v>33.139179321482715</v>
      </c>
      <c r="Q4" s="19">
        <f t="shared" si="6"/>
        <v>30.616891331199817</v>
      </c>
      <c r="R4" s="19">
        <f t="shared" si="6"/>
        <v>31.646857010092859</v>
      </c>
      <c r="S4" s="19">
        <f t="shared" si="6"/>
        <v>35.443656618337968</v>
      </c>
      <c r="T4" s="19">
        <f t="shared" si="6"/>
        <v>12.042455660835628</v>
      </c>
      <c r="U4" s="19">
        <f t="shared" si="6"/>
        <v>12.499078369588585</v>
      </c>
      <c r="V4" s="19">
        <f t="shared" si="6"/>
        <v>13.538694526664173</v>
      </c>
      <c r="W4" s="19">
        <f t="shared" si="6"/>
        <v>13.217884801860357</v>
      </c>
      <c r="X4" s="19">
        <f t="shared" si="6"/>
        <v>12.866520111418708</v>
      </c>
      <c r="Y4" s="19">
        <f t="shared" ref="Y4:Z4" si="7">SUM(Y5:Y7)</f>
        <v>11.069019432944145</v>
      </c>
      <c r="Z4" s="19">
        <f t="shared" si="7"/>
        <v>13.333890042383372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0.35017372574100458</v>
      </c>
      <c r="K5" s="8">
        <v>1.3933248685891966</v>
      </c>
      <c r="L5" s="8">
        <v>9.5265957266309098E-2</v>
      </c>
      <c r="M5" s="8">
        <v>0.18073949488251417</v>
      </c>
      <c r="N5" s="8">
        <v>1.2620456543152845</v>
      </c>
      <c r="O5" s="8">
        <v>1.8966464491670236</v>
      </c>
      <c r="P5" s="8">
        <v>3.1045835344359016</v>
      </c>
      <c r="Q5" s="8">
        <v>3.7292514858321244</v>
      </c>
      <c r="R5" s="8">
        <v>3.6973299239704223</v>
      </c>
      <c r="S5" s="8">
        <v>3.0331518507040274</v>
      </c>
      <c r="T5" s="8">
        <v>1.9141573744785665</v>
      </c>
      <c r="U5" s="8">
        <v>2.1722103860949526</v>
      </c>
      <c r="V5" s="8">
        <v>3.172143241320466</v>
      </c>
      <c r="W5" s="8">
        <v>3.0851556928717776</v>
      </c>
      <c r="X5" s="8">
        <v>2.5505755810860169</v>
      </c>
      <c r="Y5" s="8">
        <v>2.9439936057793954</v>
      </c>
      <c r="Z5" s="8">
        <v>4.3819612758297382</v>
      </c>
    </row>
    <row r="6" spans="1:26" ht="11.25" customHeight="1" x14ac:dyDescent="0.2">
      <c r="A6" s="28" t="s">
        <v>6</v>
      </c>
      <c r="B6" s="7" t="s">
        <v>7</v>
      </c>
      <c r="C6" s="8">
        <v>0.12460531651887213</v>
      </c>
      <c r="D6" s="8">
        <v>0.27034744101196578</v>
      </c>
      <c r="E6" s="8">
        <v>5.6786378534124909E-2</v>
      </c>
      <c r="F6" s="8">
        <v>0</v>
      </c>
      <c r="G6" s="8">
        <v>1.7724750152956283</v>
      </c>
      <c r="H6" s="8">
        <v>2.5611874392344953</v>
      </c>
      <c r="I6" s="8">
        <v>1.4254697576060622</v>
      </c>
      <c r="J6" s="8">
        <v>4.5524861689452907</v>
      </c>
      <c r="K6" s="8">
        <v>1.7335996165578809</v>
      </c>
      <c r="L6" s="8">
        <v>1.0206681084857891</v>
      </c>
      <c r="M6" s="8">
        <v>0.80725616414842361</v>
      </c>
      <c r="N6" s="8">
        <v>1.933704184476789</v>
      </c>
      <c r="O6" s="8">
        <v>1.1671867578623432</v>
      </c>
      <c r="P6" s="8">
        <v>1.6499734522915577</v>
      </c>
      <c r="Q6" s="8">
        <v>0.78202451478665247</v>
      </c>
      <c r="R6" s="8">
        <v>0.49694284451701637</v>
      </c>
      <c r="S6" s="8">
        <v>0.2599111567597881</v>
      </c>
      <c r="T6" s="8">
        <v>0.12975478926531958</v>
      </c>
      <c r="U6" s="8">
        <v>0.13087094536463825</v>
      </c>
      <c r="V6" s="8">
        <v>4.3792225621958995E-2</v>
      </c>
      <c r="W6" s="8">
        <v>0.3745572360545667</v>
      </c>
      <c r="X6" s="8">
        <v>0.22397987404644382</v>
      </c>
      <c r="Y6" s="8">
        <v>0.36185381499617481</v>
      </c>
      <c r="Z6" s="8">
        <v>1.0890363503362697</v>
      </c>
    </row>
    <row r="7" spans="1:26" ht="11.25" customHeight="1" x14ac:dyDescent="0.2">
      <c r="A7" s="28" t="s">
        <v>8</v>
      </c>
      <c r="B7" s="7" t="s">
        <v>9</v>
      </c>
      <c r="C7" s="8">
        <v>32.972677539762671</v>
      </c>
      <c r="D7" s="8">
        <v>31.845392322716435</v>
      </c>
      <c r="E7" s="8">
        <v>51.99188498238793</v>
      </c>
      <c r="F7" s="8">
        <v>45.328057407847538</v>
      </c>
      <c r="G7" s="8">
        <v>30.700087206206881</v>
      </c>
      <c r="H7" s="8">
        <v>42.036424726103903</v>
      </c>
      <c r="I7" s="8">
        <v>21.996588674048155</v>
      </c>
      <c r="J7" s="8">
        <v>22.95262346009919</v>
      </c>
      <c r="K7" s="8">
        <v>25.676563078967025</v>
      </c>
      <c r="L7" s="8">
        <v>14.038954944809195</v>
      </c>
      <c r="M7" s="8">
        <v>19.608853809349011</v>
      </c>
      <c r="N7" s="8">
        <v>28.549627432178127</v>
      </c>
      <c r="O7" s="8">
        <v>34.170610154248486</v>
      </c>
      <c r="P7" s="8">
        <v>28.384622334755253</v>
      </c>
      <c r="Q7" s="8">
        <v>26.105615330581038</v>
      </c>
      <c r="R7" s="8">
        <v>27.452584241605422</v>
      </c>
      <c r="S7" s="8">
        <v>32.150593610874154</v>
      </c>
      <c r="T7" s="8">
        <v>9.9985434970917417</v>
      </c>
      <c r="U7" s="8">
        <v>10.195997038128993</v>
      </c>
      <c r="V7" s="8">
        <v>10.322759059721747</v>
      </c>
      <c r="W7" s="8">
        <v>9.7581718729340121</v>
      </c>
      <c r="X7" s="8">
        <v>10.091964656286248</v>
      </c>
      <c r="Y7" s="8">
        <v>7.7631720121685746</v>
      </c>
      <c r="Z7" s="8">
        <v>7.8628924162173641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24.961467399142293</v>
      </c>
      <c r="D8" s="19">
        <f t="shared" ref="D8:X8" si="9">SUM(D9:D10)</f>
        <v>9.2349225304470099</v>
      </c>
      <c r="E8" s="19">
        <f t="shared" si="9"/>
        <v>6.9909609873813059</v>
      </c>
      <c r="F8" s="19">
        <f t="shared" si="9"/>
        <v>9.3987903609008665</v>
      </c>
      <c r="G8" s="19">
        <f t="shared" si="9"/>
        <v>8.0959872415048455</v>
      </c>
      <c r="H8" s="19">
        <f t="shared" si="9"/>
        <v>11.969381894366386</v>
      </c>
      <c r="I8" s="19">
        <f t="shared" si="9"/>
        <v>20.197102762239609</v>
      </c>
      <c r="J8" s="19">
        <f t="shared" si="9"/>
        <v>45.041571998046678</v>
      </c>
      <c r="K8" s="19">
        <f t="shared" si="9"/>
        <v>31.502781693842934</v>
      </c>
      <c r="L8" s="19">
        <f t="shared" si="9"/>
        <v>7.8647462559212986</v>
      </c>
      <c r="M8" s="19">
        <f t="shared" si="9"/>
        <v>5.5714858975986212</v>
      </c>
      <c r="N8" s="19">
        <f t="shared" si="9"/>
        <v>7.7756174610435034</v>
      </c>
      <c r="O8" s="19">
        <f t="shared" si="9"/>
        <v>6.7993528368659479</v>
      </c>
      <c r="P8" s="19">
        <f t="shared" si="9"/>
        <v>14.536933687290428</v>
      </c>
      <c r="Q8" s="19">
        <f t="shared" si="9"/>
        <v>21.632852574599259</v>
      </c>
      <c r="R8" s="19">
        <f t="shared" si="9"/>
        <v>28.135492164578867</v>
      </c>
      <c r="S8" s="19">
        <f t="shared" si="9"/>
        <v>21.206117686633139</v>
      </c>
      <c r="T8" s="19">
        <f t="shared" si="9"/>
        <v>11.563603438398086</v>
      </c>
      <c r="U8" s="19">
        <f t="shared" si="9"/>
        <v>13.501924990960626</v>
      </c>
      <c r="V8" s="19">
        <f t="shared" si="9"/>
        <v>20.913507197689597</v>
      </c>
      <c r="W8" s="19">
        <f t="shared" si="9"/>
        <v>21.803495409556149</v>
      </c>
      <c r="X8" s="19">
        <f t="shared" si="9"/>
        <v>20.979015943865988</v>
      </c>
      <c r="Y8" s="19">
        <f t="shared" ref="Y8:Z8" si="10">SUM(Y9:Y10)</f>
        <v>28.182369564174213</v>
      </c>
      <c r="Z8" s="19">
        <f t="shared" si="10"/>
        <v>25.910663798436815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4.0152765156025385</v>
      </c>
      <c r="I9" s="8">
        <v>6.8384872293407293</v>
      </c>
      <c r="J9" s="8">
        <v>34.470109154992691</v>
      </c>
      <c r="K9" s="8">
        <v>21.017798135063227</v>
      </c>
      <c r="L9" s="8">
        <v>7.1473374781485886</v>
      </c>
      <c r="M9" s="8">
        <v>5.0324158265253498</v>
      </c>
      <c r="N9" s="8">
        <v>5.9958529454735325</v>
      </c>
      <c r="O9" s="8">
        <v>6.7993528368659479</v>
      </c>
      <c r="P9" s="8">
        <v>14.536933687290428</v>
      </c>
      <c r="Q9" s="8">
        <v>21.632852574599259</v>
      </c>
      <c r="R9" s="8">
        <v>28.135492164578867</v>
      </c>
      <c r="S9" s="8">
        <v>21.206117686633139</v>
      </c>
      <c r="T9" s="8">
        <v>11.561165157285155</v>
      </c>
      <c r="U9" s="8">
        <v>13.496934532356947</v>
      </c>
      <c r="V9" s="8">
        <v>20.910201197550045</v>
      </c>
      <c r="W9" s="8">
        <v>21.803495409556149</v>
      </c>
      <c r="X9" s="8">
        <v>20.979015943865988</v>
      </c>
      <c r="Y9" s="8">
        <v>28.182369564174213</v>
      </c>
      <c r="Z9" s="8">
        <v>25.910663798436815</v>
      </c>
    </row>
    <row r="10" spans="1:26" ht="11.25" customHeight="1" x14ac:dyDescent="0.2">
      <c r="A10" s="28" t="s">
        <v>12</v>
      </c>
      <c r="B10" s="7" t="s">
        <v>13</v>
      </c>
      <c r="C10" s="8">
        <v>24.961467399142293</v>
      </c>
      <c r="D10" s="8">
        <v>9.2349225304470099</v>
      </c>
      <c r="E10" s="8">
        <v>6.9909609873813059</v>
      </c>
      <c r="F10" s="8">
        <v>9.3987903609008665</v>
      </c>
      <c r="G10" s="8">
        <v>8.0959872415048455</v>
      </c>
      <c r="H10" s="8">
        <v>7.9541053787638463</v>
      </c>
      <c r="I10" s="8">
        <v>13.358615532898879</v>
      </c>
      <c r="J10" s="8">
        <v>10.571462843053984</v>
      </c>
      <c r="K10" s="8">
        <v>10.484983558779705</v>
      </c>
      <c r="L10" s="8">
        <v>0.71740877777270962</v>
      </c>
      <c r="M10" s="8">
        <v>0.53907007107327132</v>
      </c>
      <c r="N10" s="8">
        <v>1.7797645155699706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2.4382811129310292E-3</v>
      </c>
      <c r="U10" s="8">
        <v>4.9904586036786476E-3</v>
      </c>
      <c r="V10" s="8">
        <v>3.3060001395519983E-3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30.90918804706028</v>
      </c>
      <c r="D11" s="19">
        <f t="shared" ref="D11:X11" si="12">SUM(D12:D16)</f>
        <v>30.178496769439008</v>
      </c>
      <c r="E11" s="19">
        <f t="shared" si="12"/>
        <v>45.871975077899883</v>
      </c>
      <c r="F11" s="19">
        <f t="shared" si="12"/>
        <v>26.394676189406642</v>
      </c>
      <c r="G11" s="19">
        <f t="shared" si="12"/>
        <v>18.935193869267486</v>
      </c>
      <c r="H11" s="19">
        <f t="shared" si="12"/>
        <v>30.375048107512526</v>
      </c>
      <c r="I11" s="19">
        <f t="shared" si="12"/>
        <v>21.896558015408523</v>
      </c>
      <c r="J11" s="19">
        <f t="shared" si="12"/>
        <v>22.737435774609914</v>
      </c>
      <c r="K11" s="19">
        <f t="shared" si="12"/>
        <v>16.760057974864811</v>
      </c>
      <c r="L11" s="19">
        <f t="shared" si="12"/>
        <v>13.712015331119897</v>
      </c>
      <c r="M11" s="19">
        <f t="shared" si="12"/>
        <v>12.880915018686949</v>
      </c>
      <c r="N11" s="19">
        <f t="shared" si="12"/>
        <v>17.031742008704352</v>
      </c>
      <c r="O11" s="19">
        <f t="shared" si="12"/>
        <v>11.203868469715315</v>
      </c>
      <c r="P11" s="19">
        <f t="shared" si="12"/>
        <v>7.9752088746600922</v>
      </c>
      <c r="Q11" s="19">
        <f t="shared" si="12"/>
        <v>7.4383880440806482</v>
      </c>
      <c r="R11" s="19">
        <f t="shared" si="12"/>
        <v>9.4427429934743827</v>
      </c>
      <c r="S11" s="19">
        <f t="shared" si="12"/>
        <v>7.7577976981059429</v>
      </c>
      <c r="T11" s="19">
        <f t="shared" si="12"/>
        <v>6.8793730572248428</v>
      </c>
      <c r="U11" s="19">
        <f t="shared" si="12"/>
        <v>7.4028517935723288</v>
      </c>
      <c r="V11" s="19">
        <f t="shared" si="12"/>
        <v>5.6565568319365758</v>
      </c>
      <c r="W11" s="19">
        <f t="shared" si="12"/>
        <v>5.1349716691417262</v>
      </c>
      <c r="X11" s="19">
        <f t="shared" si="12"/>
        <v>4.9138894050441388</v>
      </c>
      <c r="Y11" s="19">
        <f t="shared" ref="Y11:Z11" si="13">SUM(Y12:Y16)</f>
        <v>1.6924435351510758</v>
      </c>
      <c r="Z11" s="19">
        <f t="shared" si="13"/>
        <v>1.5589244381616898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24.578710161884693</v>
      </c>
      <c r="D13" s="8">
        <v>24.660215666158621</v>
      </c>
      <c r="E13" s="8">
        <v>39.433385074322928</v>
      </c>
      <c r="F13" s="8">
        <v>18.911532125104749</v>
      </c>
      <c r="G13" s="8">
        <v>13.114031435678264</v>
      </c>
      <c r="H13" s="8">
        <v>23.979530584099766</v>
      </c>
      <c r="I13" s="8">
        <v>17.164328034336076</v>
      </c>
      <c r="J13" s="8">
        <v>17.840452179657092</v>
      </c>
      <c r="K13" s="8">
        <v>14.950567691860464</v>
      </c>
      <c r="L13" s="8">
        <v>13.403264134853222</v>
      </c>
      <c r="M13" s="8">
        <v>12.500481181656845</v>
      </c>
      <c r="N13" s="8">
        <v>16.481695520300644</v>
      </c>
      <c r="O13" s="8">
        <v>10.665092109334916</v>
      </c>
      <c r="P13" s="8">
        <v>7.9374847700315847</v>
      </c>
      <c r="Q13" s="8">
        <v>7.3113341267685961</v>
      </c>
      <c r="R13" s="8">
        <v>9.4427429934743827</v>
      </c>
      <c r="S13" s="8">
        <v>7.7577976981059429</v>
      </c>
      <c r="T13" s="8">
        <v>6.8763555962207406</v>
      </c>
      <c r="U13" s="8">
        <v>7.3997645401468422</v>
      </c>
      <c r="V13" s="8">
        <v>5.6535240307686063</v>
      </c>
      <c r="W13" s="8">
        <v>5.1221357725058443</v>
      </c>
      <c r="X13" s="8">
        <v>4.8977477467875481</v>
      </c>
      <c r="Y13" s="8">
        <v>1.6827174278513786</v>
      </c>
      <c r="Z13" s="8">
        <v>1.5527798629794145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6.3304778851755872</v>
      </c>
      <c r="D16" s="8">
        <v>5.518281103280386</v>
      </c>
      <c r="E16" s="8">
        <v>6.4385900035769579</v>
      </c>
      <c r="F16" s="8">
        <v>7.4831440643018921</v>
      </c>
      <c r="G16" s="8">
        <v>5.8211624335892234</v>
      </c>
      <c r="H16" s="8">
        <v>6.3955175234127593</v>
      </c>
      <c r="I16" s="8">
        <v>4.7322299810724475</v>
      </c>
      <c r="J16" s="8">
        <v>4.8969835949528218</v>
      </c>
      <c r="K16" s="8">
        <v>1.8094902830043478</v>
      </c>
      <c r="L16" s="8">
        <v>0.30875119626667524</v>
      </c>
      <c r="M16" s="8">
        <v>0.38043383703010319</v>
      </c>
      <c r="N16" s="8">
        <v>0.55004648840370907</v>
      </c>
      <c r="O16" s="8">
        <v>0.53877636038039944</v>
      </c>
      <c r="P16" s="8">
        <v>3.7724104628507428E-2</v>
      </c>
      <c r="Q16" s="8">
        <v>0.12705391731205221</v>
      </c>
      <c r="R16" s="8">
        <v>0</v>
      </c>
      <c r="S16" s="8">
        <v>0</v>
      </c>
      <c r="T16" s="8">
        <v>3.0174610041024028E-3</v>
      </c>
      <c r="U16" s="8">
        <v>3.0872534254867581E-3</v>
      </c>
      <c r="V16" s="8">
        <v>3.0328011679692612E-3</v>
      </c>
      <c r="W16" s="8">
        <v>1.2835896635881989E-2</v>
      </c>
      <c r="X16" s="8">
        <v>1.6141658256590447E-2</v>
      </c>
      <c r="Y16" s="8">
        <v>9.7261072996971711E-3</v>
      </c>
      <c r="Z16" s="8">
        <v>6.1445751822752992E-3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17.832389346515935</v>
      </c>
      <c r="D17" s="27">
        <f t="shared" ref="D17:X17" si="15">SUM(D18:D21)</f>
        <v>19.057813328992836</v>
      </c>
      <c r="E17" s="27">
        <f t="shared" si="15"/>
        <v>22.585393283617453</v>
      </c>
      <c r="F17" s="27">
        <f t="shared" si="15"/>
        <v>19.039904713610071</v>
      </c>
      <c r="G17" s="27">
        <f t="shared" si="15"/>
        <v>12.233314988206573</v>
      </c>
      <c r="H17" s="27">
        <f t="shared" si="15"/>
        <v>7.8371151068811598</v>
      </c>
      <c r="I17" s="27">
        <f t="shared" si="15"/>
        <v>7.539406506591515</v>
      </c>
      <c r="J17" s="27">
        <f t="shared" si="15"/>
        <v>7.1573203972978714</v>
      </c>
      <c r="K17" s="27">
        <f t="shared" si="15"/>
        <v>8.3665223026914575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4.2784709801360413E-2</v>
      </c>
      <c r="D18" s="8">
        <v>3.3724921846241207E-2</v>
      </c>
      <c r="E18" s="8">
        <v>2.9926446655506662E-2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0.19253119410612191</v>
      </c>
      <c r="D19" s="8">
        <v>0.16603038447380292</v>
      </c>
      <c r="E19" s="8">
        <v>0.15212610383215888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17.597073442608451</v>
      </c>
      <c r="D21" s="8">
        <v>18.858058022672793</v>
      </c>
      <c r="E21" s="8">
        <v>22.403340733129788</v>
      </c>
      <c r="F21" s="8">
        <v>19.039904713610071</v>
      </c>
      <c r="G21" s="8">
        <v>12.233314988206573</v>
      </c>
      <c r="H21" s="8">
        <v>7.8371151068811598</v>
      </c>
      <c r="I21" s="8">
        <v>7.539406506591515</v>
      </c>
      <c r="J21" s="8">
        <v>7.1573203972978714</v>
      </c>
      <c r="K21" s="8">
        <v>8.3665223026914575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324.89732761674315</v>
      </c>
      <c r="D26" s="27">
        <f t="shared" ref="D26:X26" si="21">SUM(D27,D33)</f>
        <v>237.25141952452694</v>
      </c>
      <c r="E26" s="27">
        <f t="shared" si="21"/>
        <v>206.11856762554592</v>
      </c>
      <c r="F26" s="27">
        <f t="shared" si="21"/>
        <v>229.72520245257684</v>
      </c>
      <c r="G26" s="27">
        <f t="shared" si="21"/>
        <v>205.66094099792636</v>
      </c>
      <c r="H26" s="27">
        <f t="shared" si="21"/>
        <v>188.37611861028728</v>
      </c>
      <c r="I26" s="27">
        <f t="shared" si="21"/>
        <v>184.40292693414318</v>
      </c>
      <c r="J26" s="27">
        <f t="shared" si="21"/>
        <v>158.69651664487091</v>
      </c>
      <c r="K26" s="27">
        <f t="shared" si="21"/>
        <v>162.16532764993931</v>
      </c>
      <c r="L26" s="27">
        <f t="shared" si="21"/>
        <v>104.64375524121932</v>
      </c>
      <c r="M26" s="27">
        <f t="shared" si="21"/>
        <v>75.905390335709171</v>
      </c>
      <c r="N26" s="27">
        <f t="shared" si="21"/>
        <v>92.307329755893321</v>
      </c>
      <c r="O26" s="27">
        <f t="shared" si="21"/>
        <v>43.818239942790612</v>
      </c>
      <c r="P26" s="27">
        <f t="shared" si="21"/>
        <v>42.43481147409932</v>
      </c>
      <c r="Q26" s="27">
        <f t="shared" si="21"/>
        <v>38.225769490903367</v>
      </c>
      <c r="R26" s="27">
        <f t="shared" si="21"/>
        <v>39.706437085603142</v>
      </c>
      <c r="S26" s="27">
        <f t="shared" si="21"/>
        <v>39.630832382920332</v>
      </c>
      <c r="T26" s="27">
        <f t="shared" si="21"/>
        <v>45.87064177535806</v>
      </c>
      <c r="U26" s="27">
        <f t="shared" si="21"/>
        <v>42.10115204181038</v>
      </c>
      <c r="V26" s="27">
        <f t="shared" si="21"/>
        <v>36.323036310668023</v>
      </c>
      <c r="W26" s="27">
        <f t="shared" si="21"/>
        <v>38.808990113178972</v>
      </c>
      <c r="X26" s="27">
        <f t="shared" si="21"/>
        <v>35.343476407489291</v>
      </c>
      <c r="Y26" s="27">
        <f t="shared" ref="Y26:Z26" si="22">SUM(Y27,Y33)</f>
        <v>32.589820569774275</v>
      </c>
      <c r="Z26" s="27">
        <f t="shared" si="22"/>
        <v>25.594897691613063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324.89732761674315</v>
      </c>
      <c r="D33" s="19">
        <f t="shared" ref="D33:X33" si="27">SUM(D34:D50)</f>
        <v>237.25141952452694</v>
      </c>
      <c r="E33" s="19">
        <f t="shared" si="27"/>
        <v>206.11856762554592</v>
      </c>
      <c r="F33" s="19">
        <f t="shared" si="27"/>
        <v>229.72520245257684</v>
      </c>
      <c r="G33" s="19">
        <f t="shared" si="27"/>
        <v>205.66094099792636</v>
      </c>
      <c r="H33" s="19">
        <f t="shared" si="27"/>
        <v>188.37611861028728</v>
      </c>
      <c r="I33" s="19">
        <f t="shared" si="27"/>
        <v>184.40292693414318</v>
      </c>
      <c r="J33" s="19">
        <f t="shared" si="27"/>
        <v>158.69651664487091</v>
      </c>
      <c r="K33" s="19">
        <f t="shared" si="27"/>
        <v>162.16532764993931</v>
      </c>
      <c r="L33" s="19">
        <f t="shared" si="27"/>
        <v>104.64375524121932</v>
      </c>
      <c r="M33" s="19">
        <f t="shared" si="27"/>
        <v>75.905390335709171</v>
      </c>
      <c r="N33" s="19">
        <f t="shared" si="27"/>
        <v>92.307329755893321</v>
      </c>
      <c r="O33" s="19">
        <f t="shared" si="27"/>
        <v>43.818239942790612</v>
      </c>
      <c r="P33" s="19">
        <f t="shared" si="27"/>
        <v>42.43481147409932</v>
      </c>
      <c r="Q33" s="19">
        <f t="shared" si="27"/>
        <v>38.225769490903367</v>
      </c>
      <c r="R33" s="19">
        <f t="shared" si="27"/>
        <v>39.706437085603142</v>
      </c>
      <c r="S33" s="19">
        <f t="shared" si="27"/>
        <v>39.630832382920332</v>
      </c>
      <c r="T33" s="19">
        <f t="shared" si="27"/>
        <v>45.87064177535806</v>
      </c>
      <c r="U33" s="19">
        <f t="shared" si="27"/>
        <v>42.10115204181038</v>
      </c>
      <c r="V33" s="19">
        <f t="shared" si="27"/>
        <v>36.323036310668023</v>
      </c>
      <c r="W33" s="19">
        <f t="shared" si="27"/>
        <v>38.808990113178972</v>
      </c>
      <c r="X33" s="19">
        <f t="shared" si="27"/>
        <v>35.343476407489291</v>
      </c>
      <c r="Y33" s="19">
        <f t="shared" ref="Y33:Z33" si="28">SUM(Y34:Y50)</f>
        <v>32.589820569774275</v>
      </c>
      <c r="Z33" s="19">
        <f t="shared" si="28"/>
        <v>25.594897691613063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100.70181135504519</v>
      </c>
      <c r="D36" s="8">
        <v>31.886567665922733</v>
      </c>
      <c r="E36" s="8">
        <v>26.748309238944682</v>
      </c>
      <c r="F36" s="8">
        <v>26.631243685695999</v>
      </c>
      <c r="G36" s="8">
        <v>24.539229940892767</v>
      </c>
      <c r="H36" s="8">
        <v>23.487500427415775</v>
      </c>
      <c r="I36" s="8">
        <v>23.043782964392015</v>
      </c>
      <c r="J36" s="8">
        <v>25.040192053541901</v>
      </c>
      <c r="K36" s="8">
        <v>28.653726278502067</v>
      </c>
      <c r="L36" s="8">
        <v>18.944034617858147</v>
      </c>
      <c r="M36" s="8">
        <v>21.529139960131157</v>
      </c>
      <c r="N36" s="8">
        <v>31.364758977494944</v>
      </c>
      <c r="O36" s="8">
        <v>18.600466402240514</v>
      </c>
      <c r="P36" s="8">
        <v>16.988909170191434</v>
      </c>
      <c r="Q36" s="8">
        <v>16.006223451350508</v>
      </c>
      <c r="R36" s="8">
        <v>16.286905376582965</v>
      </c>
      <c r="S36" s="8">
        <v>15.795748591805538</v>
      </c>
      <c r="T36" s="8">
        <v>16.454101781334217</v>
      </c>
      <c r="U36" s="8">
        <v>14.702747818879018</v>
      </c>
      <c r="V36" s="8">
        <v>10.046470978756545</v>
      </c>
      <c r="W36" s="8">
        <v>8.7844996056440987</v>
      </c>
      <c r="X36" s="8">
        <v>11.105789636692048</v>
      </c>
      <c r="Y36" s="8">
        <v>11.119082020451582</v>
      </c>
      <c r="Z36" s="8">
        <v>10.461732873898644</v>
      </c>
    </row>
    <row r="37" spans="1:26" ht="11.25" customHeight="1" x14ac:dyDescent="0.2">
      <c r="A37" s="28" t="s">
        <v>60</v>
      </c>
      <c r="B37" s="7" t="s">
        <v>61</v>
      </c>
      <c r="C37" s="8">
        <v>2.3850680103021521E-2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0.41374973894414946</v>
      </c>
      <c r="K37" s="8">
        <v>0</v>
      </c>
      <c r="L37" s="8">
        <v>0</v>
      </c>
      <c r="M37" s="8">
        <v>2.4779997813228361E-3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1.3280677164181861E-3</v>
      </c>
      <c r="U37" s="8">
        <v>1.3184473680841584E-3</v>
      </c>
      <c r="V37" s="8">
        <v>3.4953133607347215E-3</v>
      </c>
      <c r="W37" s="8">
        <v>3.8780206090245758E-3</v>
      </c>
      <c r="X37" s="8">
        <v>6.9246398690361814E-3</v>
      </c>
      <c r="Y37" s="8">
        <v>2.2464794714431895E-2</v>
      </c>
      <c r="Z37" s="8">
        <v>4.3972178893550221E-2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0.13061534016722684</v>
      </c>
      <c r="D41" s="8">
        <v>0.21521473342238157</v>
      </c>
      <c r="E41" s="8">
        <v>0.1190008011002302</v>
      </c>
      <c r="F41" s="8">
        <v>5.7222039822611093E-2</v>
      </c>
      <c r="G41" s="8">
        <v>0</v>
      </c>
      <c r="H41" s="8">
        <v>5.3688160448396888E-2</v>
      </c>
      <c r="I41" s="8">
        <v>5.3661039148026196E-2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5.2658377483920678E-5</v>
      </c>
      <c r="U41" s="8">
        <v>6.4881245497493947E-5</v>
      </c>
      <c r="V41" s="8">
        <v>7.3602381230411453E-4</v>
      </c>
      <c r="W41" s="8">
        <v>3.9873768460026794E-4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53.952643577078767</v>
      </c>
      <c r="D43" s="8">
        <v>44.729134089270794</v>
      </c>
      <c r="E43" s="8">
        <v>34.278918649348611</v>
      </c>
      <c r="F43" s="8">
        <v>37.903791497646658</v>
      </c>
      <c r="G43" s="8">
        <v>28.560486168790398</v>
      </c>
      <c r="H43" s="8">
        <v>31.186123992108953</v>
      </c>
      <c r="I43" s="8">
        <v>22.476882250818914</v>
      </c>
      <c r="J43" s="8">
        <v>30.16870938002938</v>
      </c>
      <c r="K43" s="8">
        <v>28.393430523686476</v>
      </c>
      <c r="L43" s="8">
        <v>18.028045714946074</v>
      </c>
      <c r="M43" s="8">
        <v>20.212297056042029</v>
      </c>
      <c r="N43" s="8">
        <v>18.47424566363793</v>
      </c>
      <c r="O43" s="8">
        <v>13.078353686412953</v>
      </c>
      <c r="P43" s="8">
        <v>11.930006394594834</v>
      </c>
      <c r="Q43" s="8">
        <v>7.7514008491675925</v>
      </c>
      <c r="R43" s="8">
        <v>7.6276617924526384</v>
      </c>
      <c r="S43" s="8">
        <v>10.143653689668074</v>
      </c>
      <c r="T43" s="8">
        <v>15.140588646332777</v>
      </c>
      <c r="U43" s="8">
        <v>12.957959641501889</v>
      </c>
      <c r="V43" s="8">
        <v>12.987603824680887</v>
      </c>
      <c r="W43" s="8">
        <v>11.641246426742637</v>
      </c>
      <c r="X43" s="8">
        <v>11.305439094719761</v>
      </c>
      <c r="Y43" s="8">
        <v>8.9583020876789536</v>
      </c>
      <c r="Z43" s="8">
        <v>7.3031089549629886</v>
      </c>
    </row>
    <row r="44" spans="1:26" ht="11.25" customHeight="1" x14ac:dyDescent="0.2">
      <c r="A44" s="28" t="s">
        <v>74</v>
      </c>
      <c r="B44" s="7" t="s">
        <v>75</v>
      </c>
      <c r="C44" s="8">
        <v>170.08840666434898</v>
      </c>
      <c r="D44" s="8">
        <v>160.42050303591103</v>
      </c>
      <c r="E44" s="8">
        <v>144.9723389361524</v>
      </c>
      <c r="F44" s="8">
        <v>140.1889718865805</v>
      </c>
      <c r="G44" s="8">
        <v>129.61175410525735</v>
      </c>
      <c r="H44" s="8">
        <v>111.51711267921024</v>
      </c>
      <c r="I44" s="8">
        <v>137.17540841127885</v>
      </c>
      <c r="J44" s="8">
        <v>98.630137649458305</v>
      </c>
      <c r="K44" s="8">
        <v>89.464372694692287</v>
      </c>
      <c r="L44" s="8">
        <v>60.216410065145446</v>
      </c>
      <c r="M44" s="8">
        <v>28.945277930297518</v>
      </c>
      <c r="N44" s="8">
        <v>38.1884783986822</v>
      </c>
      <c r="O44" s="8">
        <v>9.763556299624188</v>
      </c>
      <c r="P44" s="8">
        <v>10.874794050326255</v>
      </c>
      <c r="Q44" s="8">
        <v>11.019236557822895</v>
      </c>
      <c r="R44" s="8">
        <v>9.1441673125558189</v>
      </c>
      <c r="S44" s="8">
        <v>7.8681881373779143</v>
      </c>
      <c r="T44" s="8">
        <v>10.711247885630481</v>
      </c>
      <c r="U44" s="8">
        <v>11.131229691724149</v>
      </c>
      <c r="V44" s="8">
        <v>9.8006296909284227</v>
      </c>
      <c r="W44" s="8">
        <v>7.2849651030723752</v>
      </c>
      <c r="X44" s="8">
        <v>8.7909845219842229</v>
      </c>
      <c r="Y44" s="8">
        <v>4.9566837052360571</v>
      </c>
      <c r="Z44" s="8">
        <v>3.5377611914649285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24.943973342831075</v>
      </c>
      <c r="G48" s="8">
        <v>22.837123222498501</v>
      </c>
      <c r="H48" s="8">
        <v>22.131693351103916</v>
      </c>
      <c r="I48" s="8">
        <v>1.6531922685054043</v>
      </c>
      <c r="J48" s="8">
        <v>4.4437278228971522</v>
      </c>
      <c r="K48" s="8">
        <v>15.653798153058476</v>
      </c>
      <c r="L48" s="8">
        <v>7.4552648432696573</v>
      </c>
      <c r="M48" s="8">
        <v>5.2161973894571387</v>
      </c>
      <c r="N48" s="8">
        <v>4.2798467160782412</v>
      </c>
      <c r="O48" s="8">
        <v>1.8178302121632082</v>
      </c>
      <c r="P48" s="8">
        <v>2.5621381885925647</v>
      </c>
      <c r="Q48" s="8">
        <v>3.4489086325623748</v>
      </c>
      <c r="R48" s="8">
        <v>6.6477026040117222</v>
      </c>
      <c r="S48" s="8">
        <v>5.8232419640688065</v>
      </c>
      <c r="T48" s="8">
        <v>2.5417609479640788</v>
      </c>
      <c r="U48" s="8">
        <v>3.3078315610917373</v>
      </c>
      <c r="V48" s="8">
        <v>2.7508313636200796</v>
      </c>
      <c r="W48" s="8">
        <v>11.093553373798363</v>
      </c>
      <c r="X48" s="8">
        <v>3.4370846943908155</v>
      </c>
      <c r="Y48" s="8">
        <v>7.5332879616932473</v>
      </c>
      <c r="Z48" s="8">
        <v>4.2483224923929539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0.11234756048736842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0.55803334234974988</v>
      </c>
      <c r="P50" s="8">
        <v>7.896367039423928E-2</v>
      </c>
      <c r="Q50" s="8">
        <v>0</v>
      </c>
      <c r="R50" s="8">
        <v>0</v>
      </c>
      <c r="S50" s="8">
        <v>0</v>
      </c>
      <c r="T50" s="8">
        <v>1.0215617880026078</v>
      </c>
      <c r="U50" s="8">
        <v>0</v>
      </c>
      <c r="V50" s="8">
        <v>0.7332691155090485</v>
      </c>
      <c r="W50" s="8">
        <v>4.4884562786960517E-4</v>
      </c>
      <c r="X50" s="8">
        <v>0.69725381983340806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525.10180592264464</v>
      </c>
      <c r="D51" s="27">
        <v>548.49343929955762</v>
      </c>
      <c r="E51" s="27">
        <v>535.36416906244938</v>
      </c>
      <c r="F51" s="27">
        <v>498.05428319972106</v>
      </c>
      <c r="G51" s="27">
        <v>522.88702609396614</v>
      </c>
      <c r="H51" s="27">
        <v>515.28276086062101</v>
      </c>
      <c r="I51" s="27">
        <v>468.65273356712123</v>
      </c>
      <c r="J51" s="27">
        <v>654.81238627700839</v>
      </c>
      <c r="K51" s="27">
        <v>661.48646890163388</v>
      </c>
      <c r="L51" s="27">
        <v>458.90421608090151</v>
      </c>
      <c r="M51" s="27">
        <v>426.34647388793741</v>
      </c>
      <c r="N51" s="27">
        <v>485.9035026452807</v>
      </c>
      <c r="O51" s="27">
        <v>415.81952446947474</v>
      </c>
      <c r="P51" s="27">
        <v>455.96579852973963</v>
      </c>
      <c r="Q51" s="27">
        <v>481.40185945562502</v>
      </c>
      <c r="R51" s="27">
        <v>517.0969091151261</v>
      </c>
      <c r="S51" s="27">
        <v>468.4973461063725</v>
      </c>
      <c r="T51" s="27">
        <v>391.28183203736438</v>
      </c>
      <c r="U51" s="27">
        <v>566.38753937040656</v>
      </c>
      <c r="V51" s="27">
        <v>567.81488316901914</v>
      </c>
      <c r="W51" s="27">
        <v>575.48392720018478</v>
      </c>
      <c r="X51" s="27">
        <v>616.03882392328717</v>
      </c>
      <c r="Y51" s="27">
        <v>484.75562837950736</v>
      </c>
      <c r="Z51" s="27">
        <v>434.8416191634937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0.33327572077791706</v>
      </c>
      <c r="D52" s="27">
        <f t="shared" ref="D52:X52" si="30">SUM(D53:D54)</f>
        <v>0.4191814480199888</v>
      </c>
      <c r="E52" s="27">
        <f t="shared" si="30"/>
        <v>0.32317161285472723</v>
      </c>
      <c r="F52" s="27">
        <f t="shared" si="30"/>
        <v>0.73658790301907806</v>
      </c>
      <c r="G52" s="27">
        <f t="shared" si="30"/>
        <v>0.72017601148982879</v>
      </c>
      <c r="H52" s="27">
        <f t="shared" si="30"/>
        <v>0.71305083224159782</v>
      </c>
      <c r="I52" s="27">
        <f t="shared" si="30"/>
        <v>0.64337266732386678</v>
      </c>
      <c r="J52" s="27">
        <f t="shared" si="30"/>
        <v>4.2148377301694238</v>
      </c>
      <c r="K52" s="27">
        <f t="shared" si="30"/>
        <v>17.400765360104451</v>
      </c>
      <c r="L52" s="27">
        <f t="shared" si="30"/>
        <v>2.1443418425116829</v>
      </c>
      <c r="M52" s="27">
        <f t="shared" si="30"/>
        <v>1.4981477222074617</v>
      </c>
      <c r="N52" s="27">
        <f t="shared" si="30"/>
        <v>1.2241627588942845</v>
      </c>
      <c r="O52" s="27">
        <f t="shared" si="30"/>
        <v>1.1552579715672358</v>
      </c>
      <c r="P52" s="27">
        <f t="shared" si="30"/>
        <v>1.0624556909939313</v>
      </c>
      <c r="Q52" s="27">
        <f t="shared" si="30"/>
        <v>1.4004696140627526</v>
      </c>
      <c r="R52" s="27">
        <f t="shared" si="30"/>
        <v>1.3306974923282127</v>
      </c>
      <c r="S52" s="27">
        <f t="shared" si="30"/>
        <v>1.364167887324004</v>
      </c>
      <c r="T52" s="27">
        <f t="shared" si="30"/>
        <v>1.2335455071712746</v>
      </c>
      <c r="U52" s="27">
        <f t="shared" si="30"/>
        <v>1.9898732539698654</v>
      </c>
      <c r="V52" s="27">
        <f t="shared" si="30"/>
        <v>1.8979338167028761</v>
      </c>
      <c r="W52" s="27">
        <f t="shared" si="30"/>
        <v>1.9897187589136633</v>
      </c>
      <c r="X52" s="27">
        <f t="shared" si="30"/>
        <v>1.7097332203025855</v>
      </c>
      <c r="Y52" s="27">
        <f t="shared" ref="Y52:Z52" si="31">SUM(Y53:Y54)</f>
        <v>1.3834352968961445</v>
      </c>
      <c r="Z52" s="27">
        <f t="shared" si="31"/>
        <v>1.3741893916271657</v>
      </c>
    </row>
    <row r="53" spans="1:26" ht="11.25" customHeight="1" x14ac:dyDescent="0.2">
      <c r="A53" s="29" t="s">
        <v>116</v>
      </c>
      <c r="B53" s="7" t="s">
        <v>117</v>
      </c>
      <c r="C53" s="8">
        <v>0.33327572077791706</v>
      </c>
      <c r="D53" s="8">
        <v>0.4191814480199888</v>
      </c>
      <c r="E53" s="8">
        <v>0.32317161285472723</v>
      </c>
      <c r="F53" s="8">
        <v>0.11495728281213682</v>
      </c>
      <c r="G53" s="8">
        <v>0.38475043313018253</v>
      </c>
      <c r="H53" s="8">
        <v>0.38369655886780357</v>
      </c>
      <c r="I53" s="8">
        <v>0.40508774235866635</v>
      </c>
      <c r="J53" s="8">
        <v>3.9634815560785577</v>
      </c>
      <c r="K53" s="8">
        <v>17.400765360104451</v>
      </c>
      <c r="L53" s="8">
        <v>2.1443418425116829</v>
      </c>
      <c r="M53" s="8">
        <v>1.4981477222074617</v>
      </c>
      <c r="N53" s="8">
        <v>1.2241627588942845</v>
      </c>
      <c r="O53" s="8">
        <v>1.1552579715672358</v>
      </c>
      <c r="P53" s="8">
        <v>1.0624556909939313</v>
      </c>
      <c r="Q53" s="8">
        <v>1.4004696140627526</v>
      </c>
      <c r="R53" s="8">
        <v>1.3306974923282127</v>
      </c>
      <c r="S53" s="8">
        <v>1.364167887324004</v>
      </c>
      <c r="T53" s="8">
        <v>1.2335455071712746</v>
      </c>
      <c r="U53" s="8">
        <v>1.9898732539698654</v>
      </c>
      <c r="V53" s="8">
        <v>1.8979338167028761</v>
      </c>
      <c r="W53" s="8">
        <v>1.9897187589136633</v>
      </c>
      <c r="X53" s="8">
        <v>1.7097332203025855</v>
      </c>
      <c r="Y53" s="8">
        <v>1.3834352968961445</v>
      </c>
      <c r="Z53" s="8">
        <v>1.3741893916271657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0.62163062020694126</v>
      </c>
      <c r="G54" s="45">
        <v>0.33542557835964631</v>
      </c>
      <c r="H54" s="45">
        <v>0.3293542733737943</v>
      </c>
      <c r="I54" s="45">
        <v>0.23828492496520046</v>
      </c>
      <c r="J54" s="45">
        <v>0.25135617409086647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8.2196485528563665E-2</v>
      </c>
      <c r="D61" s="49">
        <f t="shared" ref="D61:X61" si="33">SUM(D62:D72)</f>
        <v>4.5554863858563555E-2</v>
      </c>
      <c r="E61" s="49">
        <f t="shared" si="33"/>
        <v>4.2050398141274745E-2</v>
      </c>
      <c r="F61" s="49">
        <f t="shared" si="33"/>
        <v>0.84751998517286631</v>
      </c>
      <c r="G61" s="49">
        <f t="shared" si="33"/>
        <v>0.66067358064180337</v>
      </c>
      <c r="H61" s="49">
        <f t="shared" si="33"/>
        <v>20.677145078422676</v>
      </c>
      <c r="I61" s="49">
        <f t="shared" si="33"/>
        <v>0.36772860315167188</v>
      </c>
      <c r="J61" s="49">
        <f t="shared" si="33"/>
        <v>0.66951760281868267</v>
      </c>
      <c r="K61" s="49">
        <f t="shared" si="33"/>
        <v>2.8772758203518108E-2</v>
      </c>
      <c r="L61" s="49">
        <f t="shared" si="33"/>
        <v>2.4357953906135221E-2</v>
      </c>
      <c r="M61" s="49">
        <f t="shared" si="33"/>
        <v>5.0072545464053604E-2</v>
      </c>
      <c r="N61" s="49">
        <f t="shared" si="33"/>
        <v>0.12157175325078638</v>
      </c>
      <c r="O61" s="49">
        <f t="shared" si="33"/>
        <v>7.4009915094308043E-2</v>
      </c>
      <c r="P61" s="49">
        <f t="shared" si="33"/>
        <v>0.11090064185370935</v>
      </c>
      <c r="Q61" s="49">
        <f t="shared" si="33"/>
        <v>7.6863628550383672E-2</v>
      </c>
      <c r="R61" s="49">
        <f t="shared" si="33"/>
        <v>6.6426205234793617E-2</v>
      </c>
      <c r="S61" s="49">
        <f t="shared" si="33"/>
        <v>0.15417424475914193</v>
      </c>
      <c r="T61" s="49">
        <f t="shared" si="33"/>
        <v>0.24572712205613956</v>
      </c>
      <c r="U61" s="49">
        <f t="shared" si="33"/>
        <v>0.3836086434829451</v>
      </c>
      <c r="V61" s="49">
        <f t="shared" si="33"/>
        <v>0.51897277318615176</v>
      </c>
      <c r="W61" s="49">
        <f t="shared" si="33"/>
        <v>6.3973833845392791</v>
      </c>
      <c r="X61" s="49">
        <f t="shared" si="33"/>
        <v>3.1917278874649901</v>
      </c>
      <c r="Y61" s="49">
        <f t="shared" ref="Y61:Z61" si="34">SUM(Y62:Y72)</f>
        <v>3.6575980093163514</v>
      </c>
      <c r="Z61" s="49">
        <f t="shared" si="34"/>
        <v>2.2280061812159224</v>
      </c>
    </row>
    <row r="62" spans="1:26" ht="11.25" customHeight="1" x14ac:dyDescent="0.2">
      <c r="A62" s="50" t="s">
        <v>92</v>
      </c>
      <c r="B62" s="51" t="s">
        <v>93</v>
      </c>
      <c r="C62" s="52">
        <v>5.7750698294301288E-2</v>
      </c>
      <c r="D62" s="52">
        <v>2.5893222493961469E-2</v>
      </c>
      <c r="E62" s="52">
        <v>2.5287665784951931E-2</v>
      </c>
      <c r="F62" s="52">
        <v>5.7481827930829961E-3</v>
      </c>
      <c r="G62" s="52">
        <v>0</v>
      </c>
      <c r="H62" s="52">
        <v>20.245194296749691</v>
      </c>
      <c r="I62" s="52">
        <v>1.2690860739628142E-2</v>
      </c>
      <c r="J62" s="52">
        <v>0.2950139623853954</v>
      </c>
      <c r="K62" s="52">
        <v>0</v>
      </c>
      <c r="L62" s="52">
        <v>3.1307020958353925E-3</v>
      </c>
      <c r="M62" s="52">
        <v>3.2428612729119392E-3</v>
      </c>
      <c r="N62" s="52">
        <v>9.2381185636644693E-3</v>
      </c>
      <c r="O62" s="52">
        <v>4.4642738624556732E-3</v>
      </c>
      <c r="P62" s="52">
        <v>7.3955307389577934E-3</v>
      </c>
      <c r="Q62" s="52">
        <v>4.9589527538465893E-3</v>
      </c>
      <c r="R62" s="52">
        <v>8.8099139719504949E-3</v>
      </c>
      <c r="S62" s="52">
        <v>1.0909515839956483E-2</v>
      </c>
      <c r="T62" s="52">
        <v>2.6834454158106667E-3</v>
      </c>
      <c r="U62" s="52">
        <v>6.3736734723557628E-3</v>
      </c>
      <c r="V62" s="52">
        <v>4.1362576204041698E-3</v>
      </c>
      <c r="W62" s="52">
        <v>5.7684323957856352</v>
      </c>
      <c r="X62" s="52">
        <v>0.65848789157781928</v>
      </c>
      <c r="Y62" s="52">
        <v>0.98075605243669006</v>
      </c>
      <c r="Z62" s="52">
        <v>0.62818154102410806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2.4445787234262377E-2</v>
      </c>
      <c r="D64" s="52">
        <v>1.9661641364602089E-2</v>
      </c>
      <c r="E64" s="52">
        <v>1.6762732356322817E-2</v>
      </c>
      <c r="F64" s="52">
        <v>8.5422823156931962E-2</v>
      </c>
      <c r="G64" s="52">
        <v>8.7830589664538952E-2</v>
      </c>
      <c r="H64" s="52">
        <v>3.5096965563116422E-2</v>
      </c>
      <c r="I64" s="52">
        <v>6.7351350074083771E-2</v>
      </c>
      <c r="J64" s="52">
        <v>7.0949268370392365E-2</v>
      </c>
      <c r="K64" s="52">
        <v>2.8772758203518108E-2</v>
      </c>
      <c r="L64" s="52">
        <v>2.0821359182328882E-2</v>
      </c>
      <c r="M64" s="52">
        <v>4.5492557346668482E-2</v>
      </c>
      <c r="N64" s="52">
        <v>0.11233363468712192</v>
      </c>
      <c r="O64" s="52">
        <v>6.9545641231852376E-2</v>
      </c>
      <c r="P64" s="52">
        <v>0.10350511111475155</v>
      </c>
      <c r="Q64" s="52">
        <v>7.1904675796537088E-2</v>
      </c>
      <c r="R64" s="52">
        <v>5.5571619747243575E-2</v>
      </c>
      <c r="S64" s="52">
        <v>6.5305313694592096E-2</v>
      </c>
      <c r="T64" s="52">
        <v>0.12108346641795389</v>
      </c>
      <c r="U64" s="52">
        <v>0.22093100362274326</v>
      </c>
      <c r="V64" s="52">
        <v>0.32654360980236363</v>
      </c>
      <c r="W64" s="52">
        <v>0.46252497708010176</v>
      </c>
      <c r="X64" s="52">
        <v>2.3164328289643334</v>
      </c>
      <c r="Y64" s="52">
        <v>2.4345566498653497</v>
      </c>
      <c r="Z64" s="52">
        <v>1.3512165827707534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0.75634897922285138</v>
      </c>
      <c r="G65" s="52">
        <v>0.40773624170527029</v>
      </c>
      <c r="H65" s="52">
        <v>0.39685381610986803</v>
      </c>
      <c r="I65" s="52">
        <v>0.28743773593605171</v>
      </c>
      <c r="J65" s="52">
        <v>0.30355437206289498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1.9101812063902627E-4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4.7035195002835209E-4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2.4865640190828626E-4</v>
      </c>
      <c r="J69" s="52">
        <v>0</v>
      </c>
      <c r="K69" s="52">
        <v>0</v>
      </c>
      <c r="L69" s="52">
        <v>4.0589262797094839E-4</v>
      </c>
      <c r="M69" s="52">
        <v>1.1461087238341574E-3</v>
      </c>
      <c r="N69" s="52">
        <v>0</v>
      </c>
      <c r="O69" s="52">
        <v>0</v>
      </c>
      <c r="P69" s="52">
        <v>0</v>
      </c>
      <c r="Q69" s="52">
        <v>0</v>
      </c>
      <c r="R69" s="52">
        <v>2.0446715155995514E-3</v>
      </c>
      <c r="S69" s="52">
        <v>7.7959415224593362E-2</v>
      </c>
      <c r="T69" s="52">
        <v>0.12196021022237499</v>
      </c>
      <c r="U69" s="52">
        <v>0.1563039663878461</v>
      </c>
      <c r="V69" s="52">
        <v>0.18829290576338403</v>
      </c>
      <c r="W69" s="52">
        <v>0.16642601167354273</v>
      </c>
      <c r="X69" s="52">
        <v>0.2168071669228375</v>
      </c>
      <c r="Y69" s="52">
        <v>0.2422853070143115</v>
      </c>
      <c r="Z69" s="52">
        <v>0.24813770547103248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0.16510674927199409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276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616.73443271978158</v>
      </c>
      <c r="D2" s="21">
        <f t="shared" ref="D2:X2" si="0">SUM(D3,D17,D22,D25,D26,D51,D52)</f>
        <v>623.56726120824317</v>
      </c>
      <c r="E2" s="21">
        <f t="shared" si="0"/>
        <v>620.31371725413169</v>
      </c>
      <c r="F2" s="21">
        <f t="shared" si="0"/>
        <v>588.65286679078645</v>
      </c>
      <c r="G2" s="21">
        <f t="shared" si="0"/>
        <v>586.09426814129279</v>
      </c>
      <c r="H2" s="21">
        <f t="shared" si="0"/>
        <v>625.18986225752428</v>
      </c>
      <c r="I2" s="21">
        <f t="shared" si="0"/>
        <v>668.47959126881028</v>
      </c>
      <c r="J2" s="21">
        <f t="shared" si="0"/>
        <v>699.85153390404184</v>
      </c>
      <c r="K2" s="21">
        <f t="shared" si="0"/>
        <v>687.04936258436408</v>
      </c>
      <c r="L2" s="21">
        <f t="shared" si="0"/>
        <v>636.94991866924158</v>
      </c>
      <c r="M2" s="21">
        <f t="shared" si="0"/>
        <v>806.24154313690531</v>
      </c>
      <c r="N2" s="21">
        <f t="shared" si="0"/>
        <v>764.53750198978389</v>
      </c>
      <c r="O2" s="21">
        <f t="shared" si="0"/>
        <v>748.17309207295023</v>
      </c>
      <c r="P2" s="21">
        <f t="shared" si="0"/>
        <v>805.79888988688367</v>
      </c>
      <c r="Q2" s="21">
        <f t="shared" si="0"/>
        <v>740.31307257011804</v>
      </c>
      <c r="R2" s="21">
        <f t="shared" si="0"/>
        <v>649.95939155561553</v>
      </c>
      <c r="S2" s="21">
        <f t="shared" si="0"/>
        <v>701.6133160667755</v>
      </c>
      <c r="T2" s="21">
        <f t="shared" si="0"/>
        <v>756.59116557642255</v>
      </c>
      <c r="U2" s="21">
        <f t="shared" si="0"/>
        <v>845.34533136773666</v>
      </c>
      <c r="V2" s="21">
        <f t="shared" si="0"/>
        <v>810.48562956997489</v>
      </c>
      <c r="W2" s="21">
        <f t="shared" si="0"/>
        <v>667.61332025131526</v>
      </c>
      <c r="X2" s="21">
        <f t="shared" si="0"/>
        <v>851.26622022860056</v>
      </c>
      <c r="Y2" s="21">
        <f t="shared" ref="Y2:Z2" si="1">SUM(Y3,Y17,Y22,Y25,Y26,Y51,Y52)</f>
        <v>831.60489483672438</v>
      </c>
      <c r="Z2" s="21">
        <f t="shared" si="1"/>
        <v>720.59782149094167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33.650290083574347</v>
      </c>
      <c r="D3" s="24">
        <f t="shared" si="2"/>
        <v>29.997070607415758</v>
      </c>
      <c r="E3" s="24">
        <f t="shared" si="2"/>
        <v>42.396677780838502</v>
      </c>
      <c r="F3" s="24">
        <f t="shared" si="2"/>
        <v>24.215555469636602</v>
      </c>
      <c r="G3" s="24">
        <f t="shared" si="2"/>
        <v>20.270028642457184</v>
      </c>
      <c r="H3" s="24">
        <f t="shared" si="2"/>
        <v>33.162106504885458</v>
      </c>
      <c r="I3" s="24">
        <f t="shared" si="2"/>
        <v>21.543159485652431</v>
      </c>
      <c r="J3" s="24">
        <f t="shared" si="2"/>
        <v>23.916736680377607</v>
      </c>
      <c r="K3" s="24">
        <f t="shared" si="2"/>
        <v>19.79246800030635</v>
      </c>
      <c r="L3" s="24">
        <f t="shared" si="2"/>
        <v>16.692501917869471</v>
      </c>
      <c r="M3" s="24">
        <f t="shared" si="2"/>
        <v>20.407321801459467</v>
      </c>
      <c r="N3" s="24">
        <f t="shared" si="2"/>
        <v>20.753279735659451</v>
      </c>
      <c r="O3" s="24">
        <f t="shared" si="2"/>
        <v>17.97622620868102</v>
      </c>
      <c r="P3" s="24">
        <f t="shared" si="2"/>
        <v>14.33964998830583</v>
      </c>
      <c r="Q3" s="24">
        <f t="shared" si="2"/>
        <v>12.738330919928778</v>
      </c>
      <c r="R3" s="24">
        <f t="shared" si="2"/>
        <v>13.022981316081502</v>
      </c>
      <c r="S3" s="24">
        <f t="shared" si="2"/>
        <v>11.495367054149369</v>
      </c>
      <c r="T3" s="24">
        <f t="shared" si="2"/>
        <v>10.58361702087968</v>
      </c>
      <c r="U3" s="24">
        <f t="shared" si="2"/>
        <v>21.307035860919637</v>
      </c>
      <c r="V3" s="24">
        <f t="shared" si="2"/>
        <v>21.730723859048389</v>
      </c>
      <c r="W3" s="24">
        <f t="shared" si="2"/>
        <v>15.051898643348796</v>
      </c>
      <c r="X3" s="24">
        <f t="shared" si="2"/>
        <v>15.973014100865477</v>
      </c>
      <c r="Y3" s="24">
        <f t="shared" ref="Y3:Z3" si="3">SUM(Y4,Y8,Y11)</f>
        <v>20.816083743124015</v>
      </c>
      <c r="Z3" s="24">
        <f t="shared" si="3"/>
        <v>16.270646038783092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10.93387528771774</v>
      </c>
      <c r="D4" s="19">
        <f t="shared" si="4"/>
        <v>9.5719341899623789</v>
      </c>
      <c r="E4" s="19">
        <f t="shared" si="4"/>
        <v>8.1271536001071514</v>
      </c>
      <c r="F4" s="19">
        <f t="shared" si="4"/>
        <v>6.2537724935250347</v>
      </c>
      <c r="G4" s="19">
        <f t="shared" si="4"/>
        <v>5.7619246369274393</v>
      </c>
      <c r="H4" s="19">
        <f t="shared" si="4"/>
        <v>14.054723326731375</v>
      </c>
      <c r="I4" s="19">
        <f t="shared" si="4"/>
        <v>5.812958397091128</v>
      </c>
      <c r="J4" s="19">
        <f t="shared" si="4"/>
        <v>6.7531340435176315</v>
      </c>
      <c r="K4" s="19">
        <f t="shared" si="4"/>
        <v>5.8247512520074718</v>
      </c>
      <c r="L4" s="19">
        <f t="shared" si="4"/>
        <v>5.453070395504346</v>
      </c>
      <c r="M4" s="19">
        <f t="shared" si="4"/>
        <v>5.8952068827550193</v>
      </c>
      <c r="N4" s="19">
        <f t="shared" si="4"/>
        <v>5.6357434636121297</v>
      </c>
      <c r="O4" s="19">
        <f t="shared" si="4"/>
        <v>5.47767083991753</v>
      </c>
      <c r="P4" s="19">
        <f t="shared" si="4"/>
        <v>5.7021489000061489</v>
      </c>
      <c r="Q4" s="19">
        <f t="shared" si="4"/>
        <v>3.1672512970242499</v>
      </c>
      <c r="R4" s="19">
        <f t="shared" si="4"/>
        <v>2.2971506327887408</v>
      </c>
      <c r="S4" s="19">
        <f t="shared" si="4"/>
        <v>2.8123219709580165</v>
      </c>
      <c r="T4" s="19">
        <f t="shared" si="4"/>
        <v>2.5336981214173804</v>
      </c>
      <c r="U4" s="19">
        <f t="shared" si="4"/>
        <v>11.887947372346954</v>
      </c>
      <c r="V4" s="19">
        <f t="shared" si="4"/>
        <v>11.801415795819917</v>
      </c>
      <c r="W4" s="19">
        <f t="shared" si="4"/>
        <v>6.3765652500463572</v>
      </c>
      <c r="X4" s="19">
        <f t="shared" si="4"/>
        <v>7.4632288692659161</v>
      </c>
      <c r="Y4" s="19">
        <f t="shared" ref="Y4:Z4" si="5">SUM(Y5:Y7)</f>
        <v>5.7481071735405926</v>
      </c>
      <c r="Z4" s="19">
        <f t="shared" si="5"/>
        <v>5.4945754025564355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5.0623762041272877E-2</v>
      </c>
      <c r="K5" s="8">
        <v>5.7264876809525855E-2</v>
      </c>
      <c r="L5" s="8">
        <v>5.8699323552481759E-3</v>
      </c>
      <c r="M5" s="8">
        <v>2.1940706414419739E-2</v>
      </c>
      <c r="N5" s="8">
        <v>0.24785524725428149</v>
      </c>
      <c r="O5" s="8">
        <v>0.26679976593298682</v>
      </c>
      <c r="P5" s="8">
        <v>0.55280813066395895</v>
      </c>
      <c r="Q5" s="8">
        <v>0.29841502275131782</v>
      </c>
      <c r="R5" s="8">
        <v>0.11198362247483462</v>
      </c>
      <c r="S5" s="8">
        <v>0.16141137527604085</v>
      </c>
      <c r="T5" s="8">
        <v>0.19495679221329848</v>
      </c>
      <c r="U5" s="8">
        <v>0.21531460347764941</v>
      </c>
      <c r="V5" s="8">
        <v>0.16461376433541269</v>
      </c>
      <c r="W5" s="8">
        <v>0.37423808765019267</v>
      </c>
      <c r="X5" s="8">
        <v>0.54539383545037567</v>
      </c>
      <c r="Y5" s="8">
        <v>0.30907809707728984</v>
      </c>
      <c r="Z5" s="8">
        <v>0.4244255252152469</v>
      </c>
    </row>
    <row r="6" spans="1:26" ht="11.25" customHeight="1" x14ac:dyDescent="0.2">
      <c r="A6" s="28" t="s">
        <v>6</v>
      </c>
      <c r="B6" s="7" t="s">
        <v>7</v>
      </c>
      <c r="C6" s="8">
        <v>0.20269974062523777</v>
      </c>
      <c r="D6" s="8">
        <v>0.508137905883837</v>
      </c>
      <c r="E6" s="8">
        <v>9.8107651673293189E-2</v>
      </c>
      <c r="F6" s="8">
        <v>0</v>
      </c>
      <c r="G6" s="8">
        <v>9.9657987031802772E-2</v>
      </c>
      <c r="H6" s="8">
        <v>0.13013264427372051</v>
      </c>
      <c r="I6" s="8">
        <v>9.221724587831602E-2</v>
      </c>
      <c r="J6" s="8">
        <v>1.150579268545757</v>
      </c>
      <c r="K6" s="8">
        <v>7.1249979611537423E-2</v>
      </c>
      <c r="L6" s="8">
        <v>6.2889755437218517E-2</v>
      </c>
      <c r="M6" s="8">
        <v>9.7996127024280719E-2</v>
      </c>
      <c r="N6" s="8">
        <v>0.26164891267568485</v>
      </c>
      <c r="O6" s="8">
        <v>0.11413607396939036</v>
      </c>
      <c r="P6" s="8">
        <v>9.6226597684957699E-2</v>
      </c>
      <c r="Q6" s="8">
        <v>2.1324676627263246E-2</v>
      </c>
      <c r="R6" s="8">
        <v>1.5051256186573728E-2</v>
      </c>
      <c r="S6" s="8">
        <v>1.3831360685897203E-2</v>
      </c>
      <c r="T6" s="8">
        <v>1.0250662451112738E-2</v>
      </c>
      <c r="U6" s="8">
        <v>7.8992417586322295E-3</v>
      </c>
      <c r="V6" s="8">
        <v>1.9230133537661519E-3</v>
      </c>
      <c r="W6" s="8">
        <v>2.5039824777459516E-2</v>
      </c>
      <c r="X6" s="8">
        <v>2.0808398827500088E-2</v>
      </c>
      <c r="Y6" s="8">
        <v>3.7989582701408925E-2</v>
      </c>
      <c r="Z6" s="8">
        <v>0.10548126646382677</v>
      </c>
    </row>
    <row r="7" spans="1:26" ht="11.25" customHeight="1" x14ac:dyDescent="0.2">
      <c r="A7" s="28" t="s">
        <v>8</v>
      </c>
      <c r="B7" s="7" t="s">
        <v>9</v>
      </c>
      <c r="C7" s="8">
        <v>10.731175547092501</v>
      </c>
      <c r="D7" s="8">
        <v>9.063796284078542</v>
      </c>
      <c r="E7" s="8">
        <v>8.0290459484338577</v>
      </c>
      <c r="F7" s="8">
        <v>6.2537724935250347</v>
      </c>
      <c r="G7" s="8">
        <v>5.6622666498956367</v>
      </c>
      <c r="H7" s="8">
        <v>13.924590682457655</v>
      </c>
      <c r="I7" s="8">
        <v>5.7207411512128123</v>
      </c>
      <c r="J7" s="8">
        <v>5.5519310129306021</v>
      </c>
      <c r="K7" s="8">
        <v>5.6962363955864088</v>
      </c>
      <c r="L7" s="8">
        <v>5.3843107077118795</v>
      </c>
      <c r="M7" s="8">
        <v>5.7752700493163189</v>
      </c>
      <c r="N7" s="8">
        <v>5.126239303682163</v>
      </c>
      <c r="O7" s="8">
        <v>5.096735000015153</v>
      </c>
      <c r="P7" s="8">
        <v>5.0531141716572323</v>
      </c>
      <c r="Q7" s="8">
        <v>2.8475115976456689</v>
      </c>
      <c r="R7" s="8">
        <v>2.1701157541273326</v>
      </c>
      <c r="S7" s="8">
        <v>2.6370792349960785</v>
      </c>
      <c r="T7" s="8">
        <v>2.3284906667529692</v>
      </c>
      <c r="U7" s="8">
        <v>11.664733527110672</v>
      </c>
      <c r="V7" s="8">
        <v>11.634879018130738</v>
      </c>
      <c r="W7" s="8">
        <v>5.977287337618705</v>
      </c>
      <c r="X7" s="8">
        <v>6.8970266349880403</v>
      </c>
      <c r="Y7" s="8">
        <v>5.4010394937618935</v>
      </c>
      <c r="Z7" s="8">
        <v>4.9646686108773617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1.6346400382765041</v>
      </c>
      <c r="D8" s="19">
        <f t="shared" ref="D8:X8" si="7">SUM(D9:D10)</f>
        <v>0.42181326382811002</v>
      </c>
      <c r="E8" s="19">
        <f t="shared" si="7"/>
        <v>0.54885582706686098</v>
      </c>
      <c r="F8" s="19">
        <f t="shared" si="7"/>
        <v>0.42604711967107384</v>
      </c>
      <c r="G8" s="19">
        <f t="shared" si="7"/>
        <v>0.15411544367851693</v>
      </c>
      <c r="H8" s="19">
        <f t="shared" si="7"/>
        <v>0.28772153784213617</v>
      </c>
      <c r="I8" s="19">
        <f t="shared" si="7"/>
        <v>0.61275419013007282</v>
      </c>
      <c r="J8" s="19">
        <f t="shared" si="7"/>
        <v>1.2479394714055907</v>
      </c>
      <c r="K8" s="19">
        <f t="shared" si="7"/>
        <v>0.99167058899077676</v>
      </c>
      <c r="L8" s="19">
        <f t="shared" si="7"/>
        <v>0.44039223160884056</v>
      </c>
      <c r="M8" s="19">
        <f t="shared" si="7"/>
        <v>0.61090553714806439</v>
      </c>
      <c r="N8" s="19">
        <f t="shared" si="7"/>
        <v>0.81129699999637306</v>
      </c>
      <c r="O8" s="19">
        <f t="shared" si="7"/>
        <v>0.66489054395529956</v>
      </c>
      <c r="P8" s="19">
        <f t="shared" si="7"/>
        <v>0.84779525849766424</v>
      </c>
      <c r="Q8" s="19">
        <f t="shared" si="7"/>
        <v>0.58989657863147837</v>
      </c>
      <c r="R8" s="19">
        <f t="shared" si="7"/>
        <v>0.85215936837966422</v>
      </c>
      <c r="S8" s="19">
        <f t="shared" si="7"/>
        <v>1.1284989306653188</v>
      </c>
      <c r="T8" s="19">
        <f t="shared" si="7"/>
        <v>0.9147261466922344</v>
      </c>
      <c r="U8" s="19">
        <f t="shared" si="7"/>
        <v>0.861639082780435</v>
      </c>
      <c r="V8" s="19">
        <f t="shared" si="7"/>
        <v>0.96638557272152048</v>
      </c>
      <c r="W8" s="19">
        <f t="shared" si="7"/>
        <v>1.519186626192665</v>
      </c>
      <c r="X8" s="19">
        <f t="shared" si="7"/>
        <v>1.9897448470157537</v>
      </c>
      <c r="Y8" s="19">
        <f t="shared" ref="Y8:Z8" si="8">SUM(Y9:Y10)</f>
        <v>3.0000835533382331</v>
      </c>
      <c r="Z8" s="19">
        <f t="shared" si="8"/>
        <v>2.5450149226183512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0.20401417813516329</v>
      </c>
      <c r="I9" s="8">
        <v>0.44239904417398079</v>
      </c>
      <c r="J9" s="8">
        <v>1.2084084789435485</v>
      </c>
      <c r="K9" s="8">
        <v>0.86381980839153327</v>
      </c>
      <c r="L9" s="8">
        <v>0.44039223160884056</v>
      </c>
      <c r="M9" s="8">
        <v>0.61090553714806439</v>
      </c>
      <c r="N9" s="8">
        <v>0.81129699999637306</v>
      </c>
      <c r="O9" s="8">
        <v>0.66489054395529956</v>
      </c>
      <c r="P9" s="8">
        <v>0.84779525849766424</v>
      </c>
      <c r="Q9" s="8">
        <v>0.58989657863147837</v>
      </c>
      <c r="R9" s="8">
        <v>0.85215936837966422</v>
      </c>
      <c r="S9" s="8">
        <v>1.1284989306653188</v>
      </c>
      <c r="T9" s="8">
        <v>0.91333508566354438</v>
      </c>
      <c r="U9" s="8">
        <v>0.81466171558906764</v>
      </c>
      <c r="V9" s="8">
        <v>0.91821312029098334</v>
      </c>
      <c r="W9" s="8">
        <v>1.4576028762447735</v>
      </c>
      <c r="X9" s="8">
        <v>1.9490131987391293</v>
      </c>
      <c r="Y9" s="8">
        <v>2.95875410154563</v>
      </c>
      <c r="Z9" s="8">
        <v>2.5096404096462233</v>
      </c>
    </row>
    <row r="10" spans="1:26" ht="11.25" customHeight="1" x14ac:dyDescent="0.2">
      <c r="A10" s="28" t="s">
        <v>12</v>
      </c>
      <c r="B10" s="7" t="s">
        <v>13</v>
      </c>
      <c r="C10" s="8">
        <v>1.6346400382765041</v>
      </c>
      <c r="D10" s="8">
        <v>0.42181326382811002</v>
      </c>
      <c r="E10" s="8">
        <v>0.54885582706686098</v>
      </c>
      <c r="F10" s="8">
        <v>0.42604711967107384</v>
      </c>
      <c r="G10" s="8">
        <v>0.15411544367851693</v>
      </c>
      <c r="H10" s="8">
        <v>8.370735970697285E-2</v>
      </c>
      <c r="I10" s="8">
        <v>0.170355145956092</v>
      </c>
      <c r="J10" s="8">
        <v>3.9530992462042079E-2</v>
      </c>
      <c r="K10" s="8">
        <v>0.12785078059924351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1.3910610286900211E-3</v>
      </c>
      <c r="U10" s="8">
        <v>4.6977367191367324E-2</v>
      </c>
      <c r="V10" s="8">
        <v>4.8172452430537173E-2</v>
      </c>
      <c r="W10" s="8">
        <v>6.1583749947891522E-2</v>
      </c>
      <c r="X10" s="8">
        <v>4.0731648276624371E-2</v>
      </c>
      <c r="Y10" s="8">
        <v>4.1329451792603056E-2</v>
      </c>
      <c r="Z10" s="8">
        <v>3.5374512972127965E-2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21.081774757580103</v>
      </c>
      <c r="D11" s="19">
        <f t="shared" ref="D11:X11" si="10">SUM(D12:D16)</f>
        <v>20.003323153625267</v>
      </c>
      <c r="E11" s="19">
        <f t="shared" si="10"/>
        <v>33.720668353664486</v>
      </c>
      <c r="F11" s="19">
        <f t="shared" si="10"/>
        <v>17.535735856440493</v>
      </c>
      <c r="G11" s="19">
        <f t="shared" si="10"/>
        <v>14.35398856185123</v>
      </c>
      <c r="H11" s="19">
        <f t="shared" si="10"/>
        <v>18.819661640311942</v>
      </c>
      <c r="I11" s="19">
        <f t="shared" si="10"/>
        <v>15.117446898431229</v>
      </c>
      <c r="J11" s="19">
        <f t="shared" si="10"/>
        <v>15.915663165454385</v>
      </c>
      <c r="K11" s="19">
        <f t="shared" si="10"/>
        <v>12.976046159308099</v>
      </c>
      <c r="L11" s="19">
        <f t="shared" si="10"/>
        <v>10.799039290756284</v>
      </c>
      <c r="M11" s="19">
        <f t="shared" si="10"/>
        <v>13.901209381556383</v>
      </c>
      <c r="N11" s="19">
        <f t="shared" si="10"/>
        <v>14.306239272050947</v>
      </c>
      <c r="O11" s="19">
        <f t="shared" si="10"/>
        <v>11.833664824808189</v>
      </c>
      <c r="P11" s="19">
        <f t="shared" si="10"/>
        <v>7.7897058298020179</v>
      </c>
      <c r="Q11" s="19">
        <f t="shared" si="10"/>
        <v>8.9811830442730489</v>
      </c>
      <c r="R11" s="19">
        <f t="shared" si="10"/>
        <v>9.8736713149130964</v>
      </c>
      <c r="S11" s="19">
        <f t="shared" si="10"/>
        <v>7.5545461525260329</v>
      </c>
      <c r="T11" s="19">
        <f t="shared" si="10"/>
        <v>7.1351927527700658</v>
      </c>
      <c r="U11" s="19">
        <f t="shared" si="10"/>
        <v>8.5574494057922479</v>
      </c>
      <c r="V11" s="19">
        <f t="shared" si="10"/>
        <v>8.9629224905069513</v>
      </c>
      <c r="W11" s="19">
        <f t="shared" si="10"/>
        <v>7.1561467671097745</v>
      </c>
      <c r="X11" s="19">
        <f t="shared" si="10"/>
        <v>6.5200403845838073</v>
      </c>
      <c r="Y11" s="19">
        <f t="shared" ref="Y11:Z11" si="11">SUM(Y12:Y16)</f>
        <v>12.06789301624519</v>
      </c>
      <c r="Z11" s="19">
        <f t="shared" si="11"/>
        <v>8.2310557136083062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19.996046396872103</v>
      </c>
      <c r="D13" s="8">
        <v>19.154133619518202</v>
      </c>
      <c r="E13" s="8">
        <v>32.857550037732899</v>
      </c>
      <c r="F13" s="8">
        <v>16.181558597856231</v>
      </c>
      <c r="G13" s="8">
        <v>12.992761175812898</v>
      </c>
      <c r="H13" s="8">
        <v>17.151519773070174</v>
      </c>
      <c r="I13" s="8">
        <v>14.387883995036551</v>
      </c>
      <c r="J13" s="8">
        <v>14.856501586719096</v>
      </c>
      <c r="K13" s="8">
        <v>12.074509025912102</v>
      </c>
      <c r="L13" s="8">
        <v>10.155111037993191</v>
      </c>
      <c r="M13" s="8">
        <v>13.277834602497283</v>
      </c>
      <c r="N13" s="8">
        <v>13.387465617302974</v>
      </c>
      <c r="O13" s="8">
        <v>10.896456469366708</v>
      </c>
      <c r="P13" s="8">
        <v>7.7383388626119247</v>
      </c>
      <c r="Q13" s="8">
        <v>8.8117293918841888</v>
      </c>
      <c r="R13" s="8">
        <v>9.8736713149130964</v>
      </c>
      <c r="S13" s="8">
        <v>7.5545461525260329</v>
      </c>
      <c r="T13" s="8">
        <v>7.1309532764904446</v>
      </c>
      <c r="U13" s="8">
        <v>8.5528597301217903</v>
      </c>
      <c r="V13" s="8">
        <v>8.9582592581666809</v>
      </c>
      <c r="W13" s="8">
        <v>7.1390390845534508</v>
      </c>
      <c r="X13" s="8">
        <v>6.4987280784448043</v>
      </c>
      <c r="Y13" s="8">
        <v>12.052042718708272</v>
      </c>
      <c r="Z13" s="8">
        <v>8.2131437460979271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1.0857283607080006</v>
      </c>
      <c r="D16" s="8">
        <v>0.84918953410706677</v>
      </c>
      <c r="E16" s="8">
        <v>0.86311831593158939</v>
      </c>
      <c r="F16" s="8">
        <v>1.3541772585842611</v>
      </c>
      <c r="G16" s="8">
        <v>1.3612273860383313</v>
      </c>
      <c r="H16" s="8">
        <v>1.6681418672417683</v>
      </c>
      <c r="I16" s="8">
        <v>0.72956290339467833</v>
      </c>
      <c r="J16" s="8">
        <v>1.0591615787352886</v>
      </c>
      <c r="K16" s="8">
        <v>0.90153713339599684</v>
      </c>
      <c r="L16" s="8">
        <v>0.6439282527630934</v>
      </c>
      <c r="M16" s="8">
        <v>0.62337477905909944</v>
      </c>
      <c r="N16" s="8">
        <v>0.91877365474797379</v>
      </c>
      <c r="O16" s="8">
        <v>0.93720835544148151</v>
      </c>
      <c r="P16" s="8">
        <v>5.1366967190093371E-2</v>
      </c>
      <c r="Q16" s="8">
        <v>0.16945365238886079</v>
      </c>
      <c r="R16" s="8">
        <v>0</v>
      </c>
      <c r="S16" s="8">
        <v>0</v>
      </c>
      <c r="T16" s="8">
        <v>4.2394762796208914E-3</v>
      </c>
      <c r="U16" s="8">
        <v>4.5896756704569214E-3</v>
      </c>
      <c r="V16" s="8">
        <v>4.6632323402710976E-3</v>
      </c>
      <c r="W16" s="8">
        <v>1.7107682556323545E-2</v>
      </c>
      <c r="X16" s="8">
        <v>2.1312306139003308E-2</v>
      </c>
      <c r="Y16" s="8">
        <v>1.5850297536917596E-2</v>
      </c>
      <c r="Z16" s="8">
        <v>1.7911967510378417E-2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30.439814770737559</v>
      </c>
      <c r="D17" s="27">
        <f t="shared" ref="D17:X17" si="13">SUM(D18:D21)</f>
        <v>35.654402906557777</v>
      </c>
      <c r="E17" s="27">
        <f t="shared" si="13"/>
        <v>38.907639997745967</v>
      </c>
      <c r="F17" s="27">
        <f t="shared" si="13"/>
        <v>36.6910073015884</v>
      </c>
      <c r="G17" s="27">
        <f t="shared" si="13"/>
        <v>27.68360889485875</v>
      </c>
      <c r="H17" s="27">
        <f t="shared" si="13"/>
        <v>14.585123779959659</v>
      </c>
      <c r="I17" s="27">
        <f t="shared" si="13"/>
        <v>26.209108110270751</v>
      </c>
      <c r="J17" s="27">
        <f t="shared" si="13"/>
        <v>27.949535389638385</v>
      </c>
      <c r="K17" s="27">
        <f t="shared" si="13"/>
        <v>32.808865648648876</v>
      </c>
      <c r="L17" s="27">
        <f t="shared" si="13"/>
        <v>19.447237386170809</v>
      </c>
      <c r="M17" s="27">
        <f t="shared" si="13"/>
        <v>22.304475539863592</v>
      </c>
      <c r="N17" s="27">
        <f t="shared" si="13"/>
        <v>21.38276694612783</v>
      </c>
      <c r="O17" s="27">
        <f t="shared" si="13"/>
        <v>22.012010788329508</v>
      </c>
      <c r="P17" s="27">
        <f t="shared" si="13"/>
        <v>42.954890334342743</v>
      </c>
      <c r="Q17" s="27">
        <f t="shared" si="13"/>
        <v>51.175880558657376</v>
      </c>
      <c r="R17" s="27">
        <f t="shared" si="13"/>
        <v>54.030676324549837</v>
      </c>
      <c r="S17" s="27">
        <f t="shared" si="13"/>
        <v>54.941872750164571</v>
      </c>
      <c r="T17" s="27">
        <f t="shared" si="13"/>
        <v>59.414222797900621</v>
      </c>
      <c r="U17" s="27">
        <f t="shared" si="13"/>
        <v>70.31215913661984</v>
      </c>
      <c r="V17" s="27">
        <f t="shared" si="13"/>
        <v>58.472225486979809</v>
      </c>
      <c r="W17" s="27">
        <f t="shared" si="13"/>
        <v>50.993192385791566</v>
      </c>
      <c r="X17" s="27">
        <f t="shared" si="13"/>
        <v>54.987488971028604</v>
      </c>
      <c r="Y17" s="27">
        <f t="shared" ref="Y17:Z17" si="14">SUM(Y18:Y21)</f>
        <v>61.41771884803218</v>
      </c>
      <c r="Z17" s="27">
        <f t="shared" si="14"/>
        <v>60.003371706551619</v>
      </c>
    </row>
    <row r="18" spans="1:26" ht="11.25" customHeight="1" x14ac:dyDescent="0.2">
      <c r="A18" s="29" t="s">
        <v>26</v>
      </c>
      <c r="B18" s="7" t="s">
        <v>27</v>
      </c>
      <c r="C18" s="8">
        <v>4.1563736500360278E-2</v>
      </c>
      <c r="D18" s="8">
        <v>3.5335585835850031E-2</v>
      </c>
      <c r="E18" s="8">
        <v>3.3245934900251399E-2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0.18703681425162136</v>
      </c>
      <c r="D19" s="8">
        <v>0.17395980719187715</v>
      </c>
      <c r="E19" s="8">
        <v>0.16900016907627799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0.20674764759881126</v>
      </c>
      <c r="O19" s="8">
        <v>0.24717377902557461</v>
      </c>
      <c r="P19" s="8">
        <v>0.3770931938383727</v>
      </c>
      <c r="Q19" s="8">
        <v>0.4974410113534507</v>
      </c>
      <c r="R19" s="8">
        <v>0.46471842708629019</v>
      </c>
      <c r="S19" s="8">
        <v>0.58580026009412289</v>
      </c>
      <c r="T19" s="8">
        <v>0.91452500601287701</v>
      </c>
      <c r="U19" s="8">
        <v>0.87337686233127654</v>
      </c>
      <c r="V19" s="8">
        <v>0.7740485005870259</v>
      </c>
      <c r="W19" s="8">
        <v>0.70425335058096949</v>
      </c>
      <c r="X19" s="8">
        <v>0.98545110261884572</v>
      </c>
      <c r="Y19" s="8">
        <v>0.88113677604231977</v>
      </c>
      <c r="Z19" s="8">
        <v>0.88449946615679198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30.211214219985578</v>
      </c>
      <c r="D21" s="8">
        <v>35.445107513530047</v>
      </c>
      <c r="E21" s="8">
        <v>38.70539389376944</v>
      </c>
      <c r="F21" s="8">
        <v>36.6910073015884</v>
      </c>
      <c r="G21" s="8">
        <v>27.68360889485875</v>
      </c>
      <c r="H21" s="8">
        <v>14.585123779959659</v>
      </c>
      <c r="I21" s="8">
        <v>26.209108110270751</v>
      </c>
      <c r="J21" s="8">
        <v>27.949535389638385</v>
      </c>
      <c r="K21" s="8">
        <v>32.808865648648876</v>
      </c>
      <c r="L21" s="8">
        <v>19.447237386170809</v>
      </c>
      <c r="M21" s="8">
        <v>22.304475539863592</v>
      </c>
      <c r="N21" s="8">
        <v>21.17601929852902</v>
      </c>
      <c r="O21" s="8">
        <v>21.764837009303935</v>
      </c>
      <c r="P21" s="8">
        <v>42.577797140504373</v>
      </c>
      <c r="Q21" s="8">
        <v>50.678439547303924</v>
      </c>
      <c r="R21" s="8">
        <v>53.565957897463548</v>
      </c>
      <c r="S21" s="8">
        <v>54.356072490070446</v>
      </c>
      <c r="T21" s="8">
        <v>58.499697791887741</v>
      </c>
      <c r="U21" s="8">
        <v>69.43878227428857</v>
      </c>
      <c r="V21" s="8">
        <v>57.698176986392781</v>
      </c>
      <c r="W21" s="8">
        <v>50.288939035210596</v>
      </c>
      <c r="X21" s="8">
        <v>54.002037868409758</v>
      </c>
      <c r="Y21" s="8">
        <v>60.536582071989862</v>
      </c>
      <c r="Z21" s="8">
        <v>59.118872240394829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1.4357693431747891E-3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1.4357693431747891E-3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156.09141062798705</v>
      </c>
      <c r="D26" s="27">
        <f t="shared" ref="D26:X26" si="19">SUM(D27,D33)</f>
        <v>121.97368105834495</v>
      </c>
      <c r="E26" s="27">
        <f t="shared" si="19"/>
        <v>109.44289686192513</v>
      </c>
      <c r="F26" s="27">
        <f t="shared" si="19"/>
        <v>128.2899233412858</v>
      </c>
      <c r="G26" s="27">
        <f t="shared" si="19"/>
        <v>128.00347944938872</v>
      </c>
      <c r="H26" s="27">
        <f t="shared" si="19"/>
        <v>131.6627730009744</v>
      </c>
      <c r="I26" s="27">
        <f t="shared" si="19"/>
        <v>123.15846819125225</v>
      </c>
      <c r="J26" s="27">
        <f t="shared" si="19"/>
        <v>113.07543682788699</v>
      </c>
      <c r="K26" s="27">
        <f t="shared" si="19"/>
        <v>129.53668150119142</v>
      </c>
      <c r="L26" s="27">
        <f t="shared" si="19"/>
        <v>101.6166366164931</v>
      </c>
      <c r="M26" s="27">
        <f t="shared" si="19"/>
        <v>84.49088875277701</v>
      </c>
      <c r="N26" s="27">
        <f t="shared" si="19"/>
        <v>82.528161679489017</v>
      </c>
      <c r="O26" s="27">
        <f t="shared" si="19"/>
        <v>71.47712151152831</v>
      </c>
      <c r="P26" s="27">
        <f t="shared" si="19"/>
        <v>69.279870953143046</v>
      </c>
      <c r="Q26" s="27">
        <f t="shared" si="19"/>
        <v>60.743642473993347</v>
      </c>
      <c r="R26" s="27">
        <f t="shared" si="19"/>
        <v>50.170512996904726</v>
      </c>
      <c r="S26" s="27">
        <f t="shared" si="19"/>
        <v>62.963937465089316</v>
      </c>
      <c r="T26" s="27">
        <f t="shared" si="19"/>
        <v>59.562530056139593</v>
      </c>
      <c r="U26" s="27">
        <f t="shared" si="19"/>
        <v>68.5535315065259</v>
      </c>
      <c r="V26" s="27">
        <f t="shared" si="19"/>
        <v>69.051514663645051</v>
      </c>
      <c r="W26" s="27">
        <f t="shared" si="19"/>
        <v>58.327988131224842</v>
      </c>
      <c r="X26" s="27">
        <f t="shared" si="19"/>
        <v>71.205979137867899</v>
      </c>
      <c r="Y26" s="27">
        <f t="shared" ref="Y26:Z26" si="20">SUM(Y27,Y33)</f>
        <v>44.374546652490757</v>
      </c>
      <c r="Z26" s="27">
        <f t="shared" si="20"/>
        <v>43.899858545971007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156.09141062798705</v>
      </c>
      <c r="D33" s="19">
        <f t="shared" ref="D33:X33" si="25">SUM(D34:D50)</f>
        <v>121.97368105834495</v>
      </c>
      <c r="E33" s="19">
        <f t="shared" si="25"/>
        <v>109.44289686192513</v>
      </c>
      <c r="F33" s="19">
        <f t="shared" si="25"/>
        <v>128.2899233412858</v>
      </c>
      <c r="G33" s="19">
        <f t="shared" si="25"/>
        <v>128.00347944938872</v>
      </c>
      <c r="H33" s="19">
        <f t="shared" si="25"/>
        <v>131.6627730009744</v>
      </c>
      <c r="I33" s="19">
        <f t="shared" si="25"/>
        <v>123.15846819125225</v>
      </c>
      <c r="J33" s="19">
        <f t="shared" si="25"/>
        <v>113.07543682788699</v>
      </c>
      <c r="K33" s="19">
        <f t="shared" si="25"/>
        <v>129.53668150119142</v>
      </c>
      <c r="L33" s="19">
        <f t="shared" si="25"/>
        <v>101.6166366164931</v>
      </c>
      <c r="M33" s="19">
        <f t="shared" si="25"/>
        <v>84.49088875277701</v>
      </c>
      <c r="N33" s="19">
        <f t="shared" si="25"/>
        <v>82.528161679489017</v>
      </c>
      <c r="O33" s="19">
        <f t="shared" si="25"/>
        <v>71.47712151152831</v>
      </c>
      <c r="P33" s="19">
        <f t="shared" si="25"/>
        <v>69.279870953143046</v>
      </c>
      <c r="Q33" s="19">
        <f t="shared" si="25"/>
        <v>60.743642473993347</v>
      </c>
      <c r="R33" s="19">
        <f t="shared" si="25"/>
        <v>50.170512996904726</v>
      </c>
      <c r="S33" s="19">
        <f t="shared" si="25"/>
        <v>62.963937465089316</v>
      </c>
      <c r="T33" s="19">
        <f t="shared" si="25"/>
        <v>59.562530056139593</v>
      </c>
      <c r="U33" s="19">
        <f t="shared" si="25"/>
        <v>68.5535315065259</v>
      </c>
      <c r="V33" s="19">
        <f t="shared" si="25"/>
        <v>69.051514663645051</v>
      </c>
      <c r="W33" s="19">
        <f t="shared" si="25"/>
        <v>58.327988131224842</v>
      </c>
      <c r="X33" s="19">
        <f t="shared" si="25"/>
        <v>71.205979137867899</v>
      </c>
      <c r="Y33" s="19">
        <f t="shared" ref="Y33:Z33" si="26">SUM(Y34:Y50)</f>
        <v>44.374546652490757</v>
      </c>
      <c r="Z33" s="19">
        <f t="shared" si="26"/>
        <v>43.899858545971007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60.151268780599807</v>
      </c>
      <c r="D36" s="8">
        <v>23.905773305595101</v>
      </c>
      <c r="E36" s="8">
        <v>20.676502169931041</v>
      </c>
      <c r="F36" s="8">
        <v>22.506649951017376</v>
      </c>
      <c r="G36" s="8">
        <v>20.922739059352597</v>
      </c>
      <c r="H36" s="8">
        <v>24.609244339871285</v>
      </c>
      <c r="I36" s="8">
        <v>28.665208996715219</v>
      </c>
      <c r="J36" s="8">
        <v>29.003691276298525</v>
      </c>
      <c r="K36" s="8">
        <v>26.198599903287839</v>
      </c>
      <c r="L36" s="8">
        <v>23.571988313549056</v>
      </c>
      <c r="M36" s="8">
        <v>34.683328660757169</v>
      </c>
      <c r="N36" s="8">
        <v>28.114433078823186</v>
      </c>
      <c r="O36" s="8">
        <v>30.262711633231675</v>
      </c>
      <c r="P36" s="8">
        <v>27.42173158485652</v>
      </c>
      <c r="Q36" s="8">
        <v>20.154500397199815</v>
      </c>
      <c r="R36" s="8">
        <v>11.493477497557105</v>
      </c>
      <c r="S36" s="8">
        <v>12.694184836815973</v>
      </c>
      <c r="T36" s="8">
        <v>13.988795520939348</v>
      </c>
      <c r="U36" s="8">
        <v>13.970913369990908</v>
      </c>
      <c r="V36" s="8">
        <v>14.012572508511534</v>
      </c>
      <c r="W36" s="8">
        <v>13.190994547414208</v>
      </c>
      <c r="X36" s="8">
        <v>16.863959984688737</v>
      </c>
      <c r="Y36" s="8">
        <v>13.050642364880581</v>
      </c>
      <c r="Z36" s="8">
        <v>11.74502358525349</v>
      </c>
    </row>
    <row r="37" spans="1:26" ht="11.25" customHeight="1" x14ac:dyDescent="0.2">
      <c r="A37" s="28" t="s">
        <v>60</v>
      </c>
      <c r="B37" s="7" t="s">
        <v>61</v>
      </c>
      <c r="C37" s="8">
        <v>6.78302298140497E-3</v>
      </c>
      <c r="D37" s="8">
        <v>2.9937599999999985E-3</v>
      </c>
      <c r="E37" s="8">
        <v>2.9937599999999985E-3</v>
      </c>
      <c r="F37" s="8">
        <v>2.9937599999999985E-3</v>
      </c>
      <c r="G37" s="8">
        <v>2.9937599999999985E-3</v>
      </c>
      <c r="H37" s="8">
        <v>2.9937599999999985E-3</v>
      </c>
      <c r="I37" s="8">
        <v>2.9937599999999985E-3</v>
      </c>
      <c r="J37" s="8">
        <v>1.7498462913839559E-2</v>
      </c>
      <c r="K37" s="8">
        <v>2.9937599999999985E-3</v>
      </c>
      <c r="L37" s="8">
        <v>2.9937599999999985E-3</v>
      </c>
      <c r="M37" s="8">
        <v>3.868734878664363E-3</v>
      </c>
      <c r="N37" s="8">
        <v>2.9937599999999985E-3</v>
      </c>
      <c r="O37" s="8">
        <v>2.9937599999999985E-3</v>
      </c>
      <c r="P37" s="8">
        <v>2.9937599999999985E-3</v>
      </c>
      <c r="Q37" s="8">
        <v>2.9641778005839998E-3</v>
      </c>
      <c r="R37" s="8">
        <v>2.9150536277654936E-3</v>
      </c>
      <c r="S37" s="8">
        <v>2.567806519234014E-3</v>
      </c>
      <c r="T37" s="8">
        <v>1.0120711236242162E-2</v>
      </c>
      <c r="U37" s="8">
        <v>1.0076381956903005E-2</v>
      </c>
      <c r="V37" s="8">
        <v>6.2039722818416502E-3</v>
      </c>
      <c r="W37" s="8">
        <v>1.3444583417494672E-3</v>
      </c>
      <c r="X37" s="8">
        <v>2.4721916138657407E-3</v>
      </c>
      <c r="Y37" s="8">
        <v>1.5612386813482411E-2</v>
      </c>
      <c r="Z37" s="8">
        <v>2.0655026630018978E-2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0.42024208220418402</v>
      </c>
      <c r="D41" s="8">
        <v>0.57483587137748526</v>
      </c>
      <c r="E41" s="8">
        <v>0.36089620662813865</v>
      </c>
      <c r="F41" s="8">
        <v>0.17575082816288828</v>
      </c>
      <c r="G41" s="8">
        <v>0</v>
      </c>
      <c r="H41" s="8">
        <v>0.33349330397110077</v>
      </c>
      <c r="I41" s="8">
        <v>0.41611997196453065</v>
      </c>
      <c r="J41" s="8">
        <v>7.5211526149615265E-2</v>
      </c>
      <c r="K41" s="8">
        <v>8.6561239605856183E-2</v>
      </c>
      <c r="L41" s="8">
        <v>0.10535223334016167</v>
      </c>
      <c r="M41" s="8">
        <v>8.9636594315105136E-2</v>
      </c>
      <c r="N41" s="8">
        <v>0.17538428532712133</v>
      </c>
      <c r="O41" s="8">
        <v>0.14812616501203077</v>
      </c>
      <c r="P41" s="8">
        <v>0.14748158945466572</v>
      </c>
      <c r="Q41" s="8">
        <v>3.2813839345037339</v>
      </c>
      <c r="R41" s="8">
        <v>0</v>
      </c>
      <c r="S41" s="8">
        <v>0</v>
      </c>
      <c r="T41" s="8">
        <v>3.4165656935765398E-2</v>
      </c>
      <c r="U41" s="8">
        <v>4.2305964467308374E-2</v>
      </c>
      <c r="V41" s="8">
        <v>3.1710642754420636E-3</v>
      </c>
      <c r="W41" s="8">
        <v>3.9783447620105501E-3</v>
      </c>
      <c r="X41" s="8">
        <v>2.3869509681452667E-3</v>
      </c>
      <c r="Y41" s="8">
        <v>1.6759779839163797E-3</v>
      </c>
      <c r="Z41" s="8">
        <v>2.2750335395747686E-3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34.611746447894674</v>
      </c>
      <c r="D43" s="8">
        <v>33.484234399369583</v>
      </c>
      <c r="E43" s="8">
        <v>32.335948708566015</v>
      </c>
      <c r="F43" s="8">
        <v>32.098257421388112</v>
      </c>
      <c r="G43" s="8">
        <v>30.480409614711963</v>
      </c>
      <c r="H43" s="8">
        <v>21.454631971818923</v>
      </c>
      <c r="I43" s="8">
        <v>24.860470708290038</v>
      </c>
      <c r="J43" s="8">
        <v>24.788253460522068</v>
      </c>
      <c r="K43" s="8">
        <v>25.971394683443258</v>
      </c>
      <c r="L43" s="8">
        <v>16.844207278183113</v>
      </c>
      <c r="M43" s="8">
        <v>22.280814623539111</v>
      </c>
      <c r="N43" s="8">
        <v>18.03867808601041</v>
      </c>
      <c r="O43" s="8">
        <v>18.883699183347488</v>
      </c>
      <c r="P43" s="8">
        <v>17.763877486207797</v>
      </c>
      <c r="Q43" s="8">
        <v>14.819830300913699</v>
      </c>
      <c r="R43" s="8">
        <v>12.587621951030858</v>
      </c>
      <c r="S43" s="8">
        <v>13.063310370600501</v>
      </c>
      <c r="T43" s="8">
        <v>13.992132023403856</v>
      </c>
      <c r="U43" s="8">
        <v>13.384239968364099</v>
      </c>
      <c r="V43" s="8">
        <v>13.548524609090322</v>
      </c>
      <c r="W43" s="8">
        <v>12.139662650948109</v>
      </c>
      <c r="X43" s="8">
        <v>20.708510596371521</v>
      </c>
      <c r="Y43" s="8">
        <v>18.911824185233964</v>
      </c>
      <c r="Z43" s="8">
        <v>15.894269567628077</v>
      </c>
    </row>
    <row r="44" spans="1:26" ht="11.25" customHeight="1" x14ac:dyDescent="0.2">
      <c r="A44" s="28" t="s">
        <v>74</v>
      </c>
      <c r="B44" s="7" t="s">
        <v>75</v>
      </c>
      <c r="C44" s="8">
        <v>60.901370294306986</v>
      </c>
      <c r="D44" s="8">
        <v>64.00584372200278</v>
      </c>
      <c r="E44" s="8">
        <v>56.06655601679995</v>
      </c>
      <c r="F44" s="8">
        <v>46.599454908046184</v>
      </c>
      <c r="G44" s="8">
        <v>50.513590052321831</v>
      </c>
      <c r="H44" s="8">
        <v>58.938969190344409</v>
      </c>
      <c r="I44" s="8">
        <v>66.661200584247183</v>
      </c>
      <c r="J44" s="8">
        <v>56.181792921720131</v>
      </c>
      <c r="K44" s="8">
        <v>57.537527920305081</v>
      </c>
      <c r="L44" s="8">
        <v>47.333160171193015</v>
      </c>
      <c r="M44" s="8">
        <v>19.654655470282925</v>
      </c>
      <c r="N44" s="8">
        <v>30.156752931572594</v>
      </c>
      <c r="O44" s="8">
        <v>19.60907892837189</v>
      </c>
      <c r="P44" s="8">
        <v>22.229250874076687</v>
      </c>
      <c r="Q44" s="8">
        <v>21.236813924240391</v>
      </c>
      <c r="R44" s="8">
        <v>21.099602534158763</v>
      </c>
      <c r="S44" s="8">
        <v>31.746928543716145</v>
      </c>
      <c r="T44" s="8">
        <v>27.999067588837335</v>
      </c>
      <c r="U44" s="8">
        <v>37.518913331953328</v>
      </c>
      <c r="V44" s="8">
        <v>38.967566759784759</v>
      </c>
      <c r="W44" s="8">
        <v>21.713428714669512</v>
      </c>
      <c r="X44" s="8">
        <v>31.079953947920632</v>
      </c>
      <c r="Y44" s="8">
        <v>9.473641010237241</v>
      </c>
      <c r="Z44" s="8">
        <v>9.5230084109189121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26.906816472671228</v>
      </c>
      <c r="G48" s="8">
        <v>25.82950795028809</v>
      </c>
      <c r="H48" s="8">
        <v>26.323440434968688</v>
      </c>
      <c r="I48" s="8">
        <v>2.5524741700352873</v>
      </c>
      <c r="J48" s="8">
        <v>3.0089891802828146</v>
      </c>
      <c r="K48" s="8">
        <v>19.739603994549377</v>
      </c>
      <c r="L48" s="8">
        <v>13.758934860227757</v>
      </c>
      <c r="M48" s="8">
        <v>7.7785846690040295</v>
      </c>
      <c r="N48" s="8">
        <v>6.0399195377557069</v>
      </c>
      <c r="O48" s="8">
        <v>1.7425988211708452</v>
      </c>
      <c r="P48" s="8">
        <v>1.5567696757201737</v>
      </c>
      <c r="Q48" s="8">
        <v>1.148557104787518</v>
      </c>
      <c r="R48" s="8">
        <v>4.8354789424283204</v>
      </c>
      <c r="S48" s="8">
        <v>5.2966548128899085</v>
      </c>
      <c r="T48" s="8">
        <v>1.8282893095920569</v>
      </c>
      <c r="U48" s="8">
        <v>3.4796992903555992</v>
      </c>
      <c r="V48" s="8">
        <v>1.2699323990012221</v>
      </c>
      <c r="W48" s="8">
        <v>11.035479667698841</v>
      </c>
      <c r="X48" s="8">
        <v>1.5247773720992333</v>
      </c>
      <c r="Y48" s="8">
        <v>2.6814622013582339</v>
      </c>
      <c r="Z48" s="8">
        <v>6.5636344304824679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0.25423901271422689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0.82791302039439696</v>
      </c>
      <c r="P50" s="8">
        <v>0.15776598282720228</v>
      </c>
      <c r="Q50" s="8">
        <v>9.9592634547594636E-2</v>
      </c>
      <c r="R50" s="8">
        <v>0.1514170181019156</v>
      </c>
      <c r="S50" s="8">
        <v>0.16029109454756091</v>
      </c>
      <c r="T50" s="8">
        <v>1.7099592451949879</v>
      </c>
      <c r="U50" s="8">
        <v>0.14738319943775854</v>
      </c>
      <c r="V50" s="8">
        <v>1.2435433506999394</v>
      </c>
      <c r="W50" s="8">
        <v>0.24309974739041973</v>
      </c>
      <c r="X50" s="8">
        <v>1.0239180942057737</v>
      </c>
      <c r="Y50" s="8">
        <v>0.23968852598334214</v>
      </c>
      <c r="Z50" s="8">
        <v>0.15099249151846492</v>
      </c>
    </row>
    <row r="51" spans="1:26" ht="11.25" customHeight="1" x14ac:dyDescent="0.2">
      <c r="A51" s="25" t="s">
        <v>88</v>
      </c>
      <c r="B51" s="26" t="s">
        <v>89</v>
      </c>
      <c r="C51" s="27">
        <v>396.54528742559035</v>
      </c>
      <c r="D51" s="27">
        <v>435.93907945809451</v>
      </c>
      <c r="E51" s="27">
        <v>429.55525744933828</v>
      </c>
      <c r="F51" s="27">
        <v>398.77718980411015</v>
      </c>
      <c r="G51" s="27">
        <v>409.73614150815536</v>
      </c>
      <c r="H51" s="27">
        <v>445.36637105299832</v>
      </c>
      <c r="I51" s="27">
        <v>497.13474733851655</v>
      </c>
      <c r="J51" s="27">
        <v>534.29405682578943</v>
      </c>
      <c r="K51" s="27">
        <v>501.95935124231545</v>
      </c>
      <c r="L51" s="27">
        <v>496.92967170368695</v>
      </c>
      <c r="M51" s="27">
        <v>676.90883056406415</v>
      </c>
      <c r="N51" s="27">
        <v>638.31011184259228</v>
      </c>
      <c r="O51" s="27">
        <v>634.44087979551819</v>
      </c>
      <c r="P51" s="27">
        <v>665.40659500336494</v>
      </c>
      <c r="Q51" s="27">
        <v>602.01169606922599</v>
      </c>
      <c r="R51" s="27">
        <v>517.92629481642723</v>
      </c>
      <c r="S51" s="27">
        <v>557.43662199849325</v>
      </c>
      <c r="T51" s="27">
        <v>611.62118391778949</v>
      </c>
      <c r="U51" s="27">
        <v>681.84723778861951</v>
      </c>
      <c r="V51" s="27">
        <v>658.60258383603002</v>
      </c>
      <c r="W51" s="27">
        <v>540.13121916666535</v>
      </c>
      <c r="X51" s="27">
        <v>707.03118054231822</v>
      </c>
      <c r="Y51" s="27">
        <v>702.65281666700548</v>
      </c>
      <c r="Z51" s="27">
        <v>597.05207036281672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7.6298118922820766E-3</v>
      </c>
      <c r="D52" s="27">
        <f t="shared" ref="D52:X52" si="28">SUM(D53:D54)</f>
        <v>3.0271778302309155E-3</v>
      </c>
      <c r="E52" s="27">
        <f t="shared" si="28"/>
        <v>1.1245164283758085E-2</v>
      </c>
      <c r="F52" s="27">
        <f t="shared" si="28"/>
        <v>0.67919087416542445</v>
      </c>
      <c r="G52" s="27">
        <f t="shared" si="28"/>
        <v>0.40100964643279324</v>
      </c>
      <c r="H52" s="27">
        <f t="shared" si="28"/>
        <v>0.41348791870649226</v>
      </c>
      <c r="I52" s="27">
        <f t="shared" si="28"/>
        <v>0.43410814311827545</v>
      </c>
      <c r="J52" s="27">
        <f t="shared" si="28"/>
        <v>0.61576818034948655</v>
      </c>
      <c r="K52" s="27">
        <f t="shared" si="28"/>
        <v>2.951996191901948</v>
      </c>
      <c r="L52" s="27">
        <f t="shared" si="28"/>
        <v>2.263871045021284</v>
      </c>
      <c r="M52" s="27">
        <f t="shared" si="28"/>
        <v>2.1300264787411223</v>
      </c>
      <c r="N52" s="27">
        <f t="shared" si="28"/>
        <v>1.5631817859152328</v>
      </c>
      <c r="O52" s="27">
        <f t="shared" si="28"/>
        <v>2.2668537688932089</v>
      </c>
      <c r="P52" s="27">
        <f t="shared" si="28"/>
        <v>13.817883607727158</v>
      </c>
      <c r="Q52" s="27">
        <f t="shared" si="28"/>
        <v>13.643522548312621</v>
      </c>
      <c r="R52" s="27">
        <f t="shared" si="28"/>
        <v>14.808926101652258</v>
      </c>
      <c r="S52" s="27">
        <f t="shared" si="28"/>
        <v>14.775516798878941</v>
      </c>
      <c r="T52" s="27">
        <f t="shared" si="28"/>
        <v>15.408176014369937</v>
      </c>
      <c r="U52" s="27">
        <f t="shared" si="28"/>
        <v>3.3253670750517093</v>
      </c>
      <c r="V52" s="27">
        <f t="shared" si="28"/>
        <v>2.6285817242716547</v>
      </c>
      <c r="W52" s="27">
        <f t="shared" si="28"/>
        <v>3.1090219242846757</v>
      </c>
      <c r="X52" s="27">
        <f t="shared" si="28"/>
        <v>2.0685574765203327</v>
      </c>
      <c r="Y52" s="27">
        <f t="shared" ref="Y52:Z52" si="29">SUM(Y53:Y54)</f>
        <v>2.3437289260720546</v>
      </c>
      <c r="Z52" s="27">
        <f t="shared" si="29"/>
        <v>3.3718748368192197</v>
      </c>
    </row>
    <row r="53" spans="1:26" ht="11.25" customHeight="1" x14ac:dyDescent="0.2">
      <c r="A53" s="29" t="s">
        <v>116</v>
      </c>
      <c r="B53" s="7" t="s">
        <v>117</v>
      </c>
      <c r="C53" s="8">
        <v>7.6298118922820766E-3</v>
      </c>
      <c r="D53" s="8">
        <v>3.0271778302309155E-3</v>
      </c>
      <c r="E53" s="8">
        <v>1.1245164283758085E-2</v>
      </c>
      <c r="F53" s="8">
        <v>8.6440939144721753E-3</v>
      </c>
      <c r="G53" s="8">
        <v>2.1632718850467397E-2</v>
      </c>
      <c r="H53" s="8">
        <v>1.9495428971461132E-2</v>
      </c>
      <c r="I53" s="8">
        <v>2.620615115827989E-2</v>
      </c>
      <c r="J53" s="8">
        <v>0.18520766111568276</v>
      </c>
      <c r="K53" s="8">
        <v>2.951996191901948</v>
      </c>
      <c r="L53" s="8">
        <v>2.263871045021284</v>
      </c>
      <c r="M53" s="8">
        <v>2.1300264787411223</v>
      </c>
      <c r="N53" s="8">
        <v>1.5631817859152328</v>
      </c>
      <c r="O53" s="8">
        <v>2.2668537688932089</v>
      </c>
      <c r="P53" s="8">
        <v>13.817883607727158</v>
      </c>
      <c r="Q53" s="8">
        <v>13.643522548312621</v>
      </c>
      <c r="R53" s="8">
        <v>14.808926101652258</v>
      </c>
      <c r="S53" s="8">
        <v>14.775516798878941</v>
      </c>
      <c r="T53" s="8">
        <v>15.408176014369937</v>
      </c>
      <c r="U53" s="8">
        <v>3.3253670750517093</v>
      </c>
      <c r="V53" s="8">
        <v>2.6285817242716547</v>
      </c>
      <c r="W53" s="8">
        <v>3.1090219242846757</v>
      </c>
      <c r="X53" s="8">
        <v>2.0685574765203327</v>
      </c>
      <c r="Y53" s="8">
        <v>2.3437289260720546</v>
      </c>
      <c r="Z53" s="8">
        <v>3.3718748368192197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0.67054678025095227</v>
      </c>
      <c r="G54" s="45">
        <v>0.37937692758232583</v>
      </c>
      <c r="H54" s="45">
        <v>0.39399248973503115</v>
      </c>
      <c r="I54" s="45">
        <v>0.40790199195999555</v>
      </c>
      <c r="J54" s="45">
        <v>0.43056051923380378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4.1873164069710906</v>
      </c>
      <c r="D61" s="49">
        <f t="shared" ref="D61:X61" si="31">SUM(D62:D72)</f>
        <v>3.8684731150063714</v>
      </c>
      <c r="E61" s="49">
        <f t="shared" si="31"/>
        <v>3.5828675760736663</v>
      </c>
      <c r="F61" s="49">
        <f t="shared" si="31"/>
        <v>4.9834129499277084</v>
      </c>
      <c r="G61" s="49">
        <f t="shared" si="31"/>
        <v>3.8233178083217791</v>
      </c>
      <c r="H61" s="49">
        <f t="shared" si="31"/>
        <v>17.603344218647148</v>
      </c>
      <c r="I61" s="49">
        <f t="shared" si="31"/>
        <v>6.0266967968777339</v>
      </c>
      <c r="J61" s="49">
        <f t="shared" si="31"/>
        <v>6.07764003321941</v>
      </c>
      <c r="K61" s="49">
        <f t="shared" si="31"/>
        <v>4.9942022856183028</v>
      </c>
      <c r="L61" s="49">
        <f t="shared" si="31"/>
        <v>6.0231027142575568</v>
      </c>
      <c r="M61" s="49">
        <f t="shared" si="31"/>
        <v>5.5679338727825138</v>
      </c>
      <c r="N61" s="49">
        <f t="shared" si="31"/>
        <v>5.370184426232516</v>
      </c>
      <c r="O61" s="49">
        <f t="shared" si="31"/>
        <v>0.70717163098823987</v>
      </c>
      <c r="P61" s="49">
        <f t="shared" si="31"/>
        <v>28.968951570177005</v>
      </c>
      <c r="Q61" s="49">
        <f t="shared" si="31"/>
        <v>3.0928455505863122</v>
      </c>
      <c r="R61" s="49">
        <f t="shared" si="31"/>
        <v>2.7017434838819443</v>
      </c>
      <c r="S61" s="49">
        <f t="shared" si="31"/>
        <v>2.6382560603785379</v>
      </c>
      <c r="T61" s="49">
        <f t="shared" si="31"/>
        <v>2.377700921678195</v>
      </c>
      <c r="U61" s="49">
        <f t="shared" si="31"/>
        <v>3.3833352772793734</v>
      </c>
      <c r="V61" s="49">
        <f t="shared" si="31"/>
        <v>1.0212239169405624</v>
      </c>
      <c r="W61" s="49">
        <f t="shared" si="31"/>
        <v>6.7767483542076379</v>
      </c>
      <c r="X61" s="49">
        <f t="shared" si="31"/>
        <v>4.9741106956778331</v>
      </c>
      <c r="Y61" s="49">
        <f t="shared" ref="Y61:Z61" si="32">SUM(Y62:Y72)</f>
        <v>6.4864218039688071</v>
      </c>
      <c r="Z61" s="49">
        <f t="shared" si="32"/>
        <v>6.7183199516137249</v>
      </c>
    </row>
    <row r="62" spans="1:26" ht="11.25" customHeight="1" x14ac:dyDescent="0.2">
      <c r="A62" s="50" t="s">
        <v>92</v>
      </c>
      <c r="B62" s="51" t="s">
        <v>93</v>
      </c>
      <c r="C62" s="52">
        <v>4.18038409579726</v>
      </c>
      <c r="D62" s="52">
        <v>3.8629300498841332</v>
      </c>
      <c r="E62" s="52">
        <v>3.5787363987883976</v>
      </c>
      <c r="F62" s="52">
        <v>4.0952833093039569</v>
      </c>
      <c r="G62" s="52">
        <v>3.1309012827536438</v>
      </c>
      <c r="H62" s="52">
        <v>17.109267642643733</v>
      </c>
      <c r="I62" s="52">
        <v>5.4534666630850834</v>
      </c>
      <c r="J62" s="52">
        <v>5.4729527679629504</v>
      </c>
      <c r="K62" s="52">
        <v>4.9741528244539133</v>
      </c>
      <c r="L62" s="52">
        <v>5.9840450087064188</v>
      </c>
      <c r="M62" s="52">
        <v>5.4964140180520999</v>
      </c>
      <c r="N62" s="52">
        <v>5.2313158258486441</v>
      </c>
      <c r="O62" s="52">
        <v>0.54398491772828561</v>
      </c>
      <c r="P62" s="52">
        <v>28.110408775050409</v>
      </c>
      <c r="Q62" s="52">
        <v>2.2080689867473304</v>
      </c>
      <c r="R62" s="52">
        <v>1.8950593389915513</v>
      </c>
      <c r="S62" s="52">
        <v>1.8668531153953385</v>
      </c>
      <c r="T62" s="52">
        <v>1.5190560179032513</v>
      </c>
      <c r="U62" s="52">
        <v>2.3440283245792757</v>
      </c>
      <c r="V62" s="52">
        <v>0.42105864446202246</v>
      </c>
      <c r="W62" s="52">
        <v>6.110058613491514</v>
      </c>
      <c r="X62" s="52">
        <v>2.4419800560917078</v>
      </c>
      <c r="Y62" s="52">
        <v>3.3171554717373919</v>
      </c>
      <c r="Z62" s="52">
        <v>3.1048636603517634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0.63441692358334489</v>
      </c>
      <c r="Q63" s="52">
        <v>0.6193890842674793</v>
      </c>
      <c r="R63" s="52">
        <v>0.58902355541644991</v>
      </c>
      <c r="S63" s="52">
        <v>0.52664899753419425</v>
      </c>
      <c r="T63" s="52">
        <v>0.53151426965842097</v>
      </c>
      <c r="U63" s="52">
        <v>0.60103944148627308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6.9323111738308144E-3</v>
      </c>
      <c r="D64" s="52">
        <v>5.5430651222380684E-3</v>
      </c>
      <c r="E64" s="52">
        <v>4.131177285268575E-3</v>
      </c>
      <c r="F64" s="52">
        <v>7.226350359990065E-2</v>
      </c>
      <c r="G64" s="52">
        <v>7.0193460675951239E-2</v>
      </c>
      <c r="H64" s="52">
        <v>1.8776972161962075E-2</v>
      </c>
      <c r="I64" s="52">
        <v>7.7858295717560241E-2</v>
      </c>
      <c r="J64" s="52">
        <v>8.0919686834924009E-2</v>
      </c>
      <c r="K64" s="52">
        <v>1.633840287720089E-2</v>
      </c>
      <c r="L64" s="52">
        <v>3.1381732079324286E-2</v>
      </c>
      <c r="M64" s="52">
        <v>6.3847971651181515E-2</v>
      </c>
      <c r="N64" s="52">
        <v>0.13064574598013182</v>
      </c>
      <c r="O64" s="52">
        <v>0.15561835415854666</v>
      </c>
      <c r="P64" s="52">
        <v>0.21529587952496987</v>
      </c>
      <c r="Q64" s="52">
        <v>0.25409811589094217</v>
      </c>
      <c r="R64" s="52">
        <v>0.21674706841431662</v>
      </c>
      <c r="S64" s="52">
        <v>0.2309635574197739</v>
      </c>
      <c r="T64" s="52">
        <v>0.3071323254670002</v>
      </c>
      <c r="U64" s="52">
        <v>0.41222579222757932</v>
      </c>
      <c r="V64" s="52">
        <v>0.56690507590490546</v>
      </c>
      <c r="W64" s="52">
        <v>0.63666114116290973</v>
      </c>
      <c r="X64" s="52">
        <v>2.4873112525440697</v>
      </c>
      <c r="Y64" s="52">
        <v>3.1144435037738956</v>
      </c>
      <c r="Z64" s="52">
        <v>3.5587907373156158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0.81586613702385036</v>
      </c>
      <c r="G65" s="52">
        <v>0.46116257262961213</v>
      </c>
      <c r="H65" s="52">
        <v>0.47473931784246276</v>
      </c>
      <c r="I65" s="52">
        <v>0.49204298203048119</v>
      </c>
      <c r="J65" s="52">
        <v>0.51997341431463384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5.4991446557094419E-5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5.6028599899084566E-4</v>
      </c>
      <c r="I69" s="52">
        <v>3.3288560446085229E-3</v>
      </c>
      <c r="J69" s="52">
        <v>3.7941641069021825E-3</v>
      </c>
      <c r="K69" s="52">
        <v>3.7110582871883887E-3</v>
      </c>
      <c r="L69" s="52">
        <v>7.6759734718138909E-3</v>
      </c>
      <c r="M69" s="52">
        <v>7.6168916326749192E-3</v>
      </c>
      <c r="N69" s="52">
        <v>8.22285440373954E-3</v>
      </c>
      <c r="O69" s="52">
        <v>7.568359101407662E-3</v>
      </c>
      <c r="P69" s="52">
        <v>8.829992018281425E-3</v>
      </c>
      <c r="Q69" s="52">
        <v>1.1289363680560511E-2</v>
      </c>
      <c r="R69" s="52">
        <v>9.1352105962648705E-4</v>
      </c>
      <c r="S69" s="52">
        <v>1.3790390029231478E-2</v>
      </c>
      <c r="T69" s="52">
        <v>1.9998308649522421E-2</v>
      </c>
      <c r="U69" s="52">
        <v>2.6041718986245414E-2</v>
      </c>
      <c r="V69" s="52">
        <v>3.3260196573634389E-2</v>
      </c>
      <c r="W69" s="52">
        <v>3.0028599553214221E-2</v>
      </c>
      <c r="X69" s="52">
        <v>4.4819387042055757E-2</v>
      </c>
      <c r="Y69" s="52">
        <v>5.4822828457519943E-2</v>
      </c>
      <c r="Z69" s="52">
        <v>5.3613171782573736E-2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0.16106049226257205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1.0523821637726265E-3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7217.4297495134806</v>
      </c>
      <c r="D2" s="21">
        <f t="shared" ref="D2:X2" si="0">SUM(D3,D17,D22,D25,D26,D51,D52)</f>
        <v>7181.3479669539011</v>
      </c>
      <c r="E2" s="21">
        <f t="shared" si="0"/>
        <v>6975.7116980279288</v>
      </c>
      <c r="F2" s="21">
        <f t="shared" si="0"/>
        <v>6250.7632526992547</v>
      </c>
      <c r="G2" s="21">
        <f t="shared" si="0"/>
        <v>6031.2124329520248</v>
      </c>
      <c r="H2" s="21">
        <f t="shared" si="0"/>
        <v>5866.4809353110641</v>
      </c>
      <c r="I2" s="21">
        <f t="shared" si="0"/>
        <v>5125.8377624369441</v>
      </c>
      <c r="J2" s="21">
        <f t="shared" si="0"/>
        <v>5244.7031765953716</v>
      </c>
      <c r="K2" s="21">
        <f t="shared" si="0"/>
        <v>4876.7776301199365</v>
      </c>
      <c r="L2" s="21">
        <f t="shared" si="0"/>
        <v>4870.2619285200708</v>
      </c>
      <c r="M2" s="21">
        <f t="shared" si="0"/>
        <v>4774.0856967414393</v>
      </c>
      <c r="N2" s="21">
        <f t="shared" si="0"/>
        <v>4633.662072713556</v>
      </c>
      <c r="O2" s="21">
        <f t="shared" si="0"/>
        <v>4346.6846497759452</v>
      </c>
      <c r="P2" s="21">
        <f t="shared" si="0"/>
        <v>4349.6503113194813</v>
      </c>
      <c r="Q2" s="21">
        <f t="shared" si="0"/>
        <v>4314.9319397704194</v>
      </c>
      <c r="R2" s="21">
        <f t="shared" si="0"/>
        <v>4591.4052772956793</v>
      </c>
      <c r="S2" s="21">
        <f t="shared" si="0"/>
        <v>4896.3945058872923</v>
      </c>
      <c r="T2" s="21">
        <f t="shared" si="0"/>
        <v>4740.7650850579648</v>
      </c>
      <c r="U2" s="21">
        <f t="shared" si="0"/>
        <v>5451.6834267807681</v>
      </c>
      <c r="V2" s="21">
        <f t="shared" si="0"/>
        <v>5467.1996155312136</v>
      </c>
      <c r="W2" s="21">
        <f t="shared" si="0"/>
        <v>5138.7462645214364</v>
      </c>
      <c r="X2" s="21">
        <f t="shared" si="0"/>
        <v>5626.912212982772</v>
      </c>
      <c r="Y2" s="21">
        <f t="shared" ref="Y2:Z2" si="1">SUM(Y3,Y17,Y22,Y25,Y26,Y51,Y52)</f>
        <v>5068.3479674409728</v>
      </c>
      <c r="Z2" s="21">
        <f t="shared" si="1"/>
        <v>4920.2451902975845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1598.6781338535177</v>
      </c>
      <c r="D3" s="24">
        <f t="shared" si="2"/>
        <v>1580.9949753664034</v>
      </c>
      <c r="E3" s="24">
        <f t="shared" si="2"/>
        <v>1711.4391498903597</v>
      </c>
      <c r="F3" s="24">
        <f t="shared" si="2"/>
        <v>1286.8988591012462</v>
      </c>
      <c r="G3" s="24">
        <f t="shared" si="2"/>
        <v>1160.799682224404</v>
      </c>
      <c r="H3" s="24">
        <f t="shared" si="2"/>
        <v>1285.9480772263073</v>
      </c>
      <c r="I3" s="24">
        <f t="shared" si="2"/>
        <v>905.33273805942417</v>
      </c>
      <c r="J3" s="24">
        <f t="shared" si="2"/>
        <v>1103.0544590883439</v>
      </c>
      <c r="K3" s="24">
        <f t="shared" si="2"/>
        <v>890.83853512220116</v>
      </c>
      <c r="L3" s="24">
        <f t="shared" si="2"/>
        <v>580.48157857850242</v>
      </c>
      <c r="M3" s="24">
        <f t="shared" si="2"/>
        <v>570.85361933937565</v>
      </c>
      <c r="N3" s="24">
        <f t="shared" si="2"/>
        <v>600.28625745599686</v>
      </c>
      <c r="O3" s="24">
        <f t="shared" si="2"/>
        <v>582.40553263109757</v>
      </c>
      <c r="P3" s="24">
        <f t="shared" si="2"/>
        <v>503.93033200406438</v>
      </c>
      <c r="Q3" s="24">
        <f t="shared" si="2"/>
        <v>458.03858994896478</v>
      </c>
      <c r="R3" s="24">
        <f t="shared" si="2"/>
        <v>477.97419117169068</v>
      </c>
      <c r="S3" s="24">
        <f t="shared" si="2"/>
        <v>522.88042912562651</v>
      </c>
      <c r="T3" s="24">
        <f t="shared" si="2"/>
        <v>347.14104316553761</v>
      </c>
      <c r="U3" s="24">
        <f t="shared" si="2"/>
        <v>528.58116083447283</v>
      </c>
      <c r="V3" s="24">
        <f t="shared" si="2"/>
        <v>572.84268885596521</v>
      </c>
      <c r="W3" s="24">
        <f t="shared" si="2"/>
        <v>477.90227394114095</v>
      </c>
      <c r="X3" s="24">
        <f t="shared" si="2"/>
        <v>473.98285453377855</v>
      </c>
      <c r="Y3" s="24">
        <f t="shared" ref="Y3:Z3" si="3">SUM(Y4,Y8,Y11)</f>
        <v>593.05108827084086</v>
      </c>
      <c r="Z3" s="24">
        <f t="shared" si="3"/>
        <v>413.21861740633733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562.07875273937918</v>
      </c>
      <c r="D4" s="19">
        <f t="shared" si="4"/>
        <v>684.76848235529201</v>
      </c>
      <c r="E4" s="19">
        <f t="shared" si="4"/>
        <v>589.18288312939455</v>
      </c>
      <c r="F4" s="19">
        <f t="shared" si="4"/>
        <v>513.08348565549738</v>
      </c>
      <c r="G4" s="19">
        <f t="shared" si="4"/>
        <v>405.00306356569035</v>
      </c>
      <c r="H4" s="19">
        <f t="shared" si="4"/>
        <v>535.78822285477531</v>
      </c>
      <c r="I4" s="19">
        <f t="shared" si="4"/>
        <v>271.66488653607882</v>
      </c>
      <c r="J4" s="19">
        <f t="shared" si="4"/>
        <v>371.34937110220415</v>
      </c>
      <c r="K4" s="19">
        <f t="shared" si="4"/>
        <v>367.21075425341354</v>
      </c>
      <c r="L4" s="19">
        <f t="shared" si="4"/>
        <v>258.92050466523722</v>
      </c>
      <c r="M4" s="19">
        <f t="shared" si="4"/>
        <v>321.58641211236431</v>
      </c>
      <c r="N4" s="19">
        <f t="shared" si="4"/>
        <v>364.29831374177479</v>
      </c>
      <c r="O4" s="19">
        <f t="shared" si="4"/>
        <v>396.4501958910804</v>
      </c>
      <c r="P4" s="19">
        <f t="shared" si="4"/>
        <v>377.06697920746552</v>
      </c>
      <c r="Q4" s="19">
        <f t="shared" si="4"/>
        <v>335.62549763273131</v>
      </c>
      <c r="R4" s="19">
        <f t="shared" si="4"/>
        <v>321.97540869878617</v>
      </c>
      <c r="S4" s="19">
        <f t="shared" si="4"/>
        <v>403.87249037787814</v>
      </c>
      <c r="T4" s="19">
        <f t="shared" si="4"/>
        <v>193.35915339303827</v>
      </c>
      <c r="U4" s="19">
        <f t="shared" si="4"/>
        <v>335.75911338541169</v>
      </c>
      <c r="V4" s="19">
        <f t="shared" si="4"/>
        <v>365.66146354933534</v>
      </c>
      <c r="W4" s="19">
        <f t="shared" si="4"/>
        <v>297.83867911491762</v>
      </c>
      <c r="X4" s="19">
        <f t="shared" si="4"/>
        <v>294.66349987582612</v>
      </c>
      <c r="Y4" s="19">
        <f t="shared" ref="Y4:Z4" si="5">SUM(Y5:Y7)</f>
        <v>215.6354369451571</v>
      </c>
      <c r="Z4" s="19">
        <f t="shared" si="5"/>
        <v>245.10867021349989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3.723985381216262</v>
      </c>
      <c r="K5" s="8">
        <v>7.2576890088159933</v>
      </c>
      <c r="L5" s="8">
        <v>0.54256744625496267</v>
      </c>
      <c r="M5" s="8">
        <v>0.33336895759104801</v>
      </c>
      <c r="N5" s="8">
        <v>3.9220543767239442</v>
      </c>
      <c r="O5" s="8">
        <v>3.9639007746334771</v>
      </c>
      <c r="P5" s="8">
        <v>9.8168098240880468</v>
      </c>
      <c r="Q5" s="8">
        <v>4.9769092844543676</v>
      </c>
      <c r="R5" s="8">
        <v>1.4434721464547269</v>
      </c>
      <c r="S5" s="8">
        <v>1.4103717328478453</v>
      </c>
      <c r="T5" s="8">
        <v>5.8982542170537018</v>
      </c>
      <c r="U5" s="8">
        <v>8.0431273023209204</v>
      </c>
      <c r="V5" s="8">
        <v>6.6201452526065054</v>
      </c>
      <c r="W5" s="8">
        <v>10.922734519553462</v>
      </c>
      <c r="X5" s="8">
        <v>14.31510901531291</v>
      </c>
      <c r="Y5" s="8">
        <v>5.4213729365911396</v>
      </c>
      <c r="Z5" s="8">
        <v>1.4570401269550097</v>
      </c>
    </row>
    <row r="6" spans="1:26" ht="11.25" customHeight="1" x14ac:dyDescent="0.2">
      <c r="A6" s="28" t="s">
        <v>6</v>
      </c>
      <c r="B6" s="7" t="s">
        <v>7</v>
      </c>
      <c r="C6" s="8">
        <v>29.103880973561061</v>
      </c>
      <c r="D6" s="8">
        <v>77.307734372304211</v>
      </c>
      <c r="E6" s="8">
        <v>15.866935732192585</v>
      </c>
      <c r="F6" s="8">
        <v>0</v>
      </c>
      <c r="G6" s="8">
        <v>14.737574559464852</v>
      </c>
      <c r="H6" s="8">
        <v>17.927919103863431</v>
      </c>
      <c r="I6" s="8">
        <v>7.4320536053040485</v>
      </c>
      <c r="J6" s="8">
        <v>65.418630543886863</v>
      </c>
      <c r="K6" s="8">
        <v>5.9508250947261132</v>
      </c>
      <c r="L6" s="8">
        <v>5.8130029339542801</v>
      </c>
      <c r="M6" s="8">
        <v>1.4889614808652629</v>
      </c>
      <c r="N6" s="8">
        <v>4.2776502657082229</v>
      </c>
      <c r="O6" s="8">
        <v>1.5749574257135845</v>
      </c>
      <c r="P6" s="8">
        <v>1.8128575777420326</v>
      </c>
      <c r="Q6" s="8">
        <v>0.31728755646421397</v>
      </c>
      <c r="R6" s="8">
        <v>0.19401112943418072</v>
      </c>
      <c r="S6" s="8">
        <v>0.12085492800523819</v>
      </c>
      <c r="T6" s="8">
        <v>0.27581846099590135</v>
      </c>
      <c r="U6" s="8">
        <v>0.32612566866366899</v>
      </c>
      <c r="V6" s="8">
        <v>8.0549816227453871E-2</v>
      </c>
      <c r="W6" s="8">
        <v>0.40765051428962318</v>
      </c>
      <c r="X6" s="8">
        <v>0.38871449362292393</v>
      </c>
      <c r="Y6" s="8">
        <v>0.66635487107424118</v>
      </c>
      <c r="Z6" s="8">
        <v>0.36211403119990354</v>
      </c>
    </row>
    <row r="7" spans="1:26" ht="11.25" customHeight="1" x14ac:dyDescent="0.2">
      <c r="A7" s="28" t="s">
        <v>8</v>
      </c>
      <c r="B7" s="7" t="s">
        <v>9</v>
      </c>
      <c r="C7" s="8">
        <v>532.97487176581808</v>
      </c>
      <c r="D7" s="8">
        <v>607.46074798298775</v>
      </c>
      <c r="E7" s="8">
        <v>573.31594739720197</v>
      </c>
      <c r="F7" s="8">
        <v>513.08348565549738</v>
      </c>
      <c r="G7" s="8">
        <v>390.26548900622549</v>
      </c>
      <c r="H7" s="8">
        <v>517.86030375091184</v>
      </c>
      <c r="I7" s="8">
        <v>264.23283293077475</v>
      </c>
      <c r="J7" s="8">
        <v>302.206755177101</v>
      </c>
      <c r="K7" s="8">
        <v>354.00224014987145</v>
      </c>
      <c r="L7" s="8">
        <v>252.56493428502799</v>
      </c>
      <c r="M7" s="8">
        <v>319.76408167390798</v>
      </c>
      <c r="N7" s="8">
        <v>356.09860909934264</v>
      </c>
      <c r="O7" s="8">
        <v>390.91133769073332</v>
      </c>
      <c r="P7" s="8">
        <v>365.43731180563543</v>
      </c>
      <c r="Q7" s="8">
        <v>330.33130079181274</v>
      </c>
      <c r="R7" s="8">
        <v>320.33792542289729</v>
      </c>
      <c r="S7" s="8">
        <v>402.34126371702507</v>
      </c>
      <c r="T7" s="8">
        <v>187.18508071498866</v>
      </c>
      <c r="U7" s="8">
        <v>327.38986041442712</v>
      </c>
      <c r="V7" s="8">
        <v>358.96076848050137</v>
      </c>
      <c r="W7" s="8">
        <v>286.50829408107455</v>
      </c>
      <c r="X7" s="8">
        <v>279.95967636689028</v>
      </c>
      <c r="Y7" s="8">
        <v>209.54770913749172</v>
      </c>
      <c r="Z7" s="8">
        <v>243.28951605534499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196.21161389197363</v>
      </c>
      <c r="D8" s="19">
        <f t="shared" ref="D8:X8" si="7">SUM(D9:D10)</f>
        <v>86.571238584715772</v>
      </c>
      <c r="E8" s="19">
        <f t="shared" si="7"/>
        <v>77.521439646651942</v>
      </c>
      <c r="F8" s="19">
        <f t="shared" si="7"/>
        <v>90.396235654059723</v>
      </c>
      <c r="G8" s="19">
        <f t="shared" si="7"/>
        <v>77.761933619683077</v>
      </c>
      <c r="H8" s="19">
        <f t="shared" si="7"/>
        <v>115.15156232538936</v>
      </c>
      <c r="I8" s="19">
        <f t="shared" si="7"/>
        <v>169.89959066447503</v>
      </c>
      <c r="J8" s="19">
        <f t="shared" si="7"/>
        <v>216.5781205329919</v>
      </c>
      <c r="K8" s="19">
        <f t="shared" si="7"/>
        <v>171.73764236633733</v>
      </c>
      <c r="L8" s="19">
        <f t="shared" si="7"/>
        <v>45.413123982485438</v>
      </c>
      <c r="M8" s="19">
        <f t="shared" si="7"/>
        <v>15.566845174608607</v>
      </c>
      <c r="N8" s="19">
        <f t="shared" si="7"/>
        <v>30.383691298014845</v>
      </c>
      <c r="O8" s="19">
        <f t="shared" si="7"/>
        <v>9.1747881547947809</v>
      </c>
      <c r="P8" s="19">
        <f t="shared" si="7"/>
        <v>15.972008734769096</v>
      </c>
      <c r="Q8" s="19">
        <f t="shared" si="7"/>
        <v>8.7770073737621033</v>
      </c>
      <c r="R8" s="19">
        <f t="shared" si="7"/>
        <v>10.984359010826998</v>
      </c>
      <c r="S8" s="19">
        <f t="shared" si="7"/>
        <v>9.8605379555032915</v>
      </c>
      <c r="T8" s="19">
        <f t="shared" si="7"/>
        <v>24.597660587544226</v>
      </c>
      <c r="U8" s="19">
        <f t="shared" si="7"/>
        <v>34.67183451632566</v>
      </c>
      <c r="V8" s="19">
        <f t="shared" si="7"/>
        <v>39.483401408160432</v>
      </c>
      <c r="W8" s="19">
        <f t="shared" si="7"/>
        <v>24.827966888107543</v>
      </c>
      <c r="X8" s="19">
        <f t="shared" si="7"/>
        <v>37.344978902499911</v>
      </c>
      <c r="Y8" s="19">
        <f t="shared" ref="Y8:Z8" si="8">SUM(Y9:Y10)</f>
        <v>52.83528008246553</v>
      </c>
      <c r="Z8" s="19">
        <f t="shared" si="8"/>
        <v>9.5655884384624805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28.106319533130485</v>
      </c>
      <c r="I9" s="8">
        <v>35.654213915419312</v>
      </c>
      <c r="J9" s="8">
        <v>102.75137615300157</v>
      </c>
      <c r="K9" s="8">
        <v>72.146555284984998</v>
      </c>
      <c r="L9" s="8">
        <v>40.706174107934906</v>
      </c>
      <c r="M9" s="8">
        <v>9.2821506408655683</v>
      </c>
      <c r="N9" s="8">
        <v>13.263746415428079</v>
      </c>
      <c r="O9" s="8">
        <v>9.1747881547947809</v>
      </c>
      <c r="P9" s="8">
        <v>15.972008734769096</v>
      </c>
      <c r="Q9" s="8">
        <v>8.7770073737621033</v>
      </c>
      <c r="R9" s="8">
        <v>10.984359010826998</v>
      </c>
      <c r="S9" s="8">
        <v>9.8605379555032915</v>
      </c>
      <c r="T9" s="8">
        <v>24.575453430712912</v>
      </c>
      <c r="U9" s="8">
        <v>33.633873332315872</v>
      </c>
      <c r="V9" s="8">
        <v>38.46145839404808</v>
      </c>
      <c r="W9" s="8">
        <v>23.729900964247133</v>
      </c>
      <c r="X9" s="8">
        <v>36.408840723055995</v>
      </c>
      <c r="Y9" s="8">
        <v>51.897916946655499</v>
      </c>
      <c r="Z9" s="8">
        <v>8.6155204242909083</v>
      </c>
    </row>
    <row r="10" spans="1:26" ht="11.25" customHeight="1" x14ac:dyDescent="0.2">
      <c r="A10" s="28" t="s">
        <v>12</v>
      </c>
      <c r="B10" s="7" t="s">
        <v>13</v>
      </c>
      <c r="C10" s="8">
        <v>196.21161389197363</v>
      </c>
      <c r="D10" s="8">
        <v>86.571238584715772</v>
      </c>
      <c r="E10" s="8">
        <v>77.521439646651942</v>
      </c>
      <c r="F10" s="8">
        <v>90.396235654059723</v>
      </c>
      <c r="G10" s="8">
        <v>77.761933619683077</v>
      </c>
      <c r="H10" s="8">
        <v>87.045242792258875</v>
      </c>
      <c r="I10" s="8">
        <v>134.24537674905571</v>
      </c>
      <c r="J10" s="8">
        <v>113.82674437999033</v>
      </c>
      <c r="K10" s="8">
        <v>99.591087081352327</v>
      </c>
      <c r="L10" s="8">
        <v>4.7069498745505323</v>
      </c>
      <c r="M10" s="8">
        <v>6.2846945337430391</v>
      </c>
      <c r="N10" s="8">
        <v>17.119944882586768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2.2207156831312327E-2</v>
      </c>
      <c r="U10" s="8">
        <v>1.0379611840097853</v>
      </c>
      <c r="V10" s="8">
        <v>1.0219430141123507</v>
      </c>
      <c r="W10" s="8">
        <v>1.0980659238604096</v>
      </c>
      <c r="X10" s="8">
        <v>0.93613817944391886</v>
      </c>
      <c r="Y10" s="8">
        <v>0.93736313581003405</v>
      </c>
      <c r="Z10" s="8">
        <v>0.95006801417157172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840.38776722216494</v>
      </c>
      <c r="D11" s="19">
        <f t="shared" ref="D11:X11" si="10">SUM(D12:D16)</f>
        <v>809.65525442639569</v>
      </c>
      <c r="E11" s="19">
        <f t="shared" si="10"/>
        <v>1044.7348271143132</v>
      </c>
      <c r="F11" s="19">
        <f t="shared" si="10"/>
        <v>683.41913779168908</v>
      </c>
      <c r="G11" s="19">
        <f t="shared" si="10"/>
        <v>678.03468503903071</v>
      </c>
      <c r="H11" s="19">
        <f t="shared" si="10"/>
        <v>635.00829204614251</v>
      </c>
      <c r="I11" s="19">
        <f t="shared" si="10"/>
        <v>463.76826085887035</v>
      </c>
      <c r="J11" s="19">
        <f t="shared" si="10"/>
        <v>515.12696745314793</v>
      </c>
      <c r="K11" s="19">
        <f t="shared" si="10"/>
        <v>351.89013850245027</v>
      </c>
      <c r="L11" s="19">
        <f t="shared" si="10"/>
        <v>276.14794993077982</v>
      </c>
      <c r="M11" s="19">
        <f t="shared" si="10"/>
        <v>233.70036205240271</v>
      </c>
      <c r="N11" s="19">
        <f t="shared" si="10"/>
        <v>205.60425241620723</v>
      </c>
      <c r="O11" s="19">
        <f t="shared" si="10"/>
        <v>176.78054858522236</v>
      </c>
      <c r="P11" s="19">
        <f t="shared" si="10"/>
        <v>110.8913440618298</v>
      </c>
      <c r="Q11" s="19">
        <f t="shared" si="10"/>
        <v>113.63608494247137</v>
      </c>
      <c r="R11" s="19">
        <f t="shared" si="10"/>
        <v>145.01442346207747</v>
      </c>
      <c r="S11" s="19">
        <f t="shared" si="10"/>
        <v>109.14740079224514</v>
      </c>
      <c r="T11" s="19">
        <f t="shared" si="10"/>
        <v>129.18422918495511</v>
      </c>
      <c r="U11" s="19">
        <f t="shared" si="10"/>
        <v>158.15021293273546</v>
      </c>
      <c r="V11" s="19">
        <f t="shared" si="10"/>
        <v>167.69782389846944</v>
      </c>
      <c r="W11" s="19">
        <f t="shared" si="10"/>
        <v>155.23562793811575</v>
      </c>
      <c r="X11" s="19">
        <f t="shared" si="10"/>
        <v>141.97437575545254</v>
      </c>
      <c r="Y11" s="19">
        <f t="shared" ref="Y11:Z11" si="11">SUM(Y12:Y16)</f>
        <v>324.58037124321817</v>
      </c>
      <c r="Z11" s="19">
        <f t="shared" si="11"/>
        <v>158.54435875437497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5.7169358400000005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771.72948619628858</v>
      </c>
      <c r="D13" s="8">
        <v>748.93977901056201</v>
      </c>
      <c r="E13" s="8">
        <v>962.17097082509417</v>
      </c>
      <c r="F13" s="8">
        <v>592.92628113015257</v>
      </c>
      <c r="G13" s="8">
        <v>598.54470562171559</v>
      </c>
      <c r="H13" s="8">
        <v>539.08395905872078</v>
      </c>
      <c r="I13" s="8">
        <v>407.37850221496308</v>
      </c>
      <c r="J13" s="8">
        <v>451.53798961730547</v>
      </c>
      <c r="K13" s="8">
        <v>320.64389742757584</v>
      </c>
      <c r="L13" s="8">
        <v>255.90023892684096</v>
      </c>
      <c r="M13" s="8">
        <v>216.97758650220231</v>
      </c>
      <c r="N13" s="8">
        <v>188.99921240751974</v>
      </c>
      <c r="O13" s="8">
        <v>160.32715676726798</v>
      </c>
      <c r="P13" s="8">
        <v>109.95690729201586</v>
      </c>
      <c r="Q13" s="8">
        <v>110.59035105755008</v>
      </c>
      <c r="R13" s="8">
        <v>145.01442346207747</v>
      </c>
      <c r="S13" s="8">
        <v>109.14740079224514</v>
      </c>
      <c r="T13" s="8">
        <v>129.09427101634606</v>
      </c>
      <c r="U13" s="8">
        <v>158.05308616189168</v>
      </c>
      <c r="V13" s="8">
        <v>167.60113338169421</v>
      </c>
      <c r="W13" s="8">
        <v>154.83473661343152</v>
      </c>
      <c r="X13" s="8">
        <v>141.5162290560979</v>
      </c>
      <c r="Y13" s="8">
        <v>324.21979569927129</v>
      </c>
      <c r="Z13" s="8">
        <v>158.03210700908244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68.658281025876349</v>
      </c>
      <c r="D16" s="8">
        <v>60.715475415833701</v>
      </c>
      <c r="E16" s="8">
        <v>76.846920449218956</v>
      </c>
      <c r="F16" s="8">
        <v>90.492856661536564</v>
      </c>
      <c r="G16" s="8">
        <v>79.489979417315084</v>
      </c>
      <c r="H16" s="8">
        <v>95.924332987421678</v>
      </c>
      <c r="I16" s="8">
        <v>56.389758643907243</v>
      </c>
      <c r="J16" s="8">
        <v>63.588977835842471</v>
      </c>
      <c r="K16" s="8">
        <v>31.246241074874423</v>
      </c>
      <c r="L16" s="8">
        <v>20.247711003938839</v>
      </c>
      <c r="M16" s="8">
        <v>16.722775550200407</v>
      </c>
      <c r="N16" s="8">
        <v>16.605040008687496</v>
      </c>
      <c r="O16" s="8">
        <v>16.453391817954373</v>
      </c>
      <c r="P16" s="8">
        <v>0.93443676981394042</v>
      </c>
      <c r="Q16" s="8">
        <v>3.045733884921296</v>
      </c>
      <c r="R16" s="8">
        <v>0</v>
      </c>
      <c r="S16" s="8">
        <v>0</v>
      </c>
      <c r="T16" s="8">
        <v>8.9958168609062E-2</v>
      </c>
      <c r="U16" s="8">
        <v>9.7126770843783752E-2</v>
      </c>
      <c r="V16" s="8">
        <v>9.6690516775219809E-2</v>
      </c>
      <c r="W16" s="8">
        <v>0.4008913246842431</v>
      </c>
      <c r="X16" s="8">
        <v>0.45814669935464569</v>
      </c>
      <c r="Y16" s="8">
        <v>0.36057554394690211</v>
      </c>
      <c r="Z16" s="8">
        <v>0.51225174529252016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366.35758637174905</v>
      </c>
      <c r="D17" s="27">
        <f t="shared" ref="D17:X17" si="13">SUM(D18:D21)</f>
        <v>411.14152453984872</v>
      </c>
      <c r="E17" s="27">
        <f t="shared" si="13"/>
        <v>438.49795953855704</v>
      </c>
      <c r="F17" s="27">
        <f t="shared" si="13"/>
        <v>406.36723358480157</v>
      </c>
      <c r="G17" s="27">
        <f t="shared" si="13"/>
        <v>280.94893051693469</v>
      </c>
      <c r="H17" s="27">
        <f t="shared" si="13"/>
        <v>152.47946991315919</v>
      </c>
      <c r="I17" s="27">
        <f t="shared" si="13"/>
        <v>139.33370378313774</v>
      </c>
      <c r="J17" s="27">
        <f t="shared" si="13"/>
        <v>137.6110714130638</v>
      </c>
      <c r="K17" s="27">
        <f t="shared" si="13"/>
        <v>180.86468484865966</v>
      </c>
      <c r="L17" s="27">
        <f t="shared" si="13"/>
        <v>178.20498101382915</v>
      </c>
      <c r="M17" s="27">
        <f t="shared" si="13"/>
        <v>152.41574286013639</v>
      </c>
      <c r="N17" s="27">
        <f t="shared" si="13"/>
        <v>156.32944025387215</v>
      </c>
      <c r="O17" s="27">
        <f t="shared" si="13"/>
        <v>148.80221481167044</v>
      </c>
      <c r="P17" s="27">
        <f t="shared" si="13"/>
        <v>152.77531686565726</v>
      </c>
      <c r="Q17" s="27">
        <f t="shared" si="13"/>
        <v>183.15205784134255</v>
      </c>
      <c r="R17" s="27">
        <f t="shared" si="13"/>
        <v>187.55953487545014</v>
      </c>
      <c r="S17" s="27">
        <f t="shared" si="13"/>
        <v>166.17984004983546</v>
      </c>
      <c r="T17" s="27">
        <f t="shared" si="13"/>
        <v>187.73387000209942</v>
      </c>
      <c r="U17" s="27">
        <f t="shared" si="13"/>
        <v>186.53499606338013</v>
      </c>
      <c r="V17" s="27">
        <f t="shared" si="13"/>
        <v>172.98267387302016</v>
      </c>
      <c r="W17" s="27">
        <f t="shared" si="13"/>
        <v>189.49479817420851</v>
      </c>
      <c r="X17" s="27">
        <f t="shared" si="13"/>
        <v>159.67407134897141</v>
      </c>
      <c r="Y17" s="27">
        <f t="shared" ref="Y17:Z17" si="14">SUM(Y18:Y21)</f>
        <v>176.44901235196781</v>
      </c>
      <c r="Z17" s="27">
        <f t="shared" si="14"/>
        <v>151.70223005344837</v>
      </c>
    </row>
    <row r="18" spans="1:26" ht="11.25" customHeight="1" x14ac:dyDescent="0.2">
      <c r="A18" s="29" t="s">
        <v>26</v>
      </c>
      <c r="B18" s="7" t="s">
        <v>27</v>
      </c>
      <c r="C18" s="8">
        <v>0.25270436988055506</v>
      </c>
      <c r="D18" s="8">
        <v>0.19631061543727019</v>
      </c>
      <c r="E18" s="8">
        <v>0.1822869970613224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1.1371696644624982</v>
      </c>
      <c r="D19" s="8">
        <v>0.9664522606142536</v>
      </c>
      <c r="E19" s="8">
        <v>0.92662556839505572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1.5115323524011886</v>
      </c>
      <c r="O19" s="8">
        <v>1.6709062209744245</v>
      </c>
      <c r="P19" s="8">
        <v>1.3411868061616274</v>
      </c>
      <c r="Q19" s="8">
        <v>1.7802789886465491</v>
      </c>
      <c r="R19" s="8">
        <v>1.6132015729137104</v>
      </c>
      <c r="S19" s="8">
        <v>1.7718397399058763</v>
      </c>
      <c r="T19" s="8">
        <v>2.8896669939871225</v>
      </c>
      <c r="U19" s="8">
        <v>2.3170295376687235</v>
      </c>
      <c r="V19" s="8">
        <v>2.289924459412974</v>
      </c>
      <c r="W19" s="8">
        <v>2.6170620094190311</v>
      </c>
      <c r="X19" s="8">
        <v>2.861578017381154</v>
      </c>
      <c r="Y19" s="8">
        <v>2.5314472239576804</v>
      </c>
      <c r="Z19" s="8">
        <v>2.236216693843208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364.967712337406</v>
      </c>
      <c r="D21" s="8">
        <v>409.97876166379717</v>
      </c>
      <c r="E21" s="8">
        <v>437.38904697310068</v>
      </c>
      <c r="F21" s="8">
        <v>406.36723358480157</v>
      </c>
      <c r="G21" s="8">
        <v>280.94893051693469</v>
      </c>
      <c r="H21" s="8">
        <v>152.47946991315919</v>
      </c>
      <c r="I21" s="8">
        <v>139.33370378313774</v>
      </c>
      <c r="J21" s="8">
        <v>137.6110714130638</v>
      </c>
      <c r="K21" s="8">
        <v>180.86468484865966</v>
      </c>
      <c r="L21" s="8">
        <v>178.20498101382915</v>
      </c>
      <c r="M21" s="8">
        <v>152.41574286013639</v>
      </c>
      <c r="N21" s="8">
        <v>154.81790790147096</v>
      </c>
      <c r="O21" s="8">
        <v>147.13130859069602</v>
      </c>
      <c r="P21" s="8">
        <v>151.43413005949563</v>
      </c>
      <c r="Q21" s="8">
        <v>181.371778852696</v>
      </c>
      <c r="R21" s="8">
        <v>185.94633330253643</v>
      </c>
      <c r="S21" s="8">
        <v>164.40800030992958</v>
      </c>
      <c r="T21" s="8">
        <v>184.84420300811229</v>
      </c>
      <c r="U21" s="8">
        <v>184.2179665257114</v>
      </c>
      <c r="V21" s="8">
        <v>170.69274941360717</v>
      </c>
      <c r="W21" s="8">
        <v>186.87773616478947</v>
      </c>
      <c r="X21" s="8">
        <v>156.81249333159025</v>
      </c>
      <c r="Y21" s="8">
        <v>173.91756512801012</v>
      </c>
      <c r="Z21" s="8">
        <v>149.46601335960517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1.0502141442568249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1.0502141442568249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1867.8305366747759</v>
      </c>
      <c r="D26" s="27">
        <f t="shared" ref="D26:X26" si="19">SUM(D27,D33)</f>
        <v>1521.6006868965892</v>
      </c>
      <c r="E26" s="27">
        <f t="shared" si="19"/>
        <v>1337.856411896011</v>
      </c>
      <c r="F26" s="27">
        <f t="shared" si="19"/>
        <v>1333.2163131980867</v>
      </c>
      <c r="G26" s="27">
        <f t="shared" si="19"/>
        <v>1236.7984880265553</v>
      </c>
      <c r="H26" s="27">
        <f t="shared" si="19"/>
        <v>1216.5716699466916</v>
      </c>
      <c r="I26" s="27">
        <f t="shared" si="19"/>
        <v>1099.0078094311091</v>
      </c>
      <c r="J26" s="27">
        <f t="shared" si="19"/>
        <v>1004.6059853356679</v>
      </c>
      <c r="K26" s="27">
        <f t="shared" si="19"/>
        <v>935.40740619805308</v>
      </c>
      <c r="L26" s="27">
        <f t="shared" si="19"/>
        <v>832.60026018783526</v>
      </c>
      <c r="M26" s="27">
        <f t="shared" si="19"/>
        <v>766.87948565211377</v>
      </c>
      <c r="N26" s="27">
        <f t="shared" si="19"/>
        <v>643.30674431415662</v>
      </c>
      <c r="O26" s="27">
        <f t="shared" si="19"/>
        <v>505.99983879459239</v>
      </c>
      <c r="P26" s="27">
        <f t="shared" si="19"/>
        <v>489.98878997637854</v>
      </c>
      <c r="Q26" s="27">
        <f t="shared" si="19"/>
        <v>444.04274063586973</v>
      </c>
      <c r="R26" s="27">
        <f t="shared" si="19"/>
        <v>482.96596795015898</v>
      </c>
      <c r="S26" s="27">
        <f t="shared" si="19"/>
        <v>566.18566289417822</v>
      </c>
      <c r="T26" s="27">
        <f t="shared" si="19"/>
        <v>542.55060958155718</v>
      </c>
      <c r="U26" s="27">
        <f t="shared" si="19"/>
        <v>609.71531837673274</v>
      </c>
      <c r="V26" s="27">
        <f t="shared" si="19"/>
        <v>597.08253155690409</v>
      </c>
      <c r="W26" s="27">
        <f t="shared" si="19"/>
        <v>573.64733263214521</v>
      </c>
      <c r="X26" s="27">
        <f t="shared" si="19"/>
        <v>591.39235899784956</v>
      </c>
      <c r="Y26" s="27">
        <f t="shared" ref="Y26:Z26" si="20">SUM(Y27,Y33)</f>
        <v>439.02892404269841</v>
      </c>
      <c r="Z26" s="27">
        <f t="shared" si="20"/>
        <v>485.08375700217806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1867.8305366747759</v>
      </c>
      <c r="D33" s="19">
        <f t="shared" ref="D33:X33" si="25">SUM(D34:D50)</f>
        <v>1521.6006868965892</v>
      </c>
      <c r="E33" s="19">
        <f t="shared" si="25"/>
        <v>1337.856411896011</v>
      </c>
      <c r="F33" s="19">
        <f t="shared" si="25"/>
        <v>1333.2163131980867</v>
      </c>
      <c r="G33" s="19">
        <f t="shared" si="25"/>
        <v>1236.7984880265553</v>
      </c>
      <c r="H33" s="19">
        <f t="shared" si="25"/>
        <v>1216.5716699466916</v>
      </c>
      <c r="I33" s="19">
        <f t="shared" si="25"/>
        <v>1099.0078094311091</v>
      </c>
      <c r="J33" s="19">
        <f t="shared" si="25"/>
        <v>1004.6059853356679</v>
      </c>
      <c r="K33" s="19">
        <f t="shared" si="25"/>
        <v>935.40740619805308</v>
      </c>
      <c r="L33" s="19">
        <f t="shared" si="25"/>
        <v>832.60026018783526</v>
      </c>
      <c r="M33" s="19">
        <f t="shared" si="25"/>
        <v>766.87948565211377</v>
      </c>
      <c r="N33" s="19">
        <f t="shared" si="25"/>
        <v>643.30674431415662</v>
      </c>
      <c r="O33" s="19">
        <f t="shared" si="25"/>
        <v>505.99983879459239</v>
      </c>
      <c r="P33" s="19">
        <f t="shared" si="25"/>
        <v>489.98878997637854</v>
      </c>
      <c r="Q33" s="19">
        <f t="shared" si="25"/>
        <v>444.04274063586973</v>
      </c>
      <c r="R33" s="19">
        <f t="shared" si="25"/>
        <v>482.96596795015898</v>
      </c>
      <c r="S33" s="19">
        <f t="shared" si="25"/>
        <v>566.18566289417822</v>
      </c>
      <c r="T33" s="19">
        <f t="shared" si="25"/>
        <v>542.55060958155718</v>
      </c>
      <c r="U33" s="19">
        <f t="shared" si="25"/>
        <v>609.71531837673274</v>
      </c>
      <c r="V33" s="19">
        <f t="shared" si="25"/>
        <v>597.08253155690409</v>
      </c>
      <c r="W33" s="19">
        <f t="shared" si="25"/>
        <v>573.64733263214521</v>
      </c>
      <c r="X33" s="19">
        <f t="shared" si="25"/>
        <v>591.39235899784956</v>
      </c>
      <c r="Y33" s="19">
        <f t="shared" ref="Y33:Z33" si="26">SUM(Y34:Y50)</f>
        <v>439.02892404269841</v>
      </c>
      <c r="Z33" s="19">
        <f t="shared" si="26"/>
        <v>485.08375700217806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632.92772192959092</v>
      </c>
      <c r="D36" s="8">
        <v>227.71000964660709</v>
      </c>
      <c r="E36" s="8">
        <v>198.54402619884377</v>
      </c>
      <c r="F36" s="8">
        <v>166.13218159113558</v>
      </c>
      <c r="G36" s="8">
        <v>154.93837215446774</v>
      </c>
      <c r="H36" s="8">
        <v>167.25340142295815</v>
      </c>
      <c r="I36" s="8">
        <v>172.79945537738632</v>
      </c>
      <c r="J36" s="8">
        <v>174.62200810971672</v>
      </c>
      <c r="K36" s="8">
        <v>157.69987094686786</v>
      </c>
      <c r="L36" s="8">
        <v>147.13003396006602</v>
      </c>
      <c r="M36" s="8">
        <v>172.83440369989256</v>
      </c>
      <c r="N36" s="8">
        <v>150.73897104286249</v>
      </c>
      <c r="O36" s="8">
        <v>139.3264356231781</v>
      </c>
      <c r="P36" s="8">
        <v>128.69925766336391</v>
      </c>
      <c r="Q36" s="8">
        <v>131.25882500297249</v>
      </c>
      <c r="R36" s="8">
        <v>144.45786580092005</v>
      </c>
      <c r="S36" s="8">
        <v>154.84250368976831</v>
      </c>
      <c r="T36" s="8">
        <v>156.95085574394889</v>
      </c>
      <c r="U36" s="8">
        <v>169.57561288738037</v>
      </c>
      <c r="V36" s="8">
        <v>131.6172438686782</v>
      </c>
      <c r="W36" s="8">
        <v>133.21027740986682</v>
      </c>
      <c r="X36" s="8">
        <v>144.31723853842885</v>
      </c>
      <c r="Y36" s="8">
        <v>124.98482824939731</v>
      </c>
      <c r="Z36" s="8">
        <v>127.32704491656034</v>
      </c>
    </row>
    <row r="37" spans="1:26" ht="11.25" customHeight="1" x14ac:dyDescent="0.2">
      <c r="A37" s="28" t="s">
        <v>60</v>
      </c>
      <c r="B37" s="7" t="s">
        <v>61</v>
      </c>
      <c r="C37" s="8">
        <v>3.1281834827495719E-2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0.21145548273212039</v>
      </c>
      <c r="K37" s="8">
        <v>0</v>
      </c>
      <c r="L37" s="8">
        <v>0</v>
      </c>
      <c r="M37" s="8">
        <v>1.51085453400128E-2</v>
      </c>
      <c r="N37" s="8">
        <v>0</v>
      </c>
      <c r="O37" s="8">
        <v>0</v>
      </c>
      <c r="P37" s="8">
        <v>0</v>
      </c>
      <c r="Q37" s="8">
        <v>2.9582199415998734E-5</v>
      </c>
      <c r="R37" s="8">
        <v>7.8706372234505658E-5</v>
      </c>
      <c r="S37" s="8">
        <v>4.2595348076598461E-4</v>
      </c>
      <c r="T37" s="8">
        <v>3.2235844810386667E-2</v>
      </c>
      <c r="U37" s="8">
        <v>1.1763177800689521E-2</v>
      </c>
      <c r="V37" s="8">
        <v>1.8963297997569403E-2</v>
      </c>
      <c r="W37" s="8">
        <v>6.2715117318719489E-3</v>
      </c>
      <c r="X37" s="8">
        <v>8.1006812993400078E-3</v>
      </c>
      <c r="Y37" s="8">
        <v>5.0859503670303105E-2</v>
      </c>
      <c r="Z37" s="8">
        <v>8.0071194476430768E-2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0.76757563281160635</v>
      </c>
      <c r="D41" s="8">
        <v>1.5351409130803229</v>
      </c>
      <c r="E41" s="8">
        <v>0.63869392621544374</v>
      </c>
      <c r="F41" s="8">
        <v>0.35061420158864987</v>
      </c>
      <c r="G41" s="8">
        <v>0.23476224540001334</v>
      </c>
      <c r="H41" s="8">
        <v>0.32363794933753598</v>
      </c>
      <c r="I41" s="8">
        <v>0.40778928392278879</v>
      </c>
      <c r="J41" s="8">
        <v>0.14066103385038478</v>
      </c>
      <c r="K41" s="8">
        <v>0.19505668039414384</v>
      </c>
      <c r="L41" s="8">
        <v>0.14944084494289445</v>
      </c>
      <c r="M41" s="8">
        <v>0.11784777291109451</v>
      </c>
      <c r="N41" s="8">
        <v>0.21574397655715588</v>
      </c>
      <c r="O41" s="8">
        <v>0.18207185418151101</v>
      </c>
      <c r="P41" s="8">
        <v>0.1412647428484671</v>
      </c>
      <c r="Q41" s="8">
        <v>0.17021833097272909</v>
      </c>
      <c r="R41" s="8">
        <v>1.6486014220562649E-3</v>
      </c>
      <c r="S41" s="8">
        <v>1.7408671355519426E-3</v>
      </c>
      <c r="T41" s="8">
        <v>0.11030908869318008</v>
      </c>
      <c r="U41" s="8">
        <v>0.11375516106711599</v>
      </c>
      <c r="V41" s="8">
        <v>1.1316481431592361E-2</v>
      </c>
      <c r="W41" s="8">
        <v>1.6273380243859721E-2</v>
      </c>
      <c r="X41" s="8">
        <v>8.0035965605675073E-3</v>
      </c>
      <c r="Y41" s="8">
        <v>1.029297303025007E-2</v>
      </c>
      <c r="Z41" s="8">
        <v>1.6251745950294685E-2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364.0623300906766</v>
      </c>
      <c r="D43" s="8">
        <v>298.1626516857761</v>
      </c>
      <c r="E43" s="8">
        <v>245.76793798319838</v>
      </c>
      <c r="F43" s="8">
        <v>245.20418911121496</v>
      </c>
      <c r="G43" s="8">
        <v>204.92289852926987</v>
      </c>
      <c r="H43" s="8">
        <v>212.76851569403817</v>
      </c>
      <c r="I43" s="8">
        <v>188.6636728335568</v>
      </c>
      <c r="J43" s="8">
        <v>215.21416725097427</v>
      </c>
      <c r="K43" s="8">
        <v>186.76278805236242</v>
      </c>
      <c r="L43" s="8">
        <v>180.15292525156221</v>
      </c>
      <c r="M43" s="8">
        <v>201.68252434454428</v>
      </c>
      <c r="N43" s="8">
        <v>154.98160947609054</v>
      </c>
      <c r="O43" s="8">
        <v>150.78573438701696</v>
      </c>
      <c r="P43" s="8">
        <v>141.76944341902248</v>
      </c>
      <c r="Q43" s="8">
        <v>101.0778495211415</v>
      </c>
      <c r="R43" s="8">
        <v>104.61006606852931</v>
      </c>
      <c r="S43" s="8">
        <v>124.50440793502921</v>
      </c>
      <c r="T43" s="8">
        <v>131.38632405830921</v>
      </c>
      <c r="U43" s="8">
        <v>138.87891001614003</v>
      </c>
      <c r="V43" s="8">
        <v>158.49088611643137</v>
      </c>
      <c r="W43" s="8">
        <v>147.20820173100955</v>
      </c>
      <c r="X43" s="8">
        <v>166.8377101386823</v>
      </c>
      <c r="Y43" s="8">
        <v>152.73398250453914</v>
      </c>
      <c r="Z43" s="8">
        <v>161.15502389724287</v>
      </c>
    </row>
    <row r="44" spans="1:26" ht="11.25" customHeight="1" x14ac:dyDescent="0.2">
      <c r="A44" s="28" t="s">
        <v>74</v>
      </c>
      <c r="B44" s="7" t="s">
        <v>75</v>
      </c>
      <c r="C44" s="8">
        <v>870.04162718686928</v>
      </c>
      <c r="D44" s="8">
        <v>994.19288465112561</v>
      </c>
      <c r="E44" s="8">
        <v>892.90575378775338</v>
      </c>
      <c r="F44" s="8">
        <v>725.90048158918182</v>
      </c>
      <c r="G44" s="8">
        <v>737.26989874705475</v>
      </c>
      <c r="H44" s="8">
        <v>686.9506108349359</v>
      </c>
      <c r="I44" s="8">
        <v>694.59636297094403</v>
      </c>
      <c r="J44" s="8">
        <v>573.22911524812343</v>
      </c>
      <c r="K44" s="8">
        <v>495.26741676886536</v>
      </c>
      <c r="L44" s="8">
        <v>429.38218240546223</v>
      </c>
      <c r="M44" s="8">
        <v>349.39513331991401</v>
      </c>
      <c r="N44" s="8">
        <v>310.20562253233749</v>
      </c>
      <c r="O44" s="8">
        <v>201.75363400358506</v>
      </c>
      <c r="P44" s="8">
        <v>203.14345828073064</v>
      </c>
      <c r="Q44" s="8">
        <v>187.30473837493372</v>
      </c>
      <c r="R44" s="8">
        <v>190.00432756903822</v>
      </c>
      <c r="S44" s="8">
        <v>247.29465230928358</v>
      </c>
      <c r="T44" s="8">
        <v>228.71974767610999</v>
      </c>
      <c r="U44" s="8">
        <v>273.1713362163166</v>
      </c>
      <c r="V44" s="8">
        <v>274.89817535132846</v>
      </c>
      <c r="W44" s="8">
        <v>212.5708911143731</v>
      </c>
      <c r="X44" s="8">
        <v>242.51219807437369</v>
      </c>
      <c r="Y44" s="8">
        <v>118.98849232651271</v>
      </c>
      <c r="Z44" s="8">
        <v>138.29722415718101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195.62884670496555</v>
      </c>
      <c r="G48" s="8">
        <v>136.85239496356456</v>
      </c>
      <c r="H48" s="8">
        <v>149.27550404542174</v>
      </c>
      <c r="I48" s="8">
        <v>42.540528965299245</v>
      </c>
      <c r="J48" s="8">
        <v>41.18857821027099</v>
      </c>
      <c r="K48" s="8">
        <v>95.482273749563362</v>
      </c>
      <c r="L48" s="8">
        <v>75.785677725802017</v>
      </c>
      <c r="M48" s="8">
        <v>42.834467969511792</v>
      </c>
      <c r="N48" s="8">
        <v>27.164797286309003</v>
      </c>
      <c r="O48" s="8">
        <v>10.221372494956544</v>
      </c>
      <c r="P48" s="8">
        <v>13.13348785769654</v>
      </c>
      <c r="Q48" s="8">
        <v>18.906355178197479</v>
      </c>
      <c r="R48" s="8">
        <v>35.907186181978972</v>
      </c>
      <c r="S48" s="8">
        <v>31.566011194028341</v>
      </c>
      <c r="T48" s="8">
        <v>15.763580870007587</v>
      </c>
      <c r="U48" s="8">
        <v>22.121511997465618</v>
      </c>
      <c r="V48" s="8">
        <v>19.024050926238957</v>
      </c>
      <c r="W48" s="8">
        <v>69.713380427867349</v>
      </c>
      <c r="X48" s="8">
        <v>25.064252926880052</v>
      </c>
      <c r="Y48" s="8">
        <v>32.119117811532043</v>
      </c>
      <c r="Z48" s="8">
        <v>52.394653942285579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2.5801613867984048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3.7305904316742842</v>
      </c>
      <c r="P50" s="8">
        <v>3.1018780127164507</v>
      </c>
      <c r="Q50" s="8">
        <v>5.3247246454524051</v>
      </c>
      <c r="R50" s="8">
        <v>7.9847950218980834</v>
      </c>
      <c r="S50" s="8">
        <v>7.9759209454524376</v>
      </c>
      <c r="T50" s="8">
        <v>9.5875562996778498</v>
      </c>
      <c r="U50" s="8">
        <v>5.8424289205622424</v>
      </c>
      <c r="V50" s="8">
        <v>13.021895514797942</v>
      </c>
      <c r="W50" s="8">
        <v>10.922037057052661</v>
      </c>
      <c r="X50" s="8">
        <v>12.644855041624719</v>
      </c>
      <c r="Y50" s="8">
        <v>10.141350674016659</v>
      </c>
      <c r="Z50" s="8">
        <v>5.8134871484815358</v>
      </c>
    </row>
    <row r="51" spans="1:26" ht="11.25" customHeight="1" x14ac:dyDescent="0.2">
      <c r="A51" s="25" t="s">
        <v>88</v>
      </c>
      <c r="B51" s="26" t="s">
        <v>89</v>
      </c>
      <c r="C51" s="27">
        <v>3384.1263781997459</v>
      </c>
      <c r="D51" s="27">
        <v>3666.9704342889645</v>
      </c>
      <c r="E51" s="27">
        <v>3487.411313132558</v>
      </c>
      <c r="F51" s="27">
        <v>3220.6969047349921</v>
      </c>
      <c r="G51" s="27">
        <v>3350.0414877879402</v>
      </c>
      <c r="H51" s="27">
        <v>3209.050449022945</v>
      </c>
      <c r="I51" s="27">
        <v>2979.9728122077477</v>
      </c>
      <c r="J51" s="27">
        <v>2995.4542057878443</v>
      </c>
      <c r="K51" s="27">
        <v>2849.5311925747519</v>
      </c>
      <c r="L51" s="27">
        <v>3265.962529849101</v>
      </c>
      <c r="M51" s="27">
        <v>3261.4154792127624</v>
      </c>
      <c r="N51" s="27">
        <v>3216.0285859687297</v>
      </c>
      <c r="O51" s="27">
        <v>3090.7605308861098</v>
      </c>
      <c r="P51" s="27">
        <v>3174.5060186260603</v>
      </c>
      <c r="Q51" s="27">
        <v>3201.1469115490363</v>
      </c>
      <c r="R51" s="27">
        <v>3422.9857264824304</v>
      </c>
      <c r="S51" s="27">
        <v>3620.0008985787085</v>
      </c>
      <c r="T51" s="27">
        <v>3641.0457892279787</v>
      </c>
      <c r="U51" s="27">
        <v>4109.6057168201896</v>
      </c>
      <c r="V51" s="27">
        <v>4107.9060899669403</v>
      </c>
      <c r="W51" s="27">
        <v>3878.9888912810788</v>
      </c>
      <c r="X51" s="27">
        <v>4391.3839005138389</v>
      </c>
      <c r="Y51" s="27">
        <v>3848.7871588296239</v>
      </c>
      <c r="Z51" s="27">
        <v>3853.6832379298603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0.43711441369207066</v>
      </c>
      <c r="D52" s="27">
        <f t="shared" ref="D52:X52" si="28">SUM(D53:D54)</f>
        <v>0.64034586209507338</v>
      </c>
      <c r="E52" s="27">
        <f t="shared" si="28"/>
        <v>0.50686357044386587</v>
      </c>
      <c r="F52" s="27">
        <f t="shared" si="28"/>
        <v>3.5839420801278328</v>
      </c>
      <c r="G52" s="27">
        <f t="shared" si="28"/>
        <v>2.6238443961905573</v>
      </c>
      <c r="H52" s="27">
        <f t="shared" si="28"/>
        <v>2.4312692019616291</v>
      </c>
      <c r="I52" s="27">
        <f t="shared" si="28"/>
        <v>2.1906989555256864</v>
      </c>
      <c r="J52" s="27">
        <f t="shared" si="28"/>
        <v>3.9774549704519391</v>
      </c>
      <c r="K52" s="27">
        <f t="shared" si="28"/>
        <v>20.135811376270901</v>
      </c>
      <c r="L52" s="27">
        <f t="shared" si="28"/>
        <v>13.01257889080297</v>
      </c>
      <c r="M52" s="27">
        <f t="shared" si="28"/>
        <v>22.521369677050316</v>
      </c>
      <c r="N52" s="27">
        <f t="shared" si="28"/>
        <v>17.711044720800672</v>
      </c>
      <c r="O52" s="27">
        <f t="shared" si="28"/>
        <v>18.716532652475252</v>
      </c>
      <c r="P52" s="27">
        <f t="shared" si="28"/>
        <v>28.449853847320956</v>
      </c>
      <c r="Q52" s="27">
        <f t="shared" si="28"/>
        <v>28.551639795205809</v>
      </c>
      <c r="R52" s="27">
        <f t="shared" si="28"/>
        <v>19.919856815949395</v>
      </c>
      <c r="S52" s="27">
        <f t="shared" si="28"/>
        <v>21.147675238943371</v>
      </c>
      <c r="T52" s="27">
        <f t="shared" si="28"/>
        <v>21.243558936534992</v>
      </c>
      <c r="U52" s="27">
        <f t="shared" si="28"/>
        <v>17.246234685993009</v>
      </c>
      <c r="V52" s="27">
        <f t="shared" si="28"/>
        <v>16.385631278383844</v>
      </c>
      <c r="W52" s="27">
        <f t="shared" si="28"/>
        <v>18.712968492861897</v>
      </c>
      <c r="X52" s="27">
        <f t="shared" si="28"/>
        <v>10.479027588333699</v>
      </c>
      <c r="Y52" s="27">
        <f t="shared" ref="Y52:Z52" si="29">SUM(Y53:Y54)</f>
        <v>11.031783945842344</v>
      </c>
      <c r="Z52" s="27">
        <f t="shared" si="29"/>
        <v>16.557347905760704</v>
      </c>
    </row>
    <row r="53" spans="1:26" ht="11.25" customHeight="1" x14ac:dyDescent="0.2">
      <c r="A53" s="29" t="s">
        <v>116</v>
      </c>
      <c r="B53" s="7" t="s">
        <v>117</v>
      </c>
      <c r="C53" s="8">
        <v>0.43711441369207066</v>
      </c>
      <c r="D53" s="8">
        <v>0.64034586209507338</v>
      </c>
      <c r="E53" s="8">
        <v>0.50686357044386587</v>
      </c>
      <c r="F53" s="8">
        <v>0.18598327327742284</v>
      </c>
      <c r="G53" s="8">
        <v>0.70544550104267933</v>
      </c>
      <c r="H53" s="8">
        <v>0.5261265275296888</v>
      </c>
      <c r="I53" s="8">
        <v>0.39715239084668907</v>
      </c>
      <c r="J53" s="8">
        <v>2.2470386372198057</v>
      </c>
      <c r="K53" s="8">
        <v>20.135811376270901</v>
      </c>
      <c r="L53" s="8">
        <v>13.01257889080297</v>
      </c>
      <c r="M53" s="8">
        <v>22.521369677050316</v>
      </c>
      <c r="N53" s="8">
        <v>17.711044720800672</v>
      </c>
      <c r="O53" s="8">
        <v>18.716532652475252</v>
      </c>
      <c r="P53" s="8">
        <v>28.449853847320956</v>
      </c>
      <c r="Q53" s="8">
        <v>28.551639795205809</v>
      </c>
      <c r="R53" s="8">
        <v>19.919856815949395</v>
      </c>
      <c r="S53" s="8">
        <v>21.147675238943371</v>
      </c>
      <c r="T53" s="8">
        <v>21.243558936534992</v>
      </c>
      <c r="U53" s="8">
        <v>17.246234685993009</v>
      </c>
      <c r="V53" s="8">
        <v>16.385631278383844</v>
      </c>
      <c r="W53" s="8">
        <v>18.712968492861897</v>
      </c>
      <c r="X53" s="8">
        <v>10.479027588333699</v>
      </c>
      <c r="Y53" s="8">
        <v>11.031783945842344</v>
      </c>
      <c r="Z53" s="8">
        <v>16.557347905760704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3.3979588068504101</v>
      </c>
      <c r="G54" s="45">
        <v>1.9183988951478781</v>
      </c>
      <c r="H54" s="45">
        <v>1.9051426744319402</v>
      </c>
      <c r="I54" s="45">
        <v>1.7935465646789974</v>
      </c>
      <c r="J54" s="45">
        <v>1.7304163332321332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21.59204879880059</v>
      </c>
      <c r="D61" s="49">
        <f t="shared" ref="D61:X61" si="31">SUM(D62:D72)</f>
        <v>21.365002907327113</v>
      </c>
      <c r="E61" s="49">
        <f t="shared" si="31"/>
        <v>21.464602543709358</v>
      </c>
      <c r="F61" s="49">
        <f t="shared" si="31"/>
        <v>25.869549454532851</v>
      </c>
      <c r="G61" s="49">
        <f t="shared" si="31"/>
        <v>27.762064732094597</v>
      </c>
      <c r="H61" s="49">
        <f t="shared" si="31"/>
        <v>84.921795437854499</v>
      </c>
      <c r="I61" s="49">
        <f t="shared" si="31"/>
        <v>24.636365332281134</v>
      </c>
      <c r="J61" s="49">
        <f t="shared" si="31"/>
        <v>26.843014882254757</v>
      </c>
      <c r="K61" s="49">
        <f t="shared" si="31"/>
        <v>22.748322446115218</v>
      </c>
      <c r="L61" s="49">
        <f t="shared" si="31"/>
        <v>23.586606589939599</v>
      </c>
      <c r="M61" s="49">
        <f t="shared" si="31"/>
        <v>26.84642592628801</v>
      </c>
      <c r="N61" s="49">
        <f t="shared" si="31"/>
        <v>27.518402468070043</v>
      </c>
      <c r="O61" s="49">
        <f t="shared" si="31"/>
        <v>1.4256219162282147</v>
      </c>
      <c r="P61" s="49">
        <f t="shared" si="31"/>
        <v>28.239782380804986</v>
      </c>
      <c r="Q61" s="49">
        <f t="shared" si="31"/>
        <v>3.5485416528778342</v>
      </c>
      <c r="R61" s="49">
        <f t="shared" si="31"/>
        <v>3.0852588939936063</v>
      </c>
      <c r="S61" s="49">
        <f t="shared" si="31"/>
        <v>3.6053176898317072</v>
      </c>
      <c r="T61" s="49">
        <f t="shared" si="31"/>
        <v>4.1159498654018645</v>
      </c>
      <c r="U61" s="49">
        <f t="shared" si="31"/>
        <v>8.99289647750083</v>
      </c>
      <c r="V61" s="49">
        <f t="shared" si="31"/>
        <v>7.0712798458503681</v>
      </c>
      <c r="W61" s="49">
        <f t="shared" si="31"/>
        <v>24.519448681751008</v>
      </c>
      <c r="X61" s="49">
        <f t="shared" si="31"/>
        <v>27.420687438285572</v>
      </c>
      <c r="Y61" s="49">
        <f t="shared" ref="Y61:Z61" si="32">SUM(Y62:Y72)</f>
        <v>30.850338665156833</v>
      </c>
      <c r="Z61" s="49">
        <f t="shared" si="32"/>
        <v>41.145155243662778</v>
      </c>
    </row>
    <row r="62" spans="1:26" ht="11.25" customHeight="1" x14ac:dyDescent="0.2">
      <c r="A62" s="50" t="s">
        <v>92</v>
      </c>
      <c r="B62" s="51" t="s">
        <v>93</v>
      </c>
      <c r="C62" s="52">
        <v>21.534502857693528</v>
      </c>
      <c r="D62" s="52">
        <v>21.319553236340134</v>
      </c>
      <c r="E62" s="52">
        <v>21.424915172916503</v>
      </c>
      <c r="F62" s="52">
        <v>21.002358998547273</v>
      </c>
      <c r="G62" s="52">
        <v>23.077098717246351</v>
      </c>
      <c r="H62" s="52">
        <v>82.440843253770836</v>
      </c>
      <c r="I62" s="52">
        <v>21.775796597531574</v>
      </c>
      <c r="J62" s="52">
        <v>24.100245748383085</v>
      </c>
      <c r="K62" s="52">
        <v>22.577712775546086</v>
      </c>
      <c r="L62" s="52">
        <v>23.261339371322801</v>
      </c>
      <c r="M62" s="52">
        <v>26.214691462785662</v>
      </c>
      <c r="N62" s="52">
        <v>26.725472860714021</v>
      </c>
      <c r="O62" s="52">
        <v>0.54552626921157421</v>
      </c>
      <c r="P62" s="52">
        <v>26.325511290165867</v>
      </c>
      <c r="Q62" s="52">
        <v>1.6972087062366097</v>
      </c>
      <c r="R62" s="52">
        <v>1.6068408274381223</v>
      </c>
      <c r="S62" s="52">
        <v>1.6678476171866983</v>
      </c>
      <c r="T62" s="52">
        <v>1.4203397799053417</v>
      </c>
      <c r="U62" s="52">
        <v>5.2389320560549182</v>
      </c>
      <c r="V62" s="52">
        <v>3.1658414570366564</v>
      </c>
      <c r="W62" s="52">
        <v>19.678204202223018</v>
      </c>
      <c r="X62" s="52">
        <v>6.2049863097554416</v>
      </c>
      <c r="Y62" s="52">
        <v>7.0582279293623627</v>
      </c>
      <c r="Z62" s="52">
        <v>7.6459373105475485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0.59816547641665496</v>
      </c>
      <c r="Q63" s="52">
        <v>0.54989091573252047</v>
      </c>
      <c r="R63" s="52">
        <v>0.51655084458355005</v>
      </c>
      <c r="S63" s="52">
        <v>0.53497660246580547</v>
      </c>
      <c r="T63" s="52">
        <v>0.53011133034157876</v>
      </c>
      <c r="U63" s="52">
        <v>0.63880055851372708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5.7545941107060024E-2</v>
      </c>
      <c r="D64" s="52">
        <v>4.5449670986980981E-2</v>
      </c>
      <c r="E64" s="52">
        <v>3.9687370792854067E-2</v>
      </c>
      <c r="F64" s="52">
        <v>0.73283382769234062</v>
      </c>
      <c r="G64" s="52">
        <v>0.71260869294783125</v>
      </c>
      <c r="H64" s="52">
        <v>0.18337134988221823</v>
      </c>
      <c r="I64" s="52">
        <v>0.6825349585169127</v>
      </c>
      <c r="J64" s="52">
        <v>0.63870138714508362</v>
      </c>
      <c r="K64" s="52">
        <v>0.1536754488563194</v>
      </c>
      <c r="L64" s="52">
        <v>0.29945004471658221</v>
      </c>
      <c r="M64" s="52">
        <v>0.60225659342605242</v>
      </c>
      <c r="N64" s="52">
        <v>0.77260590175976029</v>
      </c>
      <c r="O64" s="52">
        <v>0.86166624611804798</v>
      </c>
      <c r="P64" s="52">
        <v>1.2986829662407489</v>
      </c>
      <c r="Q64" s="52">
        <v>1.2811262745892646</v>
      </c>
      <c r="R64" s="52">
        <v>0.94621917454715998</v>
      </c>
      <c r="S64" s="52">
        <v>0.94112789177449752</v>
      </c>
      <c r="T64" s="52">
        <v>1.4249410549371093</v>
      </c>
      <c r="U64" s="52">
        <v>2.1348834301010706</v>
      </c>
      <c r="V64" s="52">
        <v>2.8326847376991608</v>
      </c>
      <c r="W64" s="52">
        <v>3.8032944607626606</v>
      </c>
      <c r="X64" s="52">
        <v>19.355722358882478</v>
      </c>
      <c r="Y64" s="52">
        <v>21.450699523000274</v>
      </c>
      <c r="Z64" s="52">
        <v>30.635807221977576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4.1343566282932409</v>
      </c>
      <c r="G65" s="52">
        <v>2.3319651394040561</v>
      </c>
      <c r="H65" s="52">
        <v>2.2955923202004307</v>
      </c>
      <c r="I65" s="52">
        <v>2.1635148086791629</v>
      </c>
      <c r="J65" s="52">
        <v>2.0897654308334905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1.5381504328038794E-3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3.3528480499716469E-3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1.9885140010091544E-3</v>
      </c>
      <c r="I69" s="52">
        <v>1.4518967553483194E-2</v>
      </c>
      <c r="J69" s="52">
        <v>1.4302315893097814E-2</v>
      </c>
      <c r="K69" s="52">
        <v>1.6934221712811611E-2</v>
      </c>
      <c r="L69" s="52">
        <v>2.5817173900215158E-2</v>
      </c>
      <c r="M69" s="52">
        <v>2.7939719643490922E-2</v>
      </c>
      <c r="N69" s="52">
        <v>2.0323705596260462E-2</v>
      </c>
      <c r="O69" s="52">
        <v>1.8429400898592335E-2</v>
      </c>
      <c r="P69" s="52">
        <v>1.7422647981718574E-2</v>
      </c>
      <c r="Q69" s="52">
        <v>2.0315756319439496E-2</v>
      </c>
      <c r="R69" s="52">
        <v>1.5648047424773961E-2</v>
      </c>
      <c r="S69" s="52">
        <v>0.4613655784047056</v>
      </c>
      <c r="T69" s="52">
        <v>0.74055770021783474</v>
      </c>
      <c r="U69" s="52">
        <v>0.9802804328311131</v>
      </c>
      <c r="V69" s="52">
        <v>1.0727536511145517</v>
      </c>
      <c r="W69" s="52">
        <v>1.0379500187653281</v>
      </c>
      <c r="X69" s="52">
        <v>1.8599787696476529</v>
      </c>
      <c r="Y69" s="52">
        <v>2.3414112127941946</v>
      </c>
      <c r="Z69" s="52">
        <v>2.7817331252514532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1.6403921824963597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7.8324737836227343E-2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80533.282117482784</v>
      </c>
      <c r="D2" s="21">
        <f t="shared" ref="D2:X2" si="0">SUM(D3,D17,D22,D25,D26,D51,D52)</f>
        <v>80765.044493123452</v>
      </c>
      <c r="E2" s="21">
        <f t="shared" si="0"/>
        <v>81558.00510093011</v>
      </c>
      <c r="F2" s="21">
        <f t="shared" si="0"/>
        <v>86489.29811870039</v>
      </c>
      <c r="G2" s="21">
        <f t="shared" si="0"/>
        <v>78449.880254216376</v>
      </c>
      <c r="H2" s="21">
        <f t="shared" si="0"/>
        <v>77151.445281032909</v>
      </c>
      <c r="I2" s="21">
        <f t="shared" si="0"/>
        <v>72228.991529929859</v>
      </c>
      <c r="J2" s="21">
        <f t="shared" si="0"/>
        <v>76946.840190565243</v>
      </c>
      <c r="K2" s="21">
        <f t="shared" si="0"/>
        <v>75951.019897299513</v>
      </c>
      <c r="L2" s="21">
        <f t="shared" si="0"/>
        <v>69613.330637181105</v>
      </c>
      <c r="M2" s="21">
        <f t="shared" si="0"/>
        <v>72738.631523071934</v>
      </c>
      <c r="N2" s="21">
        <f t="shared" si="0"/>
        <v>81124.738281120925</v>
      </c>
      <c r="O2" s="21">
        <f t="shared" si="0"/>
        <v>82189.586178887927</v>
      </c>
      <c r="P2" s="21">
        <f t="shared" si="0"/>
        <v>81474.937812839722</v>
      </c>
      <c r="Q2" s="21">
        <f t="shared" si="0"/>
        <v>79526.852839707382</v>
      </c>
      <c r="R2" s="21">
        <f t="shared" si="0"/>
        <v>79558.681877555093</v>
      </c>
      <c r="S2" s="21">
        <f t="shared" si="0"/>
        <v>79889.081531044358</v>
      </c>
      <c r="T2" s="21">
        <f t="shared" si="0"/>
        <v>80498.363472732046</v>
      </c>
      <c r="U2" s="21">
        <f t="shared" si="0"/>
        <v>78700.285601261246</v>
      </c>
      <c r="V2" s="21">
        <f t="shared" si="0"/>
        <v>76088.263053399656</v>
      </c>
      <c r="W2" s="21">
        <f t="shared" si="0"/>
        <v>77077.211788783505</v>
      </c>
      <c r="X2" s="21">
        <f t="shared" si="0"/>
        <v>79737.431465290749</v>
      </c>
      <c r="Y2" s="21">
        <f t="shared" ref="Y2:Z2" si="1">SUM(Y3,Y17,Y22,Y25,Y26,Y51,Y52)</f>
        <v>68674.607795685399</v>
      </c>
      <c r="Z2" s="21">
        <f t="shared" si="1"/>
        <v>65853.570730809297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11927.828043932735</v>
      </c>
      <c r="D3" s="24">
        <f t="shared" si="2"/>
        <v>12268.703421899034</v>
      </c>
      <c r="E3" s="24">
        <f t="shared" si="2"/>
        <v>12975.95597971614</v>
      </c>
      <c r="F3" s="24">
        <f t="shared" si="2"/>
        <v>12367.952245837876</v>
      </c>
      <c r="G3" s="24">
        <f t="shared" si="2"/>
        <v>11734.948103982166</v>
      </c>
      <c r="H3" s="24">
        <f t="shared" si="2"/>
        <v>10515.178142320667</v>
      </c>
      <c r="I3" s="24">
        <f t="shared" si="2"/>
        <v>10139.65161006716</v>
      </c>
      <c r="J3" s="24">
        <f t="shared" si="2"/>
        <v>9401.1042180805234</v>
      </c>
      <c r="K3" s="24">
        <f t="shared" si="2"/>
        <v>11717.974296002725</v>
      </c>
      <c r="L3" s="24">
        <f t="shared" si="2"/>
        <v>10752.571986096811</v>
      </c>
      <c r="M3" s="24">
        <f t="shared" si="2"/>
        <v>10460.456081030834</v>
      </c>
      <c r="N3" s="24">
        <f t="shared" si="2"/>
        <v>9927.3828808762282</v>
      </c>
      <c r="O3" s="24">
        <f t="shared" si="2"/>
        <v>10088.68735250711</v>
      </c>
      <c r="P3" s="24">
        <f t="shared" si="2"/>
        <v>11086.311008546378</v>
      </c>
      <c r="Q3" s="24">
        <f t="shared" si="2"/>
        <v>11120.34178202421</v>
      </c>
      <c r="R3" s="24">
        <f t="shared" si="2"/>
        <v>12272.956470837615</v>
      </c>
      <c r="S3" s="24">
        <f t="shared" si="2"/>
        <v>11717.969955091365</v>
      </c>
      <c r="T3" s="24">
        <f t="shared" si="2"/>
        <v>12406.55565357713</v>
      </c>
      <c r="U3" s="24">
        <f t="shared" si="2"/>
        <v>10588.60160117255</v>
      </c>
      <c r="V3" s="24">
        <f t="shared" si="2"/>
        <v>9846.3252730734894</v>
      </c>
      <c r="W3" s="24">
        <f t="shared" si="2"/>
        <v>9496.743579513939</v>
      </c>
      <c r="X3" s="24">
        <f t="shared" si="2"/>
        <v>8492.0262994498462</v>
      </c>
      <c r="Y3" s="24">
        <f t="shared" ref="Y3:Z3" si="3">SUM(Y4,Y8,Y11)</f>
        <v>9246.4895514085547</v>
      </c>
      <c r="Z3" s="24">
        <f t="shared" si="3"/>
        <v>8200.1094714962983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6521.8689362006198</v>
      </c>
      <c r="D4" s="19">
        <f t="shared" si="4"/>
        <v>8010.9912449358799</v>
      </c>
      <c r="E4" s="19">
        <f t="shared" si="4"/>
        <v>8501.3151256064939</v>
      </c>
      <c r="F4" s="19">
        <f t="shared" si="4"/>
        <v>6411.8772169214963</v>
      </c>
      <c r="G4" s="19">
        <f t="shared" si="4"/>
        <v>6089.1215125434128</v>
      </c>
      <c r="H4" s="19">
        <f t="shared" si="4"/>
        <v>5519.6642341849347</v>
      </c>
      <c r="I4" s="19">
        <f t="shared" si="4"/>
        <v>4916.8736976472928</v>
      </c>
      <c r="J4" s="19">
        <f t="shared" si="4"/>
        <v>5637.7155263744544</v>
      </c>
      <c r="K4" s="19">
        <f t="shared" si="4"/>
        <v>7907.759516760585</v>
      </c>
      <c r="L4" s="19">
        <f t="shared" si="4"/>
        <v>6322.0078404253009</v>
      </c>
      <c r="M4" s="19">
        <f t="shared" si="4"/>
        <v>7956.1501952507579</v>
      </c>
      <c r="N4" s="19">
        <f t="shared" si="4"/>
        <v>7378.4821488049911</v>
      </c>
      <c r="O4" s="19">
        <f t="shared" si="4"/>
        <v>7361.6874237638804</v>
      </c>
      <c r="P4" s="19">
        <f t="shared" si="4"/>
        <v>8131.6157728218577</v>
      </c>
      <c r="Q4" s="19">
        <f t="shared" si="4"/>
        <v>8725.1563487881813</v>
      </c>
      <c r="R4" s="19">
        <f t="shared" si="4"/>
        <v>9881.0353086817249</v>
      </c>
      <c r="S4" s="19">
        <f t="shared" si="4"/>
        <v>9187.3997048816836</v>
      </c>
      <c r="T4" s="19">
        <f t="shared" si="4"/>
        <v>10128.215832148991</v>
      </c>
      <c r="U4" s="19">
        <f t="shared" si="4"/>
        <v>8364.6336041740688</v>
      </c>
      <c r="V4" s="19">
        <f t="shared" si="4"/>
        <v>7821.5016113747852</v>
      </c>
      <c r="W4" s="19">
        <f t="shared" si="4"/>
        <v>7606.5185793182709</v>
      </c>
      <c r="X4" s="19">
        <f t="shared" si="4"/>
        <v>6697.425221563255</v>
      </c>
      <c r="Y4" s="19">
        <f t="shared" ref="Y4:Z4" si="5">SUM(Y5:Y7)</f>
        <v>7448.3828941962511</v>
      </c>
      <c r="Z4" s="19">
        <f t="shared" si="5"/>
        <v>6060.4157123644336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0.27133392000000001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485.7705661329357</v>
      </c>
      <c r="H5" s="8">
        <f>FC_IND_CPC_BC_E!H5+FC_IND_CPC_OC_E!H5+FC_IND_CPC_PH_E!H5</f>
        <v>514.76544327957242</v>
      </c>
      <c r="I5" s="8">
        <f>FC_IND_CPC_BC_E!I5+FC_IND_CPC_OC_E!I5+FC_IND_CPC_PH_E!I5</f>
        <v>553.85922557064794</v>
      </c>
      <c r="J5" s="8">
        <f>FC_IND_CPC_BC_E!J5+FC_IND_CPC_OC_E!J5+FC_IND_CPC_PH_E!J5</f>
        <v>486.06689791341182</v>
      </c>
      <c r="K5" s="8">
        <f>FC_IND_CPC_BC_E!K5+FC_IND_CPC_OC_E!K5+FC_IND_CPC_PH_E!K5</f>
        <v>574.6026044329767</v>
      </c>
      <c r="L5" s="8">
        <f>FC_IND_CPC_BC_E!L5+FC_IND_CPC_OC_E!L5+FC_IND_CPC_PH_E!L5</f>
        <v>357.11139851334133</v>
      </c>
      <c r="M5" s="8">
        <f>FC_IND_CPC_BC_E!M5+FC_IND_CPC_OC_E!M5+FC_IND_CPC_PH_E!M5</f>
        <v>459.81324769696198</v>
      </c>
      <c r="N5" s="8">
        <f>FC_IND_CPC_BC_E!N5+FC_IND_CPC_OC_E!N5+FC_IND_CPC_PH_E!N5</f>
        <v>970.90671923737455</v>
      </c>
      <c r="O5" s="8">
        <f>FC_IND_CPC_BC_E!O5+FC_IND_CPC_OC_E!O5+FC_IND_CPC_PH_E!O5</f>
        <v>1016.8098103023201</v>
      </c>
      <c r="P5" s="8">
        <f>FC_IND_CPC_BC_E!P5+FC_IND_CPC_OC_E!P5+FC_IND_CPC_PH_E!P5</f>
        <v>1542.9229229730672</v>
      </c>
      <c r="Q5" s="8">
        <f>FC_IND_CPC_BC_E!Q5+FC_IND_CPC_OC_E!Q5+FC_IND_CPC_PH_E!Q5</f>
        <v>1084.3525494761363</v>
      </c>
      <c r="R5" s="8">
        <f>FC_IND_CPC_BC_E!R5+FC_IND_CPC_OC_E!R5+FC_IND_CPC_PH_E!R5</f>
        <v>891.34341148798364</v>
      </c>
      <c r="S5" s="8">
        <f>FC_IND_CPC_BC_E!S5+FC_IND_CPC_OC_E!S5+FC_IND_CPC_PH_E!S5</f>
        <v>626.47131100723925</v>
      </c>
      <c r="T5" s="8">
        <f>FC_IND_CPC_BC_E!T5+FC_IND_CPC_OC_E!T5+FC_IND_CPC_PH_E!T5</f>
        <v>969.94132162774929</v>
      </c>
      <c r="U5" s="8">
        <f>FC_IND_CPC_BC_E!U5+FC_IND_CPC_OC_E!U5+FC_IND_CPC_PH_E!U5</f>
        <v>1074.3123227564608</v>
      </c>
      <c r="V5" s="8">
        <f>FC_IND_CPC_BC_E!V5+FC_IND_CPC_OC_E!V5+FC_IND_CPC_PH_E!V5</f>
        <v>974.40889404640916</v>
      </c>
      <c r="W5" s="8">
        <f>FC_IND_CPC_BC_E!W5+FC_IND_CPC_OC_E!W5+FC_IND_CPC_PH_E!W5</f>
        <v>543.33900287997278</v>
      </c>
      <c r="X5" s="8">
        <f>FC_IND_CPC_BC_E!X5+FC_IND_CPC_OC_E!X5+FC_IND_CPC_PH_E!X5</f>
        <v>720.4387793289194</v>
      </c>
      <c r="Y5" s="8">
        <f>FC_IND_CPC_BC_E!Y5+FC_IND_CPC_OC_E!Y5+FC_IND_CPC_PH_E!Y5</f>
        <v>704.77704518480812</v>
      </c>
      <c r="Z5" s="8">
        <f>FC_IND_CPC_BC_E!Z5+FC_IND_CPC_OC_E!Z5+FC_IND_CPC_PH_E!Z5</f>
        <v>230.51078358481413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2.6614009453250191</v>
      </c>
      <c r="D6" s="8">
        <f>FC_IND_CPC_BC_E!D6+FC_IND_CPC_OC_E!D6+FC_IND_CPC_PH_E!D6</f>
        <v>26.899998014828757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5.5247806151999983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6518.9362013352948</v>
      </c>
      <c r="D7" s="8">
        <f>FC_IND_CPC_BC_E!D7+FC_IND_CPC_OC_E!D7+FC_IND_CPC_PH_E!D7</f>
        <v>7984.0912469210507</v>
      </c>
      <c r="E7" s="8">
        <f>FC_IND_CPC_BC_E!E7+FC_IND_CPC_OC_E!E7+FC_IND_CPC_PH_E!E7</f>
        <v>8501.3151256064939</v>
      </c>
      <c r="F7" s="8">
        <f>FC_IND_CPC_BC_E!F7+FC_IND_CPC_OC_E!F7+FC_IND_CPC_PH_E!F7</f>
        <v>6411.8772169214963</v>
      </c>
      <c r="G7" s="8">
        <f>FC_IND_CPC_BC_E!G7+FC_IND_CPC_OC_E!G7+FC_IND_CPC_PH_E!G7</f>
        <v>5603.3509464104773</v>
      </c>
      <c r="H7" s="8">
        <f>FC_IND_CPC_BC_E!H7+FC_IND_CPC_OC_E!H7+FC_IND_CPC_PH_E!H7</f>
        <v>5004.8987909053621</v>
      </c>
      <c r="I7" s="8">
        <f>FC_IND_CPC_BC_E!I7+FC_IND_CPC_OC_E!I7+FC_IND_CPC_PH_E!I7</f>
        <v>4363.0144720766448</v>
      </c>
      <c r="J7" s="8">
        <f>FC_IND_CPC_BC_E!J7+FC_IND_CPC_OC_E!J7+FC_IND_CPC_PH_E!J7</f>
        <v>5151.6486284610428</v>
      </c>
      <c r="K7" s="8">
        <f>FC_IND_CPC_BC_E!K7+FC_IND_CPC_OC_E!K7+FC_IND_CPC_PH_E!K7</f>
        <v>7333.1569123276086</v>
      </c>
      <c r="L7" s="8">
        <f>FC_IND_CPC_BC_E!L7+FC_IND_CPC_OC_E!L7+FC_IND_CPC_PH_E!L7</f>
        <v>5964.8964419119593</v>
      </c>
      <c r="M7" s="8">
        <f>FC_IND_CPC_BC_E!M7+FC_IND_CPC_OC_E!M7+FC_IND_CPC_PH_E!M7</f>
        <v>7496.3369475537957</v>
      </c>
      <c r="N7" s="8">
        <f>FC_IND_CPC_BC_E!N7+FC_IND_CPC_OC_E!N7+FC_IND_CPC_PH_E!N7</f>
        <v>6407.5754295676161</v>
      </c>
      <c r="O7" s="8">
        <f>FC_IND_CPC_BC_E!O7+FC_IND_CPC_OC_E!O7+FC_IND_CPC_PH_E!O7</f>
        <v>6339.3528328463599</v>
      </c>
      <c r="P7" s="8">
        <f>FC_IND_CPC_BC_E!P7+FC_IND_CPC_OC_E!P7+FC_IND_CPC_PH_E!P7</f>
        <v>6588.6928498487905</v>
      </c>
      <c r="Q7" s="8">
        <f>FC_IND_CPC_BC_E!Q7+FC_IND_CPC_OC_E!Q7+FC_IND_CPC_PH_E!Q7</f>
        <v>7640.8037993120442</v>
      </c>
      <c r="R7" s="8">
        <f>FC_IND_CPC_BC_E!R7+FC_IND_CPC_OC_E!R7+FC_IND_CPC_PH_E!R7</f>
        <v>8989.6918971937412</v>
      </c>
      <c r="S7" s="8">
        <f>FC_IND_CPC_BC_E!S7+FC_IND_CPC_OC_E!S7+FC_IND_CPC_PH_E!S7</f>
        <v>8560.9283938744447</v>
      </c>
      <c r="T7" s="8">
        <f>FC_IND_CPC_BC_E!T7+FC_IND_CPC_OC_E!T7+FC_IND_CPC_PH_E!T7</f>
        <v>9158.2745105212416</v>
      </c>
      <c r="U7" s="8">
        <f>FC_IND_CPC_BC_E!U7+FC_IND_CPC_OC_E!U7+FC_IND_CPC_PH_E!U7</f>
        <v>7290.3212814176077</v>
      </c>
      <c r="V7" s="8">
        <f>FC_IND_CPC_BC_E!V7+FC_IND_CPC_OC_E!V7+FC_IND_CPC_PH_E!V7</f>
        <v>6847.0927173283762</v>
      </c>
      <c r="W7" s="8">
        <f>FC_IND_CPC_BC_E!W7+FC_IND_CPC_OC_E!W7+FC_IND_CPC_PH_E!W7</f>
        <v>7063.1795764382978</v>
      </c>
      <c r="X7" s="8">
        <f>FC_IND_CPC_BC_E!X7+FC_IND_CPC_OC_E!X7+FC_IND_CPC_PH_E!X7</f>
        <v>5976.9864422343353</v>
      </c>
      <c r="Y7" s="8">
        <f>FC_IND_CPC_BC_E!Y7+FC_IND_CPC_OC_E!Y7+FC_IND_CPC_PH_E!Y7</f>
        <v>6743.6058490114428</v>
      </c>
      <c r="Z7" s="8">
        <f>FC_IND_CPC_BC_E!Z7+FC_IND_CPC_OC_E!Z7+FC_IND_CPC_PH_E!Z7</f>
        <v>5829.9049287796197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4101.9830494889138</v>
      </c>
      <c r="D8" s="19">
        <f t="shared" si="6"/>
        <v>2642.7933365968138</v>
      </c>
      <c r="E8" s="19">
        <f t="shared" si="6"/>
        <v>2647.2173928751645</v>
      </c>
      <c r="F8" s="19">
        <f t="shared" si="6"/>
        <v>3513.3330144521033</v>
      </c>
      <c r="G8" s="19">
        <f t="shared" si="6"/>
        <v>3785.9460808250242</v>
      </c>
      <c r="H8" s="19">
        <f t="shared" si="6"/>
        <v>3674.2273154244785</v>
      </c>
      <c r="I8" s="19">
        <f t="shared" si="6"/>
        <v>3726.7579861402273</v>
      </c>
      <c r="J8" s="19">
        <f t="shared" si="6"/>
        <v>2480.2994826271929</v>
      </c>
      <c r="K8" s="19">
        <f t="shared" si="6"/>
        <v>2619.8692618786285</v>
      </c>
      <c r="L8" s="19">
        <f t="shared" si="6"/>
        <v>3623.0831931583871</v>
      </c>
      <c r="M8" s="19">
        <f t="shared" si="6"/>
        <v>1844.4995252168721</v>
      </c>
      <c r="N8" s="19">
        <f t="shared" si="6"/>
        <v>1742.0405698513307</v>
      </c>
      <c r="O8" s="19">
        <f t="shared" si="6"/>
        <v>1752.3944403825928</v>
      </c>
      <c r="P8" s="19">
        <f t="shared" si="6"/>
        <v>1589.4865597570299</v>
      </c>
      <c r="Q8" s="19">
        <f t="shared" si="6"/>
        <v>1423.2587114279231</v>
      </c>
      <c r="R8" s="19">
        <f t="shared" si="6"/>
        <v>1303.5889799876245</v>
      </c>
      <c r="S8" s="19">
        <f t="shared" si="6"/>
        <v>1208.0149171689709</v>
      </c>
      <c r="T8" s="19">
        <f t="shared" si="6"/>
        <v>1579.2875217826715</v>
      </c>
      <c r="U8" s="19">
        <f t="shared" si="6"/>
        <v>1538.1247240415244</v>
      </c>
      <c r="V8" s="19">
        <f t="shared" si="6"/>
        <v>1447.6377746540397</v>
      </c>
      <c r="W8" s="19">
        <f t="shared" si="6"/>
        <v>1393.5311019357691</v>
      </c>
      <c r="X8" s="19">
        <f t="shared" si="6"/>
        <v>1362.1219953109392</v>
      </c>
      <c r="Y8" s="19">
        <f t="shared" ref="Y8:Z8" si="7">SUM(Y9:Y10)</f>
        <v>1318.7159449617561</v>
      </c>
      <c r="Z8" s="19">
        <f t="shared" si="7"/>
        <v>1464.7396878757427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63.868288838331438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3.596735999999999E-2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4101.9830494889138</v>
      </c>
      <c r="D10" s="8">
        <f>FC_IND_CPC_BC_E!D10+FC_IND_CPC_OC_E!D10+FC_IND_CPC_PH_E!D10</f>
        <v>2642.7933365968138</v>
      </c>
      <c r="E10" s="8">
        <f>FC_IND_CPC_BC_E!E10+FC_IND_CPC_OC_E!E10+FC_IND_CPC_PH_E!E10</f>
        <v>2647.2173928751645</v>
      </c>
      <c r="F10" s="8">
        <f>FC_IND_CPC_BC_E!F10+FC_IND_CPC_OC_E!F10+FC_IND_CPC_PH_E!F10</f>
        <v>3513.3330144521033</v>
      </c>
      <c r="G10" s="8">
        <f>FC_IND_CPC_BC_E!G10+FC_IND_CPC_OC_E!G10+FC_IND_CPC_PH_E!G10</f>
        <v>3785.9460808250242</v>
      </c>
      <c r="H10" s="8">
        <f>FC_IND_CPC_BC_E!H10+FC_IND_CPC_OC_E!H10+FC_IND_CPC_PH_E!H10</f>
        <v>3674.2273154244785</v>
      </c>
      <c r="I10" s="8">
        <f>FC_IND_CPC_BC_E!I10+FC_IND_CPC_OC_E!I10+FC_IND_CPC_PH_E!I10</f>
        <v>3726.7579861402273</v>
      </c>
      <c r="J10" s="8">
        <f>FC_IND_CPC_BC_E!J10+FC_IND_CPC_OC_E!J10+FC_IND_CPC_PH_E!J10</f>
        <v>2480.2994826271929</v>
      </c>
      <c r="K10" s="8">
        <f>FC_IND_CPC_BC_E!K10+FC_IND_CPC_OC_E!K10+FC_IND_CPC_PH_E!K10</f>
        <v>2619.8692618786285</v>
      </c>
      <c r="L10" s="8">
        <f>FC_IND_CPC_BC_E!L10+FC_IND_CPC_OC_E!L10+FC_IND_CPC_PH_E!L10</f>
        <v>3623.0831931583871</v>
      </c>
      <c r="M10" s="8">
        <f>FC_IND_CPC_BC_E!M10+FC_IND_CPC_OC_E!M10+FC_IND_CPC_PH_E!M10</f>
        <v>1780.6312363785407</v>
      </c>
      <c r="N10" s="8">
        <f>FC_IND_CPC_BC_E!N10+FC_IND_CPC_OC_E!N10+FC_IND_CPC_PH_E!N10</f>
        <v>1742.0405698513307</v>
      </c>
      <c r="O10" s="8">
        <f>FC_IND_CPC_BC_E!O10+FC_IND_CPC_OC_E!O10+FC_IND_CPC_PH_E!O10</f>
        <v>1752.3944403825928</v>
      </c>
      <c r="P10" s="8">
        <f>FC_IND_CPC_BC_E!P10+FC_IND_CPC_OC_E!P10+FC_IND_CPC_PH_E!P10</f>
        <v>1589.4865597570299</v>
      </c>
      <c r="Q10" s="8">
        <f>FC_IND_CPC_BC_E!Q10+FC_IND_CPC_OC_E!Q10+FC_IND_CPC_PH_E!Q10</f>
        <v>1423.2587114279231</v>
      </c>
      <c r="R10" s="8">
        <f>FC_IND_CPC_BC_E!R10+FC_IND_CPC_OC_E!R10+FC_IND_CPC_PH_E!R10</f>
        <v>1303.5889799876245</v>
      </c>
      <c r="S10" s="8">
        <f>FC_IND_CPC_BC_E!S10+FC_IND_CPC_OC_E!S10+FC_IND_CPC_PH_E!S10</f>
        <v>1208.0149171689709</v>
      </c>
      <c r="T10" s="8">
        <f>FC_IND_CPC_BC_E!T10+FC_IND_CPC_OC_E!T10+FC_IND_CPC_PH_E!T10</f>
        <v>1579.2875217826715</v>
      </c>
      <c r="U10" s="8">
        <f>FC_IND_CPC_BC_E!U10+FC_IND_CPC_OC_E!U10+FC_IND_CPC_PH_E!U10</f>
        <v>1538.1247240415244</v>
      </c>
      <c r="V10" s="8">
        <f>FC_IND_CPC_BC_E!V10+FC_IND_CPC_OC_E!V10+FC_IND_CPC_PH_E!V10</f>
        <v>1447.6018072940396</v>
      </c>
      <c r="W10" s="8">
        <f>FC_IND_CPC_BC_E!W10+FC_IND_CPC_OC_E!W10+FC_IND_CPC_PH_E!W10</f>
        <v>1393.5311019357691</v>
      </c>
      <c r="X10" s="8">
        <f>FC_IND_CPC_BC_E!X10+FC_IND_CPC_OC_E!X10+FC_IND_CPC_PH_E!X10</f>
        <v>1362.1219953109392</v>
      </c>
      <c r="Y10" s="8">
        <f>FC_IND_CPC_BC_E!Y10+FC_IND_CPC_OC_E!Y10+FC_IND_CPC_PH_E!Y10</f>
        <v>1318.7159449617561</v>
      </c>
      <c r="Z10" s="8">
        <f>FC_IND_CPC_BC_E!Z10+FC_IND_CPC_OC_E!Z10+FC_IND_CPC_PH_E!Z10</f>
        <v>1464.7396878757427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1303.9760582432027</v>
      </c>
      <c r="D11" s="19">
        <f t="shared" si="8"/>
        <v>1614.9188403663391</v>
      </c>
      <c r="E11" s="19">
        <f t="shared" si="8"/>
        <v>1827.4234612344821</v>
      </c>
      <c r="F11" s="19">
        <f t="shared" si="8"/>
        <v>2442.7420144642765</v>
      </c>
      <c r="G11" s="19">
        <f t="shared" si="8"/>
        <v>1859.8805106137299</v>
      </c>
      <c r="H11" s="19">
        <f t="shared" si="8"/>
        <v>1321.2865927112553</v>
      </c>
      <c r="I11" s="19">
        <f t="shared" si="8"/>
        <v>1496.0199262796393</v>
      </c>
      <c r="J11" s="19">
        <f t="shared" si="8"/>
        <v>1283.089209078877</v>
      </c>
      <c r="K11" s="19">
        <f t="shared" si="8"/>
        <v>1190.345517363513</v>
      </c>
      <c r="L11" s="19">
        <f t="shared" si="8"/>
        <v>807.48095251312168</v>
      </c>
      <c r="M11" s="19">
        <f t="shared" si="8"/>
        <v>659.80636056320282</v>
      </c>
      <c r="N11" s="19">
        <f t="shared" si="8"/>
        <v>806.86016221990576</v>
      </c>
      <c r="O11" s="19">
        <f t="shared" si="8"/>
        <v>974.60548836063583</v>
      </c>
      <c r="P11" s="19">
        <f t="shared" si="8"/>
        <v>1365.2086759674894</v>
      </c>
      <c r="Q11" s="19">
        <f t="shared" si="8"/>
        <v>971.92672180810598</v>
      </c>
      <c r="R11" s="19">
        <f t="shared" si="8"/>
        <v>1088.3321821682653</v>
      </c>
      <c r="S11" s="19">
        <f t="shared" si="8"/>
        <v>1322.5553330407092</v>
      </c>
      <c r="T11" s="19">
        <f t="shared" si="8"/>
        <v>699.05229964546788</v>
      </c>
      <c r="U11" s="19">
        <f t="shared" si="8"/>
        <v>685.84327295695607</v>
      </c>
      <c r="V11" s="19">
        <f t="shared" si="8"/>
        <v>577.18588704466549</v>
      </c>
      <c r="W11" s="19">
        <f t="shared" si="8"/>
        <v>496.6938982598989</v>
      </c>
      <c r="X11" s="19">
        <f t="shared" si="8"/>
        <v>432.47908257565217</v>
      </c>
      <c r="Y11" s="19">
        <f t="shared" ref="Y11:Z11" si="9">SUM(Y12:Y16)</f>
        <v>479.39071225054738</v>
      </c>
      <c r="Z11" s="19">
        <f t="shared" si="9"/>
        <v>674.9540712561228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17.119828800106667</v>
      </c>
      <c r="P12" s="8">
        <f>FC_IND_CPC_BC_E!P12+FC_IND_CPC_OC_E!P12+FC_IND_CPC_PH_E!P12</f>
        <v>10.272128400063998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2.6563679999999999E-2</v>
      </c>
      <c r="Y12" s="8">
        <f>FC_IND_CPC_BC_E!Y12+FC_IND_CPC_OC_E!Y12+FC_IND_CPC_PH_E!Y12</f>
        <v>2.179584E-2</v>
      </c>
      <c r="Z12" s="8">
        <f>FC_IND_CPC_BC_E!Z12+FC_IND_CPC_OC_E!Z12+FC_IND_CPC_PH_E!Z12</f>
        <v>2.6563680000000003E-2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924.81254483714065</v>
      </c>
      <c r="D13" s="8">
        <f>FC_IND_CPC_BC_E!D13+FC_IND_CPC_OC_E!D13+FC_IND_CPC_PH_E!D13</f>
        <v>1227.3913858093499</v>
      </c>
      <c r="E13" s="8">
        <f>FC_IND_CPC_BC_E!E13+FC_IND_CPC_OC_E!E13+FC_IND_CPC_PH_E!E13</f>
        <v>1541.8543124666278</v>
      </c>
      <c r="F13" s="8">
        <f>FC_IND_CPC_BC_E!F13+FC_IND_CPC_OC_E!F13+FC_IND_CPC_PH_E!F13</f>
        <v>1794.3287382850767</v>
      </c>
      <c r="G13" s="8">
        <f>FC_IND_CPC_BC_E!G13+FC_IND_CPC_OC_E!G13+FC_IND_CPC_PH_E!G13</f>
        <v>1291.91700142373</v>
      </c>
      <c r="H13" s="8">
        <f>FC_IND_CPC_BC_E!H13+FC_IND_CPC_OC_E!H13+FC_IND_CPC_PH_E!H13</f>
        <v>719.77745517805511</v>
      </c>
      <c r="I13" s="8">
        <f>FC_IND_CPC_BC_E!I13+FC_IND_CPC_OC_E!I13+FC_IND_CPC_PH_E!I13</f>
        <v>777.43121284163897</v>
      </c>
      <c r="J13" s="8">
        <f>FC_IND_CPC_BC_E!J13+FC_IND_CPC_OC_E!J13+FC_IND_CPC_PH_E!J13</f>
        <v>723.92446847247675</v>
      </c>
      <c r="K13" s="8">
        <f>FC_IND_CPC_BC_E!K13+FC_IND_CPC_OC_E!K13+FC_IND_CPC_PH_E!K13</f>
        <v>623.48643993471296</v>
      </c>
      <c r="L13" s="8">
        <f>FC_IND_CPC_BC_E!L13+FC_IND_CPC_OC_E!L13+FC_IND_CPC_PH_E!L13</f>
        <v>293.43117878032172</v>
      </c>
      <c r="M13" s="8">
        <f>FC_IND_CPC_BC_E!M13+FC_IND_CPC_OC_E!M13+FC_IND_CPC_PH_E!M13</f>
        <v>198.79560275120292</v>
      </c>
      <c r="N13" s="8">
        <f>FC_IND_CPC_BC_E!N13+FC_IND_CPC_OC_E!N13+FC_IND_CPC_PH_E!N13</f>
        <v>228.44943197830577</v>
      </c>
      <c r="O13" s="8">
        <f>FC_IND_CPC_BC_E!O13+FC_IND_CPC_OC_E!O13+FC_IND_CPC_PH_E!O13</f>
        <v>424.30113676845008</v>
      </c>
      <c r="P13" s="8">
        <f>FC_IND_CPC_BC_E!P13+FC_IND_CPC_OC_E!P13+FC_IND_CPC_PH_E!P13</f>
        <v>628.52473639734649</v>
      </c>
      <c r="Q13" s="8">
        <f>FC_IND_CPC_BC_E!Q13+FC_IND_CPC_OC_E!Q13+FC_IND_CPC_PH_E!Q13</f>
        <v>478.17019701120461</v>
      </c>
      <c r="R13" s="8">
        <f>FC_IND_CPC_BC_E!R13+FC_IND_CPC_OC_E!R13+FC_IND_CPC_PH_E!R13</f>
        <v>627.17350535784249</v>
      </c>
      <c r="S13" s="8">
        <f>FC_IND_CPC_BC_E!S13+FC_IND_CPC_OC_E!S13+FC_IND_CPC_PH_E!S13</f>
        <v>683.24826552065304</v>
      </c>
      <c r="T13" s="8">
        <f>FC_IND_CPC_BC_E!T13+FC_IND_CPC_OC_E!T13+FC_IND_CPC_PH_E!T13</f>
        <v>278.17027420534981</v>
      </c>
      <c r="U13" s="8">
        <f>FC_IND_CPC_BC_E!U13+FC_IND_CPC_OC_E!U13+FC_IND_CPC_PH_E!U13</f>
        <v>313.86581595649153</v>
      </c>
      <c r="V13" s="8">
        <f>FC_IND_CPC_BC_E!V13+FC_IND_CPC_OC_E!V13+FC_IND_CPC_PH_E!V13</f>
        <v>366.85352202697788</v>
      </c>
      <c r="W13" s="8">
        <f>FC_IND_CPC_BC_E!W13+FC_IND_CPC_OC_E!W13+FC_IND_CPC_PH_E!W13</f>
        <v>388.86372924629893</v>
      </c>
      <c r="X13" s="8">
        <f>FC_IND_CPC_BC_E!X13+FC_IND_CPC_OC_E!X13+FC_IND_CPC_PH_E!X13</f>
        <v>313.49070636565216</v>
      </c>
      <c r="Y13" s="8">
        <f>FC_IND_CPC_BC_E!Y13+FC_IND_CPC_OC_E!Y13+FC_IND_CPC_PH_E!Y13</f>
        <v>307.61842454374744</v>
      </c>
      <c r="Z13" s="8">
        <f>FC_IND_CPC_BC_E!Z13+FC_IND_CPC_OC_E!Z13+FC_IND_CPC_PH_E!Z13</f>
        <v>605.10711560732284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104.92449372000002</v>
      </c>
      <c r="F15" s="8">
        <f>FC_IND_CPC_BC_E!F15+FC_IND_CPC_OC_E!F15+FC_IND_CPC_PH_E!F15</f>
        <v>110.31102504</v>
      </c>
      <c r="G15" s="8">
        <f>FC_IND_CPC_BC_E!G15+FC_IND_CPC_OC_E!G15+FC_IND_CPC_PH_E!G15</f>
        <v>85.856213520000011</v>
      </c>
      <c r="H15" s="8">
        <f>FC_IND_CPC_BC_E!H15+FC_IND_CPC_OC_E!H15+FC_IND_CPC_PH_E!H15</f>
        <v>78.338427479999993</v>
      </c>
      <c r="I15" s="8">
        <f>FC_IND_CPC_BC_E!I15+FC_IND_CPC_OC_E!I15+FC_IND_CPC_PH_E!I15</f>
        <v>39.236469119999995</v>
      </c>
      <c r="J15" s="8">
        <f>FC_IND_CPC_BC_E!J15+FC_IND_CPC_OC_E!J15+FC_IND_CPC_PH_E!J15</f>
        <v>41.882130119999999</v>
      </c>
      <c r="K15" s="8">
        <f>FC_IND_CPC_BC_E!K15+FC_IND_CPC_OC_E!K15+FC_IND_CPC_PH_E!K15</f>
        <v>47.854059240000005</v>
      </c>
      <c r="L15" s="8">
        <f>FC_IND_CPC_BC_E!L15+FC_IND_CPC_OC_E!L15+FC_IND_CPC_PH_E!L15</f>
        <v>41.984497800000014</v>
      </c>
      <c r="M15" s="8">
        <f>FC_IND_CPC_BC_E!M15+FC_IND_CPC_OC_E!M15+FC_IND_CPC_PH_E!M15</f>
        <v>3.0654623999999999</v>
      </c>
      <c r="N15" s="8">
        <f>FC_IND_CPC_BC_E!N15+FC_IND_CPC_OC_E!N15+FC_IND_CPC_PH_E!N15</f>
        <v>138.64155923999999</v>
      </c>
      <c r="O15" s="8">
        <f>FC_IND_CPC_BC_E!O15+FC_IND_CPC_OC_E!O15+FC_IND_CPC_PH_E!O15</f>
        <v>131.86256556000004</v>
      </c>
      <c r="P15" s="8">
        <f>FC_IND_CPC_BC_E!P15+FC_IND_CPC_OC_E!P15+FC_IND_CPC_PH_E!P15</f>
        <v>130.39166280000003</v>
      </c>
      <c r="Q15" s="8">
        <f>FC_IND_CPC_BC_E!Q15+FC_IND_CPC_OC_E!Q15+FC_IND_CPC_PH_E!Q15</f>
        <v>118.90954548000002</v>
      </c>
      <c r="R15" s="8">
        <f>FC_IND_CPC_BC_E!R15+FC_IND_CPC_OC_E!R15+FC_IND_CPC_PH_E!R15</f>
        <v>124.85939508000003</v>
      </c>
      <c r="S15" s="8">
        <f>FC_IND_CPC_BC_E!S15+FC_IND_CPC_OC_E!S15+FC_IND_CPC_PH_E!S15</f>
        <v>12.120494400000004</v>
      </c>
      <c r="T15" s="8">
        <f>FC_IND_CPC_BC_E!T15+FC_IND_CPC_OC_E!T15+FC_IND_CPC_PH_E!T15</f>
        <v>10.512175679999997</v>
      </c>
      <c r="U15" s="8">
        <f>FC_IND_CPC_BC_E!U15+FC_IND_CPC_OC_E!U15+FC_IND_CPC_PH_E!U15</f>
        <v>9.6987196799999982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379.16351340606201</v>
      </c>
      <c r="D16" s="8">
        <f>FC_IND_CPC_BC_E!D16+FC_IND_CPC_OC_E!D16+FC_IND_CPC_PH_E!D16</f>
        <v>387.52745455698908</v>
      </c>
      <c r="E16" s="8">
        <f>FC_IND_CPC_BC_E!E16+FC_IND_CPC_OC_E!E16+FC_IND_CPC_PH_E!E16</f>
        <v>180.64465504785414</v>
      </c>
      <c r="F16" s="8">
        <f>FC_IND_CPC_BC_E!F16+FC_IND_CPC_OC_E!F16+FC_IND_CPC_PH_E!F16</f>
        <v>538.10225113919967</v>
      </c>
      <c r="G16" s="8">
        <f>FC_IND_CPC_BC_E!G16+FC_IND_CPC_OC_E!G16+FC_IND_CPC_PH_E!G16</f>
        <v>482.10729566999998</v>
      </c>
      <c r="H16" s="8">
        <f>FC_IND_CPC_BC_E!H16+FC_IND_CPC_OC_E!H16+FC_IND_CPC_PH_E!H16</f>
        <v>523.17071005320031</v>
      </c>
      <c r="I16" s="8">
        <f>FC_IND_CPC_BC_E!I16+FC_IND_CPC_OC_E!I16+FC_IND_CPC_PH_E!I16</f>
        <v>679.35224431800032</v>
      </c>
      <c r="J16" s="8">
        <f>FC_IND_CPC_BC_E!J16+FC_IND_CPC_OC_E!J16+FC_IND_CPC_PH_E!J16</f>
        <v>517.28261048640013</v>
      </c>
      <c r="K16" s="8">
        <f>FC_IND_CPC_BC_E!K16+FC_IND_CPC_OC_E!K16+FC_IND_CPC_PH_E!K16</f>
        <v>519.00501818880002</v>
      </c>
      <c r="L16" s="8">
        <f>FC_IND_CPC_BC_E!L16+FC_IND_CPC_OC_E!L16+FC_IND_CPC_PH_E!L16</f>
        <v>472.06527593279998</v>
      </c>
      <c r="M16" s="8">
        <f>FC_IND_CPC_BC_E!M16+FC_IND_CPC_OC_E!M16+FC_IND_CPC_PH_E!M16</f>
        <v>457.94529541199995</v>
      </c>
      <c r="N16" s="8">
        <f>FC_IND_CPC_BC_E!N16+FC_IND_CPC_OC_E!N16+FC_IND_CPC_PH_E!N16</f>
        <v>439.76917100160006</v>
      </c>
      <c r="O16" s="8">
        <f>FC_IND_CPC_BC_E!O16+FC_IND_CPC_OC_E!O16+FC_IND_CPC_PH_E!O16</f>
        <v>401.32195723207906</v>
      </c>
      <c r="P16" s="8">
        <f>FC_IND_CPC_BC_E!P16+FC_IND_CPC_OC_E!P16+FC_IND_CPC_PH_E!P16</f>
        <v>596.02014837007891</v>
      </c>
      <c r="Q16" s="8">
        <f>FC_IND_CPC_BC_E!Q16+FC_IND_CPC_OC_E!Q16+FC_IND_CPC_PH_E!Q16</f>
        <v>374.84697931690141</v>
      </c>
      <c r="R16" s="8">
        <f>FC_IND_CPC_BC_E!R16+FC_IND_CPC_OC_E!R16+FC_IND_CPC_PH_E!R16</f>
        <v>336.29928173042271</v>
      </c>
      <c r="S16" s="8">
        <f>FC_IND_CPC_BC_E!S16+FC_IND_CPC_OC_E!S16+FC_IND_CPC_PH_E!S16</f>
        <v>627.18657312005632</v>
      </c>
      <c r="T16" s="8">
        <f>FC_IND_CPC_BC_E!T16+FC_IND_CPC_OC_E!T16+FC_IND_CPC_PH_E!T16</f>
        <v>410.36984976011814</v>
      </c>
      <c r="U16" s="8">
        <f>FC_IND_CPC_BC_E!U16+FC_IND_CPC_OC_E!U16+FC_IND_CPC_PH_E!U16</f>
        <v>362.27873732046447</v>
      </c>
      <c r="V16" s="8">
        <f>FC_IND_CPC_BC_E!V16+FC_IND_CPC_OC_E!V16+FC_IND_CPC_PH_E!V16</f>
        <v>210.33236501768758</v>
      </c>
      <c r="W16" s="8">
        <f>FC_IND_CPC_BC_E!W16+FC_IND_CPC_OC_E!W16+FC_IND_CPC_PH_E!W16</f>
        <v>107.83016901359996</v>
      </c>
      <c r="X16" s="8">
        <f>FC_IND_CPC_BC_E!X16+FC_IND_CPC_OC_E!X16+FC_IND_CPC_PH_E!X16</f>
        <v>118.96181253000002</v>
      </c>
      <c r="Y16" s="8">
        <f>FC_IND_CPC_BC_E!Y16+FC_IND_CPC_OC_E!Y16+FC_IND_CPC_PH_E!Y16</f>
        <v>171.75049186679999</v>
      </c>
      <c r="Z16" s="8">
        <f>FC_IND_CPC_BC_E!Z16+FC_IND_CPC_OC_E!Z16+FC_IND_CPC_PH_E!Z16</f>
        <v>69.82039196880001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182.40069599999995</v>
      </c>
      <c r="D17" s="27">
        <f t="shared" si="10"/>
        <v>168.23347199999998</v>
      </c>
      <c r="E17" s="27">
        <f t="shared" si="10"/>
        <v>171.02973600000004</v>
      </c>
      <c r="F17" s="27">
        <f t="shared" si="10"/>
        <v>43.799436000000014</v>
      </c>
      <c r="G17" s="27">
        <f t="shared" si="10"/>
        <v>35.749367999999997</v>
      </c>
      <c r="H17" s="27">
        <f t="shared" si="10"/>
        <v>34.127711999999995</v>
      </c>
      <c r="I17" s="27">
        <f t="shared" si="10"/>
        <v>29.17080000000001</v>
      </c>
      <c r="J17" s="27">
        <f t="shared" si="10"/>
        <v>58.261679999999998</v>
      </c>
      <c r="K17" s="27">
        <f t="shared" si="10"/>
        <v>37.250072639999992</v>
      </c>
      <c r="L17" s="27">
        <f t="shared" si="10"/>
        <v>22.163574240000006</v>
      </c>
      <c r="M17" s="27">
        <f t="shared" si="10"/>
        <v>427.07450879999999</v>
      </c>
      <c r="N17" s="27">
        <f t="shared" si="10"/>
        <v>611.96937119999984</v>
      </c>
      <c r="O17" s="27">
        <f t="shared" si="10"/>
        <v>434.96817264000003</v>
      </c>
      <c r="P17" s="27">
        <f t="shared" si="10"/>
        <v>439.98981119999996</v>
      </c>
      <c r="Q17" s="27">
        <f t="shared" si="10"/>
        <v>377.40383279999998</v>
      </c>
      <c r="R17" s="27">
        <f t="shared" si="10"/>
        <v>372.78033120000003</v>
      </c>
      <c r="S17" s="27">
        <f t="shared" si="10"/>
        <v>346.69080719999994</v>
      </c>
      <c r="T17" s="27">
        <f t="shared" si="10"/>
        <v>313.54112160000005</v>
      </c>
      <c r="U17" s="27">
        <f t="shared" si="10"/>
        <v>382.60274112000002</v>
      </c>
      <c r="V17" s="27">
        <f t="shared" si="10"/>
        <v>315.88412975999995</v>
      </c>
      <c r="W17" s="27">
        <f t="shared" si="10"/>
        <v>273.75863472000003</v>
      </c>
      <c r="X17" s="27">
        <f t="shared" si="10"/>
        <v>342.04218048000001</v>
      </c>
      <c r="Y17" s="27">
        <f t="shared" ref="Y17:Z17" si="11">SUM(Y18:Y21)</f>
        <v>279.12082895999998</v>
      </c>
      <c r="Z17" s="27">
        <f t="shared" si="11"/>
        <v>276.11650367999994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6.11388</v>
      </c>
      <c r="D18" s="8">
        <f>FC_IND_CPC_BC_E!D18+FC_IND_CPC_OC_E!D18+FC_IND_CPC_PH_E!D18</f>
        <v>4.555439999999999</v>
      </c>
      <c r="E18" s="8">
        <f>FC_IND_CPC_BC_E!E18+FC_IND_CPC_OC_E!E18+FC_IND_CPC_PH_E!E18</f>
        <v>8.5514400000000013</v>
      </c>
      <c r="F18" s="8">
        <f>FC_IND_CPC_BC_E!F18+FC_IND_CPC_OC_E!F18+FC_IND_CPC_PH_E!F18</f>
        <v>11.448539999999998</v>
      </c>
      <c r="G18" s="8">
        <f>FC_IND_CPC_BC_E!G18+FC_IND_CPC_OC_E!G18+FC_IND_CPC_PH_E!G18</f>
        <v>2.5174799999999999</v>
      </c>
      <c r="H18" s="8">
        <f>FC_IND_CPC_BC_E!H18+FC_IND_CPC_OC_E!H18+FC_IND_CPC_PH_E!H18</f>
        <v>4.0759200000000009</v>
      </c>
      <c r="I18" s="8">
        <f>FC_IND_CPC_BC_E!I18+FC_IND_CPC_OC_E!I18+FC_IND_CPC_PH_E!I18</f>
        <v>3.7961999999999994</v>
      </c>
      <c r="J18" s="8">
        <f>FC_IND_CPC_BC_E!J18+FC_IND_CPC_OC_E!J18+FC_IND_CPC_PH_E!J18</f>
        <v>0.3596399999999999</v>
      </c>
      <c r="K18" s="8">
        <f>FC_IND_CPC_BC_E!K18+FC_IND_CPC_OC_E!K18+FC_IND_CPC_PH_E!K18</f>
        <v>6.4808726399999985</v>
      </c>
      <c r="L18" s="8">
        <f>FC_IND_CPC_BC_E!L18+FC_IND_CPC_OC_E!L18+FC_IND_CPC_PH_E!L18</f>
        <v>0.70505423999999994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0.32543423999999999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173.42639999999997</v>
      </c>
      <c r="D19" s="8">
        <f>FC_IND_CPC_BC_E!D19+FC_IND_CPC_OC_E!D19+FC_IND_CPC_PH_E!D19</f>
        <v>161.59823999999998</v>
      </c>
      <c r="E19" s="8">
        <f>FC_IND_CPC_BC_E!E19+FC_IND_CPC_OC_E!E19+FC_IND_CPC_PH_E!E19</f>
        <v>161.43840000000003</v>
      </c>
      <c r="F19" s="8">
        <f>FC_IND_CPC_BC_E!F19+FC_IND_CPC_OC_E!F19+FC_IND_CPC_PH_E!F19</f>
        <v>28.971000000000011</v>
      </c>
      <c r="G19" s="8">
        <f>FC_IND_CPC_BC_E!G19+FC_IND_CPC_OC_E!G19+FC_IND_CPC_PH_E!G19</f>
        <v>28.291679999999999</v>
      </c>
      <c r="H19" s="8">
        <f>FC_IND_CPC_BC_E!H19+FC_IND_CPC_OC_E!H19+FC_IND_CPC_PH_E!H19</f>
        <v>28.491479999999996</v>
      </c>
      <c r="I19" s="8">
        <f>FC_IND_CPC_BC_E!I19+FC_IND_CPC_OC_E!I19+FC_IND_CPC_PH_E!I19</f>
        <v>25.374600000000012</v>
      </c>
      <c r="J19" s="8">
        <f>FC_IND_CPC_BC_E!J19+FC_IND_CPC_OC_E!J19+FC_IND_CPC_PH_E!J19</f>
        <v>57.90204</v>
      </c>
      <c r="K19" s="8">
        <f>FC_IND_CPC_BC_E!K19+FC_IND_CPC_OC_E!K19+FC_IND_CPC_PH_E!K19</f>
        <v>30.769199999999991</v>
      </c>
      <c r="L19" s="8">
        <f>FC_IND_CPC_BC_E!L19+FC_IND_CPC_OC_E!L19+FC_IND_CPC_PH_E!L19</f>
        <v>21.458520000000007</v>
      </c>
      <c r="M19" s="8">
        <f>FC_IND_CPC_BC_E!M19+FC_IND_CPC_OC_E!M19+FC_IND_CPC_PH_E!M19</f>
        <v>185.01479999999998</v>
      </c>
      <c r="N19" s="8">
        <f>FC_IND_CPC_BC_E!N19+FC_IND_CPC_OC_E!N19+FC_IND_CPC_PH_E!N19</f>
        <v>326.59307999999987</v>
      </c>
      <c r="O19" s="8">
        <f>FC_IND_CPC_BC_E!O19+FC_IND_CPC_OC_E!O19+FC_IND_CPC_PH_E!O19</f>
        <v>181.29852</v>
      </c>
      <c r="P19" s="8">
        <f>FC_IND_CPC_BC_E!P19+FC_IND_CPC_OC_E!P19+FC_IND_CPC_PH_E!P19</f>
        <v>192.28751999999997</v>
      </c>
      <c r="Q19" s="8">
        <f>FC_IND_CPC_BC_E!Q19+FC_IND_CPC_OC_E!Q19+FC_IND_CPC_PH_E!Q19</f>
        <v>152.08776</v>
      </c>
      <c r="R19" s="8">
        <f>FC_IND_CPC_BC_E!R19+FC_IND_CPC_OC_E!R19+FC_IND_CPC_PH_E!R19</f>
        <v>139.82004000000001</v>
      </c>
      <c r="S19" s="8">
        <f>FC_IND_CPC_BC_E!S19+FC_IND_CPC_OC_E!S19+FC_IND_CPC_PH_E!S19</f>
        <v>115.00487999999999</v>
      </c>
      <c r="T19" s="8">
        <f>FC_IND_CPC_BC_E!T19+FC_IND_CPC_OC_E!T19+FC_IND_CPC_PH_E!T19</f>
        <v>81.398520000000005</v>
      </c>
      <c r="U19" s="8">
        <f>FC_IND_CPC_BC_E!U19+FC_IND_CPC_OC_E!U19+FC_IND_CPC_PH_E!U19</f>
        <v>124.34321231999999</v>
      </c>
      <c r="V19" s="8">
        <f>FC_IND_CPC_BC_E!V19+FC_IND_CPC_OC_E!V19+FC_IND_CPC_PH_E!V19</f>
        <v>100.87566336000002</v>
      </c>
      <c r="W19" s="8">
        <f>FC_IND_CPC_BC_E!W19+FC_IND_CPC_OC_E!W19+FC_IND_CPC_PH_E!W19</f>
        <v>81.228769920000019</v>
      </c>
      <c r="X19" s="8">
        <f>FC_IND_CPC_BC_E!X19+FC_IND_CPC_OC_E!X19+FC_IND_CPC_PH_E!X19</f>
        <v>97.483538879999969</v>
      </c>
      <c r="Y19" s="8">
        <f>FC_IND_CPC_BC_E!Y19+FC_IND_CPC_OC_E!Y19+FC_IND_CPC_PH_E!Y19</f>
        <v>24.235580160000001</v>
      </c>
      <c r="Z19" s="8">
        <f>FC_IND_CPC_BC_E!Z19+FC_IND_CPC_OC_E!Z19+FC_IND_CPC_PH_E!Z19</f>
        <v>42.81026688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2.8604159999999994</v>
      </c>
      <c r="D20" s="8">
        <f>FC_IND_CPC_BC_E!D20+FC_IND_CPC_OC_E!D20+FC_IND_CPC_PH_E!D20</f>
        <v>2.0797920000000003</v>
      </c>
      <c r="E20" s="8">
        <f>FC_IND_CPC_BC_E!E20+FC_IND_CPC_OC_E!E20+FC_IND_CPC_PH_E!E20</f>
        <v>1.0398959999999999</v>
      </c>
      <c r="F20" s="8">
        <f>FC_IND_CPC_BC_E!F20+FC_IND_CPC_OC_E!F20+FC_IND_CPC_PH_E!F20</f>
        <v>3.3798960000000005</v>
      </c>
      <c r="G20" s="8">
        <f>FC_IND_CPC_BC_E!G20+FC_IND_CPC_OC_E!G20+FC_IND_CPC_PH_E!G20</f>
        <v>4.9402079999999993</v>
      </c>
      <c r="H20" s="8">
        <f>FC_IND_CPC_BC_E!H20+FC_IND_CPC_OC_E!H20+FC_IND_CPC_PH_E!H20</f>
        <v>1.560311999999999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242.05970880000004</v>
      </c>
      <c r="N21" s="8">
        <f>FC_IND_CPC_BC_E!N21+FC_IND_CPC_OC_E!N21+FC_IND_CPC_PH_E!N21</f>
        <v>285.37629120000003</v>
      </c>
      <c r="O21" s="8">
        <f>FC_IND_CPC_BC_E!O21+FC_IND_CPC_OC_E!O21+FC_IND_CPC_PH_E!O21</f>
        <v>253.34421840000005</v>
      </c>
      <c r="P21" s="8">
        <f>FC_IND_CPC_BC_E!P21+FC_IND_CPC_OC_E!P21+FC_IND_CPC_PH_E!P21</f>
        <v>247.70229119999996</v>
      </c>
      <c r="Q21" s="8">
        <f>FC_IND_CPC_BC_E!Q21+FC_IND_CPC_OC_E!Q21+FC_IND_CPC_PH_E!Q21</f>
        <v>225.31607279999997</v>
      </c>
      <c r="R21" s="8">
        <f>FC_IND_CPC_BC_E!R21+FC_IND_CPC_OC_E!R21+FC_IND_CPC_PH_E!R21</f>
        <v>232.96029120000003</v>
      </c>
      <c r="S21" s="8">
        <f>FC_IND_CPC_BC_E!S21+FC_IND_CPC_OC_E!S21+FC_IND_CPC_PH_E!S21</f>
        <v>231.68592719999995</v>
      </c>
      <c r="T21" s="8">
        <f>FC_IND_CPC_BC_E!T21+FC_IND_CPC_OC_E!T21+FC_IND_CPC_PH_E!T21</f>
        <v>232.14260160000003</v>
      </c>
      <c r="U21" s="8">
        <f>FC_IND_CPC_BC_E!U21+FC_IND_CPC_OC_E!U21+FC_IND_CPC_PH_E!U21</f>
        <v>258.25952880000006</v>
      </c>
      <c r="V21" s="8">
        <f>FC_IND_CPC_BC_E!V21+FC_IND_CPC_OC_E!V21+FC_IND_CPC_PH_E!V21</f>
        <v>215.00846639999992</v>
      </c>
      <c r="W21" s="8">
        <f>FC_IND_CPC_BC_E!W21+FC_IND_CPC_OC_E!W21+FC_IND_CPC_PH_E!W21</f>
        <v>192.52986479999998</v>
      </c>
      <c r="X21" s="8">
        <f>FC_IND_CPC_BC_E!X21+FC_IND_CPC_OC_E!X21+FC_IND_CPC_PH_E!X21</f>
        <v>244.55864160000004</v>
      </c>
      <c r="Y21" s="8">
        <f>FC_IND_CPC_BC_E!Y21+FC_IND_CPC_OC_E!Y21+FC_IND_CPC_PH_E!Y21</f>
        <v>254.88524879999997</v>
      </c>
      <c r="Z21" s="8">
        <f>FC_IND_CPC_BC_E!Z21+FC_IND_CPC_OC_E!Z21+FC_IND_CPC_PH_E!Z21</f>
        <v>233.30623679999997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96.519838809599975</v>
      </c>
      <c r="D22" s="27">
        <f t="shared" si="12"/>
        <v>148.92171148799989</v>
      </c>
      <c r="E22" s="27">
        <f t="shared" si="12"/>
        <v>184.06689730559989</v>
      </c>
      <c r="F22" s="27">
        <f t="shared" si="12"/>
        <v>251.11240634879988</v>
      </c>
      <c r="G22" s="27">
        <f t="shared" si="12"/>
        <v>196.08838559999992</v>
      </c>
      <c r="H22" s="27">
        <f t="shared" si="12"/>
        <v>207.4551353855999</v>
      </c>
      <c r="I22" s="27">
        <f t="shared" si="12"/>
        <v>143.47569311999987</v>
      </c>
      <c r="J22" s="27">
        <f t="shared" si="12"/>
        <v>116.01485418239993</v>
      </c>
      <c r="K22" s="27">
        <f t="shared" si="12"/>
        <v>130.21948523519993</v>
      </c>
      <c r="L22" s="27">
        <f t="shared" si="12"/>
        <v>32.948639999999905</v>
      </c>
      <c r="M22" s="27">
        <f t="shared" si="12"/>
        <v>27.267839999999914</v>
      </c>
      <c r="N22" s="27">
        <f t="shared" si="12"/>
        <v>59.170723538399905</v>
      </c>
      <c r="O22" s="27">
        <f t="shared" si="12"/>
        <v>21.587039999999931</v>
      </c>
      <c r="P22" s="27">
        <f t="shared" si="12"/>
        <v>28.259272495778173</v>
      </c>
      <c r="Q22" s="27">
        <f t="shared" si="12"/>
        <v>19.232344381407191</v>
      </c>
      <c r="R22" s="27">
        <f t="shared" si="12"/>
        <v>11.36159999999996</v>
      </c>
      <c r="S22" s="27">
        <f t="shared" si="12"/>
        <v>10.225439999999967</v>
      </c>
      <c r="T22" s="27">
        <f t="shared" si="12"/>
        <v>11.361599999999962</v>
      </c>
      <c r="U22" s="27">
        <f t="shared" si="12"/>
        <v>11.418235975801878</v>
      </c>
      <c r="V22" s="27">
        <f t="shared" si="12"/>
        <v>11.361599999999962</v>
      </c>
      <c r="W22" s="27">
        <f t="shared" si="12"/>
        <v>12.49775999999996</v>
      </c>
      <c r="X22" s="27">
        <f t="shared" si="12"/>
        <v>4.5621434051794925</v>
      </c>
      <c r="Y22" s="27">
        <f t="shared" ref="Y22:Z22" si="13">SUM(Y23:Y24)</f>
        <v>5.680799999999981</v>
      </c>
      <c r="Z22" s="27">
        <f t="shared" si="13"/>
        <v>5.6807999999999828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96.519838809599975</v>
      </c>
      <c r="D23" s="8">
        <f>FC_IND_CPC_BC_E!D23+FC_IND_CPC_OC_E!D23+FC_IND_CPC_PH_E!D23</f>
        <v>148.92171148799989</v>
      </c>
      <c r="E23" s="8">
        <f>FC_IND_CPC_BC_E!E23+FC_IND_CPC_OC_E!E23+FC_IND_CPC_PH_E!E23</f>
        <v>184.06689730559989</v>
      </c>
      <c r="F23" s="8">
        <f>FC_IND_CPC_BC_E!F23+FC_IND_CPC_OC_E!F23+FC_IND_CPC_PH_E!F23</f>
        <v>251.11240634879988</v>
      </c>
      <c r="G23" s="8">
        <f>FC_IND_CPC_BC_E!G23+FC_IND_CPC_OC_E!G23+FC_IND_CPC_PH_E!G23</f>
        <v>196.08838559999992</v>
      </c>
      <c r="H23" s="8">
        <f>FC_IND_CPC_BC_E!H23+FC_IND_CPC_OC_E!H23+FC_IND_CPC_PH_E!H23</f>
        <v>207.4551353855999</v>
      </c>
      <c r="I23" s="8">
        <f>FC_IND_CPC_BC_E!I23+FC_IND_CPC_OC_E!I23+FC_IND_CPC_PH_E!I23</f>
        <v>143.47569311999987</v>
      </c>
      <c r="J23" s="8">
        <f>FC_IND_CPC_BC_E!J23+FC_IND_CPC_OC_E!J23+FC_IND_CPC_PH_E!J23</f>
        <v>116.01485418239993</v>
      </c>
      <c r="K23" s="8">
        <f>FC_IND_CPC_BC_E!K23+FC_IND_CPC_OC_E!K23+FC_IND_CPC_PH_E!K23</f>
        <v>130.21948523519993</v>
      </c>
      <c r="L23" s="8">
        <f>FC_IND_CPC_BC_E!L23+FC_IND_CPC_OC_E!L23+FC_IND_CPC_PH_E!L23</f>
        <v>32.948639999999905</v>
      </c>
      <c r="M23" s="8">
        <f>FC_IND_CPC_BC_E!M23+FC_IND_CPC_OC_E!M23+FC_IND_CPC_PH_E!M23</f>
        <v>27.267839999999914</v>
      </c>
      <c r="N23" s="8">
        <f>FC_IND_CPC_BC_E!N23+FC_IND_CPC_OC_E!N23+FC_IND_CPC_PH_E!N23</f>
        <v>59.170723538399905</v>
      </c>
      <c r="O23" s="8">
        <f>FC_IND_CPC_BC_E!O23+FC_IND_CPC_OC_E!O23+FC_IND_CPC_PH_E!O23</f>
        <v>21.587039999999931</v>
      </c>
      <c r="P23" s="8">
        <f>FC_IND_CPC_BC_E!P23+FC_IND_CPC_OC_E!P23+FC_IND_CPC_PH_E!P23</f>
        <v>28.259272495778173</v>
      </c>
      <c r="Q23" s="8">
        <f>FC_IND_CPC_BC_E!Q23+FC_IND_CPC_OC_E!Q23+FC_IND_CPC_PH_E!Q23</f>
        <v>19.232344381407191</v>
      </c>
      <c r="R23" s="8">
        <f>FC_IND_CPC_BC_E!R23+FC_IND_CPC_OC_E!R23+FC_IND_CPC_PH_E!R23</f>
        <v>11.36159999999996</v>
      </c>
      <c r="S23" s="8">
        <f>FC_IND_CPC_BC_E!S23+FC_IND_CPC_OC_E!S23+FC_IND_CPC_PH_E!S23</f>
        <v>10.225439999999967</v>
      </c>
      <c r="T23" s="8">
        <f>FC_IND_CPC_BC_E!T23+FC_IND_CPC_OC_E!T23+FC_IND_CPC_PH_E!T23</f>
        <v>11.361599999999962</v>
      </c>
      <c r="U23" s="8">
        <f>FC_IND_CPC_BC_E!U23+FC_IND_CPC_OC_E!U23+FC_IND_CPC_PH_E!U23</f>
        <v>11.418235975801878</v>
      </c>
      <c r="V23" s="8">
        <f>FC_IND_CPC_BC_E!V23+FC_IND_CPC_OC_E!V23+FC_IND_CPC_PH_E!V23</f>
        <v>11.361599999999962</v>
      </c>
      <c r="W23" s="8">
        <f>FC_IND_CPC_BC_E!W23+FC_IND_CPC_OC_E!W23+FC_IND_CPC_PH_E!W23</f>
        <v>12.49775999999996</v>
      </c>
      <c r="X23" s="8">
        <f>FC_IND_CPC_BC_E!X23+FC_IND_CPC_OC_E!X23+FC_IND_CPC_PH_E!X23</f>
        <v>4.5621434051794925</v>
      </c>
      <c r="Y23" s="8">
        <f>FC_IND_CPC_BC_E!Y23+FC_IND_CPC_OC_E!Y23+FC_IND_CPC_PH_E!Y23</f>
        <v>5.680799999999981</v>
      </c>
      <c r="Z23" s="8">
        <f>FC_IND_CPC_BC_E!Z23+FC_IND_CPC_OC_E!Z23+FC_IND_CPC_PH_E!Z23</f>
        <v>5.6807999999999828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22262.003898480005</v>
      </c>
      <c r="D26" s="27">
        <f t="shared" si="14"/>
        <v>22560.504283079998</v>
      </c>
      <c r="E26" s="27">
        <f t="shared" si="14"/>
        <v>22050.792195840004</v>
      </c>
      <c r="F26" s="27">
        <f t="shared" si="14"/>
        <v>25982.623458720002</v>
      </c>
      <c r="G26" s="27">
        <f t="shared" si="14"/>
        <v>23226.128923320004</v>
      </c>
      <c r="H26" s="27">
        <f t="shared" si="14"/>
        <v>21656.167678800004</v>
      </c>
      <c r="I26" s="27">
        <f t="shared" si="14"/>
        <v>21882.548392560002</v>
      </c>
      <c r="J26" s="27">
        <f t="shared" si="14"/>
        <v>24689.288762640008</v>
      </c>
      <c r="K26" s="27">
        <f t="shared" si="14"/>
        <v>21560.15230596</v>
      </c>
      <c r="L26" s="27">
        <f t="shared" si="14"/>
        <v>22423.089444840007</v>
      </c>
      <c r="M26" s="27">
        <f t="shared" si="14"/>
        <v>22598.51247324</v>
      </c>
      <c r="N26" s="27">
        <f t="shared" si="14"/>
        <v>23424.575424480005</v>
      </c>
      <c r="O26" s="27">
        <f t="shared" si="14"/>
        <v>23297.728634639996</v>
      </c>
      <c r="P26" s="27">
        <f t="shared" si="14"/>
        <v>22105.26583452</v>
      </c>
      <c r="Q26" s="27">
        <f t="shared" si="14"/>
        <v>22268.99859408</v>
      </c>
      <c r="R26" s="27">
        <f t="shared" si="14"/>
        <v>21703.292891999998</v>
      </c>
      <c r="S26" s="27">
        <f t="shared" si="14"/>
        <v>20343.483281520002</v>
      </c>
      <c r="T26" s="27">
        <f t="shared" si="14"/>
        <v>19390.413107160002</v>
      </c>
      <c r="U26" s="27">
        <f t="shared" si="14"/>
        <v>20766.563417879999</v>
      </c>
      <c r="V26" s="27">
        <f t="shared" si="14"/>
        <v>19849.918428359997</v>
      </c>
      <c r="W26" s="27">
        <f t="shared" si="14"/>
        <v>19928.515843439996</v>
      </c>
      <c r="X26" s="27">
        <f t="shared" si="14"/>
        <v>22164.108687</v>
      </c>
      <c r="Y26" s="27">
        <f t="shared" ref="Y26:Z26" si="15">SUM(Y27,Y33)</f>
        <v>20803.681794240001</v>
      </c>
      <c r="Z26" s="27">
        <f t="shared" si="15"/>
        <v>19181.190822479999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37.207079999999983</v>
      </c>
      <c r="D27" s="19">
        <f t="shared" si="16"/>
        <v>37.207079999999991</v>
      </c>
      <c r="E27" s="19">
        <f t="shared" si="16"/>
        <v>37.207079999999991</v>
      </c>
      <c r="F27" s="19">
        <f t="shared" si="16"/>
        <v>37.207079999999991</v>
      </c>
      <c r="G27" s="19">
        <f t="shared" si="16"/>
        <v>37.207079999999991</v>
      </c>
      <c r="H27" s="19">
        <f t="shared" si="16"/>
        <v>37.207079999999983</v>
      </c>
      <c r="I27" s="19">
        <f t="shared" si="16"/>
        <v>37.207079999999983</v>
      </c>
      <c r="J27" s="19">
        <f t="shared" si="16"/>
        <v>165.42228671999999</v>
      </c>
      <c r="K27" s="19">
        <f t="shared" si="16"/>
        <v>37.207079999999991</v>
      </c>
      <c r="L27" s="19">
        <f t="shared" si="16"/>
        <v>78.484649759999996</v>
      </c>
      <c r="M27" s="19">
        <f t="shared" si="16"/>
        <v>40.382206559999993</v>
      </c>
      <c r="N27" s="19">
        <f t="shared" si="16"/>
        <v>37.207079999999991</v>
      </c>
      <c r="O27" s="19">
        <f t="shared" si="16"/>
        <v>43.557564239999977</v>
      </c>
      <c r="P27" s="19">
        <f t="shared" si="16"/>
        <v>25.028560800000001</v>
      </c>
      <c r="Q27" s="19">
        <f t="shared" si="16"/>
        <v>12.700737360000002</v>
      </c>
      <c r="R27" s="19">
        <f t="shared" si="16"/>
        <v>19.051221600000005</v>
      </c>
      <c r="S27" s="19">
        <f t="shared" si="16"/>
        <v>19.051221599999998</v>
      </c>
      <c r="T27" s="19">
        <f t="shared" si="16"/>
        <v>18.054401040000005</v>
      </c>
      <c r="U27" s="19">
        <f t="shared" si="16"/>
        <v>35.603804879999991</v>
      </c>
      <c r="V27" s="19">
        <f t="shared" si="16"/>
        <v>67.546668960000005</v>
      </c>
      <c r="W27" s="19">
        <f t="shared" si="16"/>
        <v>84.962947679999999</v>
      </c>
      <c r="X27" s="19">
        <f t="shared" si="16"/>
        <v>78.401450879999999</v>
      </c>
      <c r="Y27" s="19">
        <f t="shared" ref="Y27:Z27" si="17">SUM(Y28:Y32)</f>
        <v>59.62410647999998</v>
      </c>
      <c r="Z27" s="19">
        <f t="shared" si="17"/>
        <v>64.369231199999987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37.207079999999983</v>
      </c>
      <c r="D28" s="8">
        <f>FC_IND_CPC_BC_E!D28+FC_IND_CPC_OC_E!D28+FC_IND_CPC_PH_E!D28</f>
        <v>37.207079999999991</v>
      </c>
      <c r="E28" s="8">
        <f>FC_IND_CPC_BC_E!E28+FC_IND_CPC_OC_E!E28+FC_IND_CPC_PH_E!E28</f>
        <v>37.207079999999991</v>
      </c>
      <c r="F28" s="8">
        <f>FC_IND_CPC_BC_E!F28+FC_IND_CPC_OC_E!F28+FC_IND_CPC_PH_E!F28</f>
        <v>37.207079999999991</v>
      </c>
      <c r="G28" s="8">
        <f>FC_IND_CPC_BC_E!G28+FC_IND_CPC_OC_E!G28+FC_IND_CPC_PH_E!G28</f>
        <v>37.207079999999991</v>
      </c>
      <c r="H28" s="8">
        <f>FC_IND_CPC_BC_E!H28+FC_IND_CPC_OC_E!H28+FC_IND_CPC_PH_E!H28</f>
        <v>37.207079999999983</v>
      </c>
      <c r="I28" s="8">
        <f>FC_IND_CPC_BC_E!I28+FC_IND_CPC_OC_E!I28+FC_IND_CPC_PH_E!I28</f>
        <v>37.207079999999983</v>
      </c>
      <c r="J28" s="8">
        <f>FC_IND_CPC_BC_E!J28+FC_IND_CPC_OC_E!J28+FC_IND_CPC_PH_E!J28</f>
        <v>37.207079999999991</v>
      </c>
      <c r="K28" s="8">
        <f>FC_IND_CPC_BC_E!K28+FC_IND_CPC_OC_E!K28+FC_IND_CPC_PH_E!K28</f>
        <v>37.207079999999991</v>
      </c>
      <c r="L28" s="8">
        <f>FC_IND_CPC_BC_E!L28+FC_IND_CPC_OC_E!L28+FC_IND_CPC_PH_E!L28</f>
        <v>37.207079999999983</v>
      </c>
      <c r="M28" s="8">
        <f>FC_IND_CPC_BC_E!M28+FC_IND_CPC_OC_E!M28+FC_IND_CPC_PH_E!M28</f>
        <v>37.207079999999991</v>
      </c>
      <c r="N28" s="8">
        <f>FC_IND_CPC_BC_E!N28+FC_IND_CPC_OC_E!N28+FC_IND_CPC_PH_E!N28</f>
        <v>37.207079999999991</v>
      </c>
      <c r="O28" s="8">
        <f>FC_IND_CPC_BC_E!O28+FC_IND_CPC_OC_E!O28+FC_IND_CPC_PH_E!O28</f>
        <v>37.207079999999976</v>
      </c>
      <c r="P28" s="8">
        <f>FC_IND_CPC_BC_E!P28+FC_IND_CPC_OC_E!P28+FC_IND_CPC_PH_E!P28</f>
        <v>15.502950000000002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128.21520672</v>
      </c>
      <c r="K29" s="8">
        <f>FC_IND_CPC_BC_E!K29+FC_IND_CPC_OC_E!K29+FC_IND_CPC_PH_E!K29</f>
        <v>0</v>
      </c>
      <c r="L29" s="8">
        <f>FC_IND_CPC_BC_E!L29+FC_IND_CPC_OC_E!L29+FC_IND_CPC_PH_E!L29</f>
        <v>41.277569760000013</v>
      </c>
      <c r="M29" s="8">
        <f>FC_IND_CPC_BC_E!M29+FC_IND_CPC_OC_E!M29+FC_IND_CPC_PH_E!M29</f>
        <v>3.1751265599999998</v>
      </c>
      <c r="N29" s="8">
        <f>FC_IND_CPC_BC_E!N29+FC_IND_CPC_OC_E!N29+FC_IND_CPC_PH_E!N29</f>
        <v>0</v>
      </c>
      <c r="O29" s="8">
        <f>FC_IND_CPC_BC_E!O29+FC_IND_CPC_OC_E!O29+FC_IND_CPC_PH_E!O29</f>
        <v>6.3504842399999992</v>
      </c>
      <c r="P29" s="8">
        <f>FC_IND_CPC_BC_E!P29+FC_IND_CPC_OC_E!P29+FC_IND_CPC_PH_E!P29</f>
        <v>9.525610799999999</v>
      </c>
      <c r="Q29" s="8">
        <f>FC_IND_CPC_BC_E!Q29+FC_IND_CPC_OC_E!Q29+FC_IND_CPC_PH_E!Q29</f>
        <v>12.700737360000002</v>
      </c>
      <c r="R29" s="8">
        <f>FC_IND_CPC_BC_E!R29+FC_IND_CPC_OC_E!R29+FC_IND_CPC_PH_E!R29</f>
        <v>19.051221600000005</v>
      </c>
      <c r="S29" s="8">
        <f>FC_IND_CPC_BC_E!S29+FC_IND_CPC_OC_E!S29+FC_IND_CPC_PH_E!S29</f>
        <v>19.051221599999998</v>
      </c>
      <c r="T29" s="8">
        <f>FC_IND_CPC_BC_E!T29+FC_IND_CPC_OC_E!T29+FC_IND_CPC_PH_E!T29</f>
        <v>18.054401040000005</v>
      </c>
      <c r="U29" s="8">
        <f>FC_IND_CPC_BC_E!U29+FC_IND_CPC_OC_E!U29+FC_IND_CPC_PH_E!U29</f>
        <v>35.603804879999991</v>
      </c>
      <c r="V29" s="8">
        <f>FC_IND_CPC_BC_E!V29+FC_IND_CPC_OC_E!V29+FC_IND_CPC_PH_E!V29</f>
        <v>67.546668960000005</v>
      </c>
      <c r="W29" s="8">
        <f>FC_IND_CPC_BC_E!W29+FC_IND_CPC_OC_E!W29+FC_IND_CPC_PH_E!W29</f>
        <v>84.962947679999999</v>
      </c>
      <c r="X29" s="8">
        <f>FC_IND_CPC_BC_E!X29+FC_IND_CPC_OC_E!X29+FC_IND_CPC_PH_E!X29</f>
        <v>78.401450879999999</v>
      </c>
      <c r="Y29" s="8">
        <f>FC_IND_CPC_BC_E!Y29+FC_IND_CPC_OC_E!Y29+FC_IND_CPC_PH_E!Y29</f>
        <v>59.62410647999998</v>
      </c>
      <c r="Z29" s="8">
        <f>FC_IND_CPC_BC_E!Z29+FC_IND_CPC_OC_E!Z29+FC_IND_CPC_PH_E!Z29</f>
        <v>64.369231199999987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22224.796818480005</v>
      </c>
      <c r="D33" s="19">
        <f t="shared" si="18"/>
        <v>22523.297203079997</v>
      </c>
      <c r="E33" s="19">
        <f t="shared" si="18"/>
        <v>22013.585115840004</v>
      </c>
      <c r="F33" s="19">
        <f t="shared" si="18"/>
        <v>25945.416378720001</v>
      </c>
      <c r="G33" s="19">
        <f t="shared" si="18"/>
        <v>23188.921843320004</v>
      </c>
      <c r="H33" s="19">
        <f t="shared" si="18"/>
        <v>21618.960598800004</v>
      </c>
      <c r="I33" s="19">
        <f t="shared" si="18"/>
        <v>21845.341312560002</v>
      </c>
      <c r="J33" s="19">
        <f t="shared" si="18"/>
        <v>24523.866475920007</v>
      </c>
      <c r="K33" s="19">
        <f t="shared" si="18"/>
        <v>21522.94522596</v>
      </c>
      <c r="L33" s="19">
        <f t="shared" si="18"/>
        <v>22344.604795080006</v>
      </c>
      <c r="M33" s="19">
        <f t="shared" si="18"/>
        <v>22558.13026668</v>
      </c>
      <c r="N33" s="19">
        <f t="shared" si="18"/>
        <v>23387.368344480004</v>
      </c>
      <c r="O33" s="19">
        <f t="shared" si="18"/>
        <v>23254.171070399996</v>
      </c>
      <c r="P33" s="19">
        <f t="shared" si="18"/>
        <v>22080.237273719998</v>
      </c>
      <c r="Q33" s="19">
        <f t="shared" si="18"/>
        <v>22256.297856720001</v>
      </c>
      <c r="R33" s="19">
        <f t="shared" si="18"/>
        <v>21684.241670399999</v>
      </c>
      <c r="S33" s="19">
        <f t="shared" si="18"/>
        <v>20324.432059920004</v>
      </c>
      <c r="T33" s="19">
        <f t="shared" si="18"/>
        <v>19372.358706120001</v>
      </c>
      <c r="U33" s="19">
        <f t="shared" si="18"/>
        <v>20730.959612999999</v>
      </c>
      <c r="V33" s="19">
        <f t="shared" si="18"/>
        <v>19782.371759399997</v>
      </c>
      <c r="W33" s="19">
        <f t="shared" si="18"/>
        <v>19843.552895759996</v>
      </c>
      <c r="X33" s="19">
        <f t="shared" si="18"/>
        <v>22085.707236120001</v>
      </c>
      <c r="Y33" s="19">
        <f t="shared" ref="Y33:Z33" si="19">SUM(Y34:Y50)</f>
        <v>20744.05768776</v>
      </c>
      <c r="Z33" s="19">
        <f t="shared" si="19"/>
        <v>19116.821591280001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7019.4093004800015</v>
      </c>
      <c r="D34" s="8">
        <f>FC_IND_CPC_BC_E!D34+FC_IND_CPC_OC_E!D34+FC_IND_CPC_PH_E!D34</f>
        <v>7705.1927807999991</v>
      </c>
      <c r="E34" s="8">
        <f>FC_IND_CPC_BC_E!E34+FC_IND_CPC_OC_E!E34+FC_IND_CPC_PH_E!E34</f>
        <v>8384.5095321600038</v>
      </c>
      <c r="F34" s="8">
        <f>FC_IND_CPC_BC_E!F34+FC_IND_CPC_OC_E!F34+FC_IND_CPC_PH_E!F34</f>
        <v>9982.1965593599998</v>
      </c>
      <c r="G34" s="8">
        <f>FC_IND_CPC_BC_E!G34+FC_IND_CPC_OC_E!G34+FC_IND_CPC_PH_E!G34</f>
        <v>8904.075310080003</v>
      </c>
      <c r="H34" s="8">
        <f>FC_IND_CPC_BC_E!H34+FC_IND_CPC_OC_E!H34+FC_IND_CPC_PH_E!H34</f>
        <v>8235.4118860800008</v>
      </c>
      <c r="I34" s="8">
        <f>FC_IND_CPC_BC_E!I34+FC_IND_CPC_OC_E!I34+FC_IND_CPC_PH_E!I34</f>
        <v>9353.4847718399997</v>
      </c>
      <c r="J34" s="8">
        <f>FC_IND_CPC_BC_E!J34+FC_IND_CPC_OC_E!J34+FC_IND_CPC_PH_E!J34</f>
        <v>11164.103976960001</v>
      </c>
      <c r="K34" s="8">
        <f>FC_IND_CPC_BC_E!K34+FC_IND_CPC_OC_E!K34+FC_IND_CPC_PH_E!K34</f>
        <v>9848.672686079999</v>
      </c>
      <c r="L34" s="8">
        <f>FC_IND_CPC_BC_E!L34+FC_IND_CPC_OC_E!L34+FC_IND_CPC_PH_E!L34</f>
        <v>8793.8784000000014</v>
      </c>
      <c r="M34" s="8">
        <f>FC_IND_CPC_BC_E!M34+FC_IND_CPC_OC_E!M34+FC_IND_CPC_PH_E!M34</f>
        <v>9161.6224435199983</v>
      </c>
      <c r="N34" s="8">
        <f>FC_IND_CPC_BC_E!N34+FC_IND_CPC_OC_E!N34+FC_IND_CPC_PH_E!N34</f>
        <v>8050.2860620800002</v>
      </c>
      <c r="O34" s="8">
        <f>FC_IND_CPC_BC_E!O34+FC_IND_CPC_OC_E!O34+FC_IND_CPC_PH_E!O34</f>
        <v>8537.8313087999995</v>
      </c>
      <c r="P34" s="8">
        <f>FC_IND_CPC_BC_E!P34+FC_IND_CPC_OC_E!P34+FC_IND_CPC_PH_E!P34</f>
        <v>7829.143050239999</v>
      </c>
      <c r="Q34" s="8">
        <f>FC_IND_CPC_BC_E!Q34+FC_IND_CPC_OC_E!Q34+FC_IND_CPC_PH_E!Q34</f>
        <v>7963.7474764799999</v>
      </c>
      <c r="R34" s="8">
        <f>FC_IND_CPC_BC_E!R34+FC_IND_CPC_OC_E!R34+FC_IND_CPC_PH_E!R34</f>
        <v>8119.8292147200009</v>
      </c>
      <c r="S34" s="8">
        <f>FC_IND_CPC_BC_E!S34+FC_IND_CPC_OC_E!S34+FC_IND_CPC_PH_E!S34</f>
        <v>8918.7211468799997</v>
      </c>
      <c r="T34" s="8">
        <f>FC_IND_CPC_BC_E!T34+FC_IND_CPC_OC_E!T34+FC_IND_CPC_PH_E!T34</f>
        <v>8880.3659750399984</v>
      </c>
      <c r="U34" s="8">
        <f>FC_IND_CPC_BC_E!U34+FC_IND_CPC_OC_E!U34+FC_IND_CPC_PH_E!U34</f>
        <v>9030.6889113600009</v>
      </c>
      <c r="V34" s="8">
        <f>FC_IND_CPC_BC_E!V34+FC_IND_CPC_OC_E!V34+FC_IND_CPC_PH_E!V34</f>
        <v>9254.5819315200006</v>
      </c>
      <c r="W34" s="8">
        <f>FC_IND_CPC_BC_E!W34+FC_IND_CPC_OC_E!W34+FC_IND_CPC_PH_E!W34</f>
        <v>9800.7899443199985</v>
      </c>
      <c r="X34" s="8">
        <f>FC_IND_CPC_BC_E!X34+FC_IND_CPC_OC_E!X34+FC_IND_CPC_PH_E!X34</f>
        <v>9395.3128089600032</v>
      </c>
      <c r="Y34" s="8">
        <f>FC_IND_CPC_BC_E!Y34+FC_IND_CPC_OC_E!Y34+FC_IND_CPC_PH_E!Y34</f>
        <v>8470.4401382400029</v>
      </c>
      <c r="Z34" s="8">
        <f>FC_IND_CPC_BC_E!Z34+FC_IND_CPC_OC_E!Z34+FC_IND_CPC_PH_E!Z34</f>
        <v>8377.2604339200025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37.157218560000011</v>
      </c>
      <c r="H35" s="8">
        <f>FC_IND_CPC_BC_E!H35+FC_IND_CPC_OC_E!H35+FC_IND_CPC_PH_E!H35</f>
        <v>40.015261439999989</v>
      </c>
      <c r="I35" s="8">
        <f>FC_IND_CPC_BC_E!I35+FC_IND_CPC_OC_E!I35+FC_IND_CPC_PH_E!I35</f>
        <v>11.433058560000001</v>
      </c>
      <c r="J35" s="8">
        <f>FC_IND_CPC_BC_E!J35+FC_IND_CPC_OC_E!J35+FC_IND_CPC_PH_E!J35</f>
        <v>20.438953920000003</v>
      </c>
      <c r="K35" s="8">
        <f>FC_IND_CPC_BC_E!K35+FC_IND_CPC_OC_E!K35+FC_IND_CPC_PH_E!K35</f>
        <v>26.278560000000013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9.7130880000000017E-2</v>
      </c>
      <c r="X35" s="8">
        <f>FC_IND_CPC_BC_E!X35+FC_IND_CPC_OC_E!X35+FC_IND_CPC_PH_E!X35</f>
        <v>8.5821120000000042E-2</v>
      </c>
      <c r="Y35" s="8">
        <f>FC_IND_CPC_BC_E!Y35+FC_IND_CPC_OC_E!Y35+FC_IND_CPC_PH_E!Y35</f>
        <v>8.0055360000000006E-2</v>
      </c>
      <c r="Z35" s="8">
        <f>FC_IND_CPC_BC_E!Z35+FC_IND_CPC_OC_E!Z35+FC_IND_CPC_PH_E!Z35</f>
        <v>7.1406720000000007E-2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2255.8916588400002</v>
      </c>
      <c r="D36" s="8">
        <f>FC_IND_CPC_BC_E!D36+FC_IND_CPC_OC_E!D36+FC_IND_CPC_PH_E!D36</f>
        <v>2694.43607832</v>
      </c>
      <c r="E36" s="8">
        <f>FC_IND_CPC_BC_E!E36+FC_IND_CPC_OC_E!E36+FC_IND_CPC_PH_E!E36</f>
        <v>2080.8651060000002</v>
      </c>
      <c r="F36" s="8">
        <f>FC_IND_CPC_BC_E!F36+FC_IND_CPC_OC_E!F36+FC_IND_CPC_PH_E!F36</f>
        <v>1479.3838160399998</v>
      </c>
      <c r="G36" s="8">
        <f>FC_IND_CPC_BC_E!G36+FC_IND_CPC_OC_E!G36+FC_IND_CPC_PH_E!G36</f>
        <v>1263.41303616</v>
      </c>
      <c r="H36" s="8">
        <f>FC_IND_CPC_BC_E!H36+FC_IND_CPC_OC_E!H36+FC_IND_CPC_PH_E!H36</f>
        <v>1504.45978128</v>
      </c>
      <c r="I36" s="8">
        <f>FC_IND_CPC_BC_E!I36+FC_IND_CPC_OC_E!I36+FC_IND_CPC_PH_E!I36</f>
        <v>1339.9380154800003</v>
      </c>
      <c r="J36" s="8">
        <f>FC_IND_CPC_BC_E!J36+FC_IND_CPC_OC_E!J36+FC_IND_CPC_PH_E!J36</f>
        <v>1411.1644878</v>
      </c>
      <c r="K36" s="8">
        <f>FC_IND_CPC_BC_E!K36+FC_IND_CPC_OC_E!K36+FC_IND_CPC_PH_E!K36</f>
        <v>1489.3207030799997</v>
      </c>
      <c r="L36" s="8">
        <f>FC_IND_CPC_BC_E!L36+FC_IND_CPC_OC_E!L36+FC_IND_CPC_PH_E!L36</f>
        <v>1730.9737382400003</v>
      </c>
      <c r="M36" s="8">
        <f>FC_IND_CPC_BC_E!M36+FC_IND_CPC_OC_E!M36+FC_IND_CPC_PH_E!M36</f>
        <v>1598.5435471200001</v>
      </c>
      <c r="N36" s="8">
        <f>FC_IND_CPC_BC_E!N36+FC_IND_CPC_OC_E!N36+FC_IND_CPC_PH_E!N36</f>
        <v>1836.2964722400004</v>
      </c>
      <c r="O36" s="8">
        <f>FC_IND_CPC_BC_E!O36+FC_IND_CPC_OC_E!O36+FC_IND_CPC_PH_E!O36</f>
        <v>1595.9193947999997</v>
      </c>
      <c r="P36" s="8">
        <f>FC_IND_CPC_BC_E!P36+FC_IND_CPC_OC_E!P36+FC_IND_CPC_PH_E!P36</f>
        <v>1452.6904716000006</v>
      </c>
      <c r="Q36" s="8">
        <f>FC_IND_CPC_BC_E!Q36+FC_IND_CPC_OC_E!Q36+FC_IND_CPC_PH_E!Q36</f>
        <v>1769.52165444</v>
      </c>
      <c r="R36" s="8">
        <f>FC_IND_CPC_BC_E!R36+FC_IND_CPC_OC_E!R36+FC_IND_CPC_PH_E!R36</f>
        <v>1606.1867996400001</v>
      </c>
      <c r="S36" s="8">
        <f>FC_IND_CPC_BC_E!S36+FC_IND_CPC_OC_E!S36+FC_IND_CPC_PH_E!S36</f>
        <v>1442.5545923999996</v>
      </c>
      <c r="T36" s="8">
        <f>FC_IND_CPC_BC_E!T36+FC_IND_CPC_OC_E!T36+FC_IND_CPC_PH_E!T36</f>
        <v>1399.2890173200001</v>
      </c>
      <c r="U36" s="8">
        <f>FC_IND_CPC_BC_E!U36+FC_IND_CPC_OC_E!U36+FC_IND_CPC_PH_E!U36</f>
        <v>1697.9991926400005</v>
      </c>
      <c r="V36" s="8">
        <f>FC_IND_CPC_BC_E!V36+FC_IND_CPC_OC_E!V36+FC_IND_CPC_PH_E!V36</f>
        <v>1744.2339760799994</v>
      </c>
      <c r="W36" s="8">
        <f>FC_IND_CPC_BC_E!W36+FC_IND_CPC_OC_E!W36+FC_IND_CPC_PH_E!W36</f>
        <v>1629.9656812800001</v>
      </c>
      <c r="X36" s="8">
        <f>FC_IND_CPC_BC_E!X36+FC_IND_CPC_OC_E!X36+FC_IND_CPC_PH_E!X36</f>
        <v>1828.0426136400006</v>
      </c>
      <c r="Y36" s="8">
        <f>FC_IND_CPC_BC_E!Y36+FC_IND_CPC_OC_E!Y36+FC_IND_CPC_PH_E!Y36</f>
        <v>1815.6421763999999</v>
      </c>
      <c r="Z36" s="8">
        <f>FC_IND_CPC_BC_E!Z36+FC_IND_CPC_OC_E!Z36+FC_IND_CPC_PH_E!Z36</f>
        <v>1824.32695752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3.0701008799999987</v>
      </c>
      <c r="D37" s="8">
        <f>FC_IND_CPC_BC_E!D37+FC_IND_CPC_OC_E!D37+FC_IND_CPC_PH_E!D37</f>
        <v>9.2100531599999993</v>
      </c>
      <c r="E37" s="8">
        <f>FC_IND_CPC_BC_E!E37+FC_IND_CPC_OC_E!E37+FC_IND_CPC_PH_E!E37</f>
        <v>503.15949683999986</v>
      </c>
      <c r="F37" s="8">
        <f>FC_IND_CPC_BC_E!F37+FC_IND_CPC_OC_E!F37+FC_IND_CPC_PH_E!F37</f>
        <v>780.63664140000003</v>
      </c>
      <c r="G37" s="8">
        <f>FC_IND_CPC_BC_E!G37+FC_IND_CPC_OC_E!G37+FC_IND_CPC_PH_E!G37</f>
        <v>817.20641771999976</v>
      </c>
      <c r="H37" s="8">
        <f>FC_IND_CPC_BC_E!H37+FC_IND_CPC_OC_E!H37+FC_IND_CPC_PH_E!H37</f>
        <v>789.67654919999995</v>
      </c>
      <c r="I37" s="8">
        <f>FC_IND_CPC_BC_E!I37+FC_IND_CPC_OC_E!I37+FC_IND_CPC_PH_E!I37</f>
        <v>740.88948779999976</v>
      </c>
      <c r="J37" s="8">
        <f>FC_IND_CPC_BC_E!J37+FC_IND_CPC_OC_E!J37+FC_IND_CPC_PH_E!J37</f>
        <v>987.98994755999991</v>
      </c>
      <c r="K37" s="8">
        <f>FC_IND_CPC_BC_E!K37+FC_IND_CPC_OC_E!K37+FC_IND_CPC_PH_E!K37</f>
        <v>609.88903667999989</v>
      </c>
      <c r="L37" s="8">
        <f>FC_IND_CPC_BC_E!L37+FC_IND_CPC_OC_E!L37+FC_IND_CPC_PH_E!L37</f>
        <v>619.19913131999988</v>
      </c>
      <c r="M37" s="8">
        <f>FC_IND_CPC_BC_E!M37+FC_IND_CPC_OC_E!M37+FC_IND_CPC_PH_E!M37</f>
        <v>432.83807028000001</v>
      </c>
      <c r="N37" s="8">
        <f>FC_IND_CPC_BC_E!N37+FC_IND_CPC_OC_E!N37+FC_IND_CPC_PH_E!N37</f>
        <v>3.1185000000000005</v>
      </c>
      <c r="O37" s="8">
        <f>FC_IND_CPC_BC_E!O37+FC_IND_CPC_OC_E!O37+FC_IND_CPC_PH_E!O37</f>
        <v>1341.7411114799997</v>
      </c>
      <c r="P37" s="8">
        <f>FC_IND_CPC_BC_E!P37+FC_IND_CPC_OC_E!P37+FC_IND_CPC_PH_E!P37</f>
        <v>869.11896455999999</v>
      </c>
      <c r="Q37" s="8">
        <f>FC_IND_CPC_BC_E!Q37+FC_IND_CPC_OC_E!Q37+FC_IND_CPC_PH_E!Q37</f>
        <v>878.18182451999974</v>
      </c>
      <c r="R37" s="8">
        <f>FC_IND_CPC_BC_E!R37+FC_IND_CPC_OC_E!R37+FC_IND_CPC_PH_E!R37</f>
        <v>12.196827719999998</v>
      </c>
      <c r="S37" s="8">
        <f>FC_IND_CPC_BC_E!S37+FC_IND_CPC_OC_E!S37+FC_IND_CPC_PH_E!S37</f>
        <v>396.46039355999994</v>
      </c>
      <c r="T37" s="8">
        <f>FC_IND_CPC_BC_E!T37+FC_IND_CPC_OC_E!T37+FC_IND_CPC_PH_E!T37</f>
        <v>368.1800892</v>
      </c>
      <c r="U37" s="8">
        <f>FC_IND_CPC_BC_E!U37+FC_IND_CPC_OC_E!U37+FC_IND_CPC_PH_E!U37</f>
        <v>380.06082575999994</v>
      </c>
      <c r="V37" s="8">
        <f>FC_IND_CPC_BC_E!V37+FC_IND_CPC_OC_E!V37+FC_IND_CPC_PH_E!V37</f>
        <v>356.11523639999984</v>
      </c>
      <c r="W37" s="8">
        <f>FC_IND_CPC_BC_E!W37+FC_IND_CPC_OC_E!W37+FC_IND_CPC_PH_E!W37</f>
        <v>146.21823215999999</v>
      </c>
      <c r="X37" s="8">
        <f>FC_IND_CPC_BC_E!X37+FC_IND_CPC_OC_E!X37+FC_IND_CPC_PH_E!X37</f>
        <v>27.304588079999995</v>
      </c>
      <c r="Y37" s="8">
        <f>FC_IND_CPC_BC_E!Y37+FC_IND_CPC_OC_E!Y37+FC_IND_CPC_PH_E!Y37</f>
        <v>40.589148599999987</v>
      </c>
      <c r="Z37" s="8">
        <f>FC_IND_CPC_BC_E!Z37+FC_IND_CPC_OC_E!Z37+FC_IND_CPC_PH_E!Z37</f>
        <v>33.264166319999994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16.291648439999999</v>
      </c>
      <c r="D41" s="8">
        <f>FC_IND_CPC_BC_E!D41+FC_IND_CPC_OC_E!D41+FC_IND_CPC_PH_E!D41</f>
        <v>17.083181159999999</v>
      </c>
      <c r="E41" s="8">
        <f>FC_IND_CPC_BC_E!E41+FC_IND_CPC_OC_E!E41+FC_IND_CPC_PH_E!E41</f>
        <v>43.478131319999996</v>
      </c>
      <c r="F41" s="8">
        <f>FC_IND_CPC_BC_E!F41+FC_IND_CPC_OC_E!F41+FC_IND_CPC_PH_E!F41</f>
        <v>10.568696040000003</v>
      </c>
      <c r="G41" s="8">
        <f>FC_IND_CPC_BC_E!G41+FC_IND_CPC_OC_E!G41+FC_IND_CPC_PH_E!G41</f>
        <v>9.0594000000000001</v>
      </c>
      <c r="H41" s="8">
        <f>FC_IND_CPC_BC_E!H41+FC_IND_CPC_OC_E!H41+FC_IND_CPC_PH_E!H41</f>
        <v>16.104248280000004</v>
      </c>
      <c r="I41" s="8">
        <f>FC_IND_CPC_BC_E!I41+FC_IND_CPC_OC_E!I41+FC_IND_CPC_PH_E!I41</f>
        <v>10.924601040000002</v>
      </c>
      <c r="J41" s="8">
        <f>FC_IND_CPC_BC_E!J41+FC_IND_CPC_OC_E!J41+FC_IND_CPC_PH_E!J41</f>
        <v>8.735591160000002</v>
      </c>
      <c r="K41" s="8">
        <f>FC_IND_CPC_BC_E!K41+FC_IND_CPC_OC_E!K41+FC_IND_CPC_PH_E!K41</f>
        <v>5.4465112800000011</v>
      </c>
      <c r="L41" s="8">
        <f>FC_IND_CPC_BC_E!L41+FC_IND_CPC_OC_E!L41+FC_IND_CPC_PH_E!L41</f>
        <v>2.1607963200000002</v>
      </c>
      <c r="M41" s="8">
        <f>FC_IND_CPC_BC_E!M41+FC_IND_CPC_OC_E!M41+FC_IND_CPC_PH_E!M41</f>
        <v>2.7646700399999999</v>
      </c>
      <c r="N41" s="8">
        <f>FC_IND_CPC_BC_E!N41+FC_IND_CPC_OC_E!N41+FC_IND_CPC_PH_E!N41</f>
        <v>3.4350656399999986</v>
      </c>
      <c r="O41" s="8">
        <f>FC_IND_CPC_BC_E!O41+FC_IND_CPC_OC_E!O41+FC_IND_CPC_PH_E!O41</f>
        <v>1.5284502</v>
      </c>
      <c r="P41" s="8">
        <f>FC_IND_CPC_BC_E!P41+FC_IND_CPC_OC_E!P41+FC_IND_CPC_PH_E!P41</f>
        <v>3.7847584799999989</v>
      </c>
      <c r="Q41" s="8">
        <f>FC_IND_CPC_BC_E!Q41+FC_IND_CPC_OC_E!Q41+FC_IND_CPC_PH_E!Q41</f>
        <v>4.8956997600000012</v>
      </c>
      <c r="R41" s="8">
        <f>FC_IND_CPC_BC_E!R41+FC_IND_CPC_OC_E!R41+FC_IND_CPC_PH_E!R41</f>
        <v>14.067436320000002</v>
      </c>
      <c r="S41" s="8">
        <f>FC_IND_CPC_BC_E!S41+FC_IND_CPC_OC_E!S41+FC_IND_CPC_PH_E!S41</f>
        <v>14.082190199999999</v>
      </c>
      <c r="T41" s="8">
        <f>FC_IND_CPC_BC_E!T41+FC_IND_CPC_OC_E!T41+FC_IND_CPC_PH_E!T41</f>
        <v>9.4442950799999998</v>
      </c>
      <c r="U41" s="8">
        <f>FC_IND_CPC_BC_E!U41+FC_IND_CPC_OC_E!U41+FC_IND_CPC_PH_E!U41</f>
        <v>10.040403600000001</v>
      </c>
      <c r="V41" s="8">
        <f>FC_IND_CPC_BC_E!V41+FC_IND_CPC_OC_E!V41+FC_IND_CPC_PH_E!V41</f>
        <v>6.4697058000000016</v>
      </c>
      <c r="W41" s="8">
        <f>FC_IND_CPC_BC_E!W41+FC_IND_CPC_OC_E!W41+FC_IND_CPC_PH_E!W41</f>
        <v>5.4648889199999973</v>
      </c>
      <c r="X41" s="8">
        <f>FC_IND_CPC_BC_E!X41+FC_IND_CPC_OC_E!X41+FC_IND_CPC_PH_E!X41</f>
        <v>6.2735050800000014</v>
      </c>
      <c r="Y41" s="8">
        <f>FC_IND_CPC_BC_E!Y41+FC_IND_CPC_OC_E!Y41+FC_IND_CPC_PH_E!Y41</f>
        <v>3.6348901199999997</v>
      </c>
      <c r="Z41" s="8">
        <f>FC_IND_CPC_BC_E!Z41+FC_IND_CPC_OC_E!Z41+FC_IND_CPC_PH_E!Z41</f>
        <v>3.9263439599999996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1815.8609293200004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3.2618206800000014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2876.8783413599999</v>
      </c>
      <c r="M42" s="8">
        <f>FC_IND_CPC_BC_E!M42+FC_IND_CPC_OC_E!M42+FC_IND_CPC_PH_E!M42</f>
        <v>3244.5513172799992</v>
      </c>
      <c r="N42" s="8">
        <f>FC_IND_CPC_BC_E!N42+FC_IND_CPC_OC_E!N42+FC_IND_CPC_PH_E!N42</f>
        <v>3580.9983172800007</v>
      </c>
      <c r="O42" s="8">
        <f>FC_IND_CPC_BC_E!O42+FC_IND_CPC_OC_E!O42+FC_IND_CPC_PH_E!O42</f>
        <v>3688.6027759200006</v>
      </c>
      <c r="P42" s="8">
        <f>FC_IND_CPC_BC_E!P42+FC_IND_CPC_OC_E!P42+FC_IND_CPC_PH_E!P42</f>
        <v>4461.2431520399996</v>
      </c>
      <c r="Q42" s="8">
        <f>FC_IND_CPC_BC_E!Q42+FC_IND_CPC_OC_E!Q42+FC_IND_CPC_PH_E!Q42</f>
        <v>4552.3624993200001</v>
      </c>
      <c r="R42" s="8">
        <f>FC_IND_CPC_BC_E!R42+FC_IND_CPC_OC_E!R42+FC_IND_CPC_PH_E!R42</f>
        <v>4626.2708013600013</v>
      </c>
      <c r="S42" s="8">
        <f>FC_IND_CPC_BC_E!S42+FC_IND_CPC_OC_E!S42+FC_IND_CPC_PH_E!S42</f>
        <v>4789.6344234000007</v>
      </c>
      <c r="T42" s="8">
        <f>FC_IND_CPC_BC_E!T42+FC_IND_CPC_OC_E!T42+FC_IND_CPC_PH_E!T42</f>
        <v>3926.7468234000003</v>
      </c>
      <c r="U42" s="8">
        <f>FC_IND_CPC_BC_E!U42+FC_IND_CPC_OC_E!U42+FC_IND_CPC_PH_E!U42</f>
        <v>3944.7566334000003</v>
      </c>
      <c r="V42" s="8">
        <f>FC_IND_CPC_BC_E!V42+FC_IND_CPC_OC_E!V42+FC_IND_CPC_PH_E!V42</f>
        <v>3171.0240579599995</v>
      </c>
      <c r="W42" s="8">
        <f>FC_IND_CPC_BC_E!W42+FC_IND_CPC_OC_E!W42+FC_IND_CPC_PH_E!W42</f>
        <v>3536.4609147600004</v>
      </c>
      <c r="X42" s="8">
        <f>FC_IND_CPC_BC_E!X42+FC_IND_CPC_OC_E!X42+FC_IND_CPC_PH_E!X42</f>
        <v>3823.1483270399999</v>
      </c>
      <c r="Y42" s="8">
        <f>FC_IND_CPC_BC_E!Y42+FC_IND_CPC_OC_E!Y42+FC_IND_CPC_PH_E!Y42</f>
        <v>3207.8609143200001</v>
      </c>
      <c r="Z42" s="8">
        <f>FC_IND_CPC_BC_E!Z42+FC_IND_CPC_OC_E!Z42+FC_IND_CPC_PH_E!Z42</f>
        <v>2763.0948686400002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730.47104207999985</v>
      </c>
      <c r="D43" s="8">
        <f>FC_IND_CPC_BC_E!D43+FC_IND_CPC_OC_E!D43+FC_IND_CPC_PH_E!D43</f>
        <v>1055.27108232</v>
      </c>
      <c r="E43" s="8">
        <f>FC_IND_CPC_BC_E!E43+FC_IND_CPC_OC_E!E43+FC_IND_CPC_PH_E!E43</f>
        <v>1055.1969230399998</v>
      </c>
      <c r="F43" s="8">
        <f>FC_IND_CPC_BC_E!F43+FC_IND_CPC_OC_E!F43+FC_IND_CPC_PH_E!F43</f>
        <v>1325.1844522799997</v>
      </c>
      <c r="G43" s="8">
        <f>FC_IND_CPC_BC_E!G43+FC_IND_CPC_OC_E!G43+FC_IND_CPC_PH_E!G43</f>
        <v>1457.13435192</v>
      </c>
      <c r="H43" s="8">
        <f>FC_IND_CPC_BC_E!H43+FC_IND_CPC_OC_E!H43+FC_IND_CPC_PH_E!H43</f>
        <v>1452.4943284799999</v>
      </c>
      <c r="I43" s="8">
        <f>FC_IND_CPC_BC_E!I43+FC_IND_CPC_OC_E!I43+FC_IND_CPC_PH_E!I43</f>
        <v>1106.5452886799997</v>
      </c>
      <c r="J43" s="8">
        <f>FC_IND_CPC_BC_E!J43+FC_IND_CPC_OC_E!J43+FC_IND_CPC_PH_E!J43</f>
        <v>1195.9568384400002</v>
      </c>
      <c r="K43" s="8">
        <f>FC_IND_CPC_BC_E!K43+FC_IND_CPC_OC_E!K43+FC_IND_CPC_PH_E!K43</f>
        <v>1139.2844767199999</v>
      </c>
      <c r="L43" s="8">
        <f>FC_IND_CPC_BC_E!L43+FC_IND_CPC_OC_E!L43+FC_IND_CPC_PH_E!L43</f>
        <v>1022.1160154400001</v>
      </c>
      <c r="M43" s="8">
        <f>FC_IND_CPC_BC_E!M43+FC_IND_CPC_OC_E!M43+FC_IND_CPC_PH_E!M43</f>
        <v>1118.9090811599999</v>
      </c>
      <c r="N43" s="8">
        <f>FC_IND_CPC_BC_E!N43+FC_IND_CPC_OC_E!N43+FC_IND_CPC_PH_E!N43</f>
        <v>2204.7994097999999</v>
      </c>
      <c r="O43" s="8">
        <f>FC_IND_CPC_BC_E!O43+FC_IND_CPC_OC_E!O43+FC_IND_CPC_PH_E!O43</f>
        <v>1594.3906414799997</v>
      </c>
      <c r="P43" s="8">
        <f>FC_IND_CPC_BC_E!P43+FC_IND_CPC_OC_E!P43+FC_IND_CPC_PH_E!P43</f>
        <v>1133.9938256399998</v>
      </c>
      <c r="Q43" s="8">
        <f>FC_IND_CPC_BC_E!Q43+FC_IND_CPC_OC_E!Q43+FC_IND_CPC_PH_E!Q43</f>
        <v>1061.19982332</v>
      </c>
      <c r="R43" s="8">
        <f>FC_IND_CPC_BC_E!R43+FC_IND_CPC_OC_E!R43+FC_IND_CPC_PH_E!R43</f>
        <v>977.30220276000011</v>
      </c>
      <c r="S43" s="8">
        <f>FC_IND_CPC_BC_E!S43+FC_IND_CPC_OC_E!S43+FC_IND_CPC_PH_E!S43</f>
        <v>906.40513080000005</v>
      </c>
      <c r="T43" s="8">
        <f>FC_IND_CPC_BC_E!T43+FC_IND_CPC_OC_E!T43+FC_IND_CPC_PH_E!T43</f>
        <v>842.7412562400001</v>
      </c>
      <c r="U43" s="8">
        <f>FC_IND_CPC_BC_E!U43+FC_IND_CPC_OC_E!U43+FC_IND_CPC_PH_E!U43</f>
        <v>1076.5873404000001</v>
      </c>
      <c r="V43" s="8">
        <f>FC_IND_CPC_BC_E!V43+FC_IND_CPC_OC_E!V43+FC_IND_CPC_PH_E!V43</f>
        <v>1047.21733116</v>
      </c>
      <c r="W43" s="8">
        <f>FC_IND_CPC_BC_E!W43+FC_IND_CPC_OC_E!W43+FC_IND_CPC_PH_E!W43</f>
        <v>1151.6672091599999</v>
      </c>
      <c r="X43" s="8">
        <f>FC_IND_CPC_BC_E!X43+FC_IND_CPC_OC_E!X43+FC_IND_CPC_PH_E!X43</f>
        <v>1105.9039976399997</v>
      </c>
      <c r="Y43" s="8">
        <f>FC_IND_CPC_BC_E!Y43+FC_IND_CPC_OC_E!Y43+FC_IND_CPC_PH_E!Y43</f>
        <v>1196.5743878399999</v>
      </c>
      <c r="Z43" s="8">
        <f>FC_IND_CPC_BC_E!Z43+FC_IND_CPC_OC_E!Z43+FC_IND_CPC_PH_E!Z43</f>
        <v>972.32712876000016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9401.3520523200023</v>
      </c>
      <c r="D44" s="8">
        <f>FC_IND_CPC_BC_E!D44+FC_IND_CPC_OC_E!D44+FC_IND_CPC_PH_E!D44</f>
        <v>9936.2241021599984</v>
      </c>
      <c r="E44" s="8">
        <f>FC_IND_CPC_BC_E!E44+FC_IND_CPC_OC_E!E44+FC_IND_CPC_PH_E!E44</f>
        <v>8697.5904470400001</v>
      </c>
      <c r="F44" s="8">
        <f>FC_IND_CPC_BC_E!F44+FC_IND_CPC_OC_E!F44+FC_IND_CPC_PH_E!F44</f>
        <v>10712.756165760004</v>
      </c>
      <c r="G44" s="8">
        <f>FC_IND_CPC_BC_E!G44+FC_IND_CPC_OC_E!G44+FC_IND_CPC_PH_E!G44</f>
        <v>9426.995291520001</v>
      </c>
      <c r="H44" s="8">
        <f>FC_IND_CPC_BC_E!H44+FC_IND_CPC_OC_E!H44+FC_IND_CPC_PH_E!H44</f>
        <v>8330.6753445600043</v>
      </c>
      <c r="I44" s="8">
        <f>FC_IND_CPC_BC_E!I44+FC_IND_CPC_OC_E!I44+FC_IND_CPC_PH_E!I44</f>
        <v>8235.6964423200006</v>
      </c>
      <c r="J44" s="8">
        <f>FC_IND_CPC_BC_E!J44+FC_IND_CPC_OC_E!J44+FC_IND_CPC_PH_E!J44</f>
        <v>8696.3903445600026</v>
      </c>
      <c r="K44" s="8">
        <f>FC_IND_CPC_BC_E!K44+FC_IND_CPC_OC_E!K44+FC_IND_CPC_PH_E!K44</f>
        <v>7628.1932541599981</v>
      </c>
      <c r="L44" s="8">
        <f>FC_IND_CPC_BC_E!L44+FC_IND_CPC_OC_E!L44+FC_IND_CPC_PH_E!L44</f>
        <v>6734.8583676000035</v>
      </c>
      <c r="M44" s="8">
        <f>FC_IND_CPC_BC_E!M44+FC_IND_CPC_OC_E!M44+FC_IND_CPC_PH_E!M44</f>
        <v>6126.9065690400021</v>
      </c>
      <c r="N44" s="8">
        <f>FC_IND_CPC_BC_E!N44+FC_IND_CPC_OC_E!N44+FC_IND_CPC_PH_E!N44</f>
        <v>6861.6738403199997</v>
      </c>
      <c r="O44" s="8">
        <f>FC_IND_CPC_BC_E!O44+FC_IND_CPC_OC_E!O44+FC_IND_CPC_PH_E!O44</f>
        <v>5697.9862646399997</v>
      </c>
      <c r="P44" s="8">
        <f>FC_IND_CPC_BC_E!P44+FC_IND_CPC_OC_E!P44+FC_IND_CPC_PH_E!P44</f>
        <v>5888.5261480799991</v>
      </c>
      <c r="Q44" s="8">
        <f>FC_IND_CPC_BC_E!Q44+FC_IND_CPC_OC_E!Q44+FC_IND_CPC_PH_E!Q44</f>
        <v>5391.1097229600018</v>
      </c>
      <c r="R44" s="8">
        <f>FC_IND_CPC_BC_E!R44+FC_IND_CPC_OC_E!R44+FC_IND_CPC_PH_E!R44</f>
        <v>5885.9350747199987</v>
      </c>
      <c r="S44" s="8">
        <f>FC_IND_CPC_BC_E!S44+FC_IND_CPC_OC_E!S44+FC_IND_CPC_PH_E!S44</f>
        <v>3563.6414810400006</v>
      </c>
      <c r="T44" s="8">
        <f>FC_IND_CPC_BC_E!T44+FC_IND_CPC_OC_E!T44+FC_IND_CPC_PH_E!T44</f>
        <v>3118.8551364000004</v>
      </c>
      <c r="U44" s="8">
        <f>FC_IND_CPC_BC_E!U44+FC_IND_CPC_OC_E!U44+FC_IND_CPC_PH_E!U44</f>
        <v>3313.9755828000016</v>
      </c>
      <c r="V44" s="8">
        <f>FC_IND_CPC_BC_E!V44+FC_IND_CPC_OC_E!V44+FC_IND_CPC_PH_E!V44</f>
        <v>2744.17043616</v>
      </c>
      <c r="W44" s="8">
        <f>FC_IND_CPC_BC_E!W44+FC_IND_CPC_OC_E!W44+FC_IND_CPC_PH_E!W44</f>
        <v>2364.9338728800003</v>
      </c>
      <c r="X44" s="8">
        <f>FC_IND_CPC_BC_E!X44+FC_IND_CPC_OC_E!X44+FC_IND_CPC_PH_E!X44</f>
        <v>2526.3920995200001</v>
      </c>
      <c r="Y44" s="8">
        <f>FC_IND_CPC_BC_E!Y44+FC_IND_CPC_OC_E!Y44+FC_IND_CPC_PH_E!Y44</f>
        <v>2314.0851379200003</v>
      </c>
      <c r="Z44" s="8">
        <f>FC_IND_CPC_BC_E!Z44+FC_IND_CPC_OC_E!Z44+FC_IND_CPC_PH_E!Z44</f>
        <v>1937.6215999200003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6.3948679200000003</v>
      </c>
      <c r="T45" s="8">
        <f>FC_IND_CPC_BC_E!T45+FC_IND_CPC_OC_E!T45+FC_IND_CPC_PH_E!T45</f>
        <v>1.2919564800000005</v>
      </c>
      <c r="U45" s="8">
        <f>FC_IND_CPC_BC_E!U45+FC_IND_CPC_OC_E!U45+FC_IND_CPC_PH_E!U45</f>
        <v>1.4012028000000003</v>
      </c>
      <c r="V45" s="8">
        <f>FC_IND_CPC_BC_E!V45+FC_IND_CPC_OC_E!V45+FC_IND_CPC_PH_E!V45</f>
        <v>16.145761680000003</v>
      </c>
      <c r="W45" s="8">
        <f>FC_IND_CPC_BC_E!W45+FC_IND_CPC_OC_E!W45+FC_IND_CPC_PH_E!W45</f>
        <v>7.4865394800000011</v>
      </c>
      <c r="X45" s="8">
        <f>FC_IND_CPC_BC_E!X45+FC_IND_CPC_OC_E!X45+FC_IND_CPC_PH_E!X45</f>
        <v>1.2499995600000002</v>
      </c>
      <c r="Y45" s="8">
        <f>FC_IND_CPC_BC_E!Y45+FC_IND_CPC_OC_E!Y45+FC_IND_CPC_PH_E!Y45</f>
        <v>0.3704875199999999</v>
      </c>
      <c r="Z45" s="8">
        <f>FC_IND_CPC_BC_E!Z45+FC_IND_CPC_OC_E!Z45+FC_IND_CPC_PH_E!Z45</f>
        <v>1.7012343600000002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418.030821</v>
      </c>
      <c r="D48" s="8">
        <f>FC_IND_CPC_BC_E!D48+FC_IND_CPC_OC_E!D48+FC_IND_CPC_PH_E!D48</f>
        <v>452.88722699999977</v>
      </c>
      <c r="E48" s="8">
        <f>FC_IND_CPC_BC_E!E48+FC_IND_CPC_OC_E!E48+FC_IND_CPC_PH_E!E48</f>
        <v>452.25367199999999</v>
      </c>
      <c r="F48" s="8">
        <f>FC_IND_CPC_BC_E!F48+FC_IND_CPC_OC_E!F48+FC_IND_CPC_PH_E!F48</f>
        <v>583.78109399999983</v>
      </c>
      <c r="G48" s="8">
        <f>FC_IND_CPC_BC_E!G48+FC_IND_CPC_OC_E!G48+FC_IND_CPC_PH_E!G48</f>
        <v>493.1992259999999</v>
      </c>
      <c r="H48" s="8">
        <f>FC_IND_CPC_BC_E!H48+FC_IND_CPC_OC_E!H48+FC_IND_CPC_PH_E!H48</f>
        <v>519.65163900000005</v>
      </c>
      <c r="I48" s="8">
        <f>FC_IND_CPC_BC_E!I48+FC_IND_CPC_OC_E!I48+FC_IND_CPC_PH_E!I48</f>
        <v>464.85316799999976</v>
      </c>
      <c r="J48" s="8">
        <f>FC_IND_CPC_BC_E!J48+FC_IND_CPC_OC_E!J48+FC_IND_CPC_PH_E!J48</f>
        <v>454.43934899999994</v>
      </c>
      <c r="K48" s="8">
        <f>FC_IND_CPC_BC_E!K48+FC_IND_CPC_OC_E!K48+FC_IND_CPC_PH_E!K48</f>
        <v>427.70543400000003</v>
      </c>
      <c r="L48" s="8">
        <f>FC_IND_CPC_BC_E!L48+FC_IND_CPC_OC_E!L48+FC_IND_CPC_PH_E!L48</f>
        <v>388.25233199999997</v>
      </c>
      <c r="M48" s="8">
        <f>FC_IND_CPC_BC_E!M48+FC_IND_CPC_OC_E!M48+FC_IND_CPC_PH_E!M48</f>
        <v>416.74932000000001</v>
      </c>
      <c r="N48" s="8">
        <f>FC_IND_CPC_BC_E!N48+FC_IND_CPC_OC_E!N48+FC_IND_CPC_PH_E!N48</f>
        <v>359.89574400000004</v>
      </c>
      <c r="O48" s="8">
        <f>FC_IND_CPC_BC_E!O48+FC_IND_CPC_OC_E!O48+FC_IND_CPC_PH_E!O48</f>
        <v>348.71218200000004</v>
      </c>
      <c r="P48" s="8">
        <f>FC_IND_CPC_BC_E!P48+FC_IND_CPC_OC_E!P48+FC_IND_CPC_PH_E!P48</f>
        <v>126.13220100000001</v>
      </c>
      <c r="Q48" s="8">
        <f>FC_IND_CPC_BC_E!Q48+FC_IND_CPC_OC_E!Q48+FC_IND_CPC_PH_E!Q48</f>
        <v>109.33755300000003</v>
      </c>
      <c r="R48" s="8">
        <f>FC_IND_CPC_BC_E!R48+FC_IND_CPC_OC_E!R48+FC_IND_CPC_PH_E!R48</f>
        <v>119.158884</v>
      </c>
      <c r="S48" s="8">
        <f>FC_IND_CPC_BC_E!S48+FC_IND_CPC_OC_E!S48+FC_IND_CPC_PH_E!S48</f>
        <v>123.44178600000001</v>
      </c>
      <c r="T48" s="8">
        <f>FC_IND_CPC_BC_E!T48+FC_IND_CPC_OC_E!T48+FC_IND_CPC_PH_E!T48</f>
        <v>655.342623</v>
      </c>
      <c r="U48" s="8">
        <f>FC_IND_CPC_BC_E!U48+FC_IND_CPC_OC_E!U48+FC_IND_CPC_PH_E!U48</f>
        <v>1073.5092810000003</v>
      </c>
      <c r="V48" s="8">
        <f>FC_IND_CPC_BC_E!V48+FC_IND_CPC_OC_E!V48+FC_IND_CPC_PH_E!V48</f>
        <v>1043.1225090000005</v>
      </c>
      <c r="W48" s="8">
        <f>FC_IND_CPC_BC_E!W48+FC_IND_CPC_OC_E!W48+FC_IND_CPC_PH_E!W48</f>
        <v>772.03713599999992</v>
      </c>
      <c r="X48" s="8">
        <f>FC_IND_CPC_BC_E!X48+FC_IND_CPC_OC_E!X48+FC_IND_CPC_PH_E!X48</f>
        <v>837.27540000000022</v>
      </c>
      <c r="Y48" s="8">
        <f>FC_IND_CPC_BC_E!Y48+FC_IND_CPC_OC_E!Y48+FC_IND_CPC_PH_E!Y48</f>
        <v>819.09184500000026</v>
      </c>
      <c r="Z48" s="8">
        <f>FC_IND_CPC_BC_E!Z48+FC_IND_CPC_OC_E!Z48+FC_IND_CPC_PH_E!Z48</f>
        <v>476.89001099999996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564.41926511999986</v>
      </c>
      <c r="D50" s="8">
        <f>FC_IND_CPC_BC_E!D50+FC_IND_CPC_OC_E!D50+FC_IND_CPC_PH_E!D50</f>
        <v>652.99269815999992</v>
      </c>
      <c r="E50" s="8">
        <f>FC_IND_CPC_BC_E!E50+FC_IND_CPC_OC_E!E50+FC_IND_CPC_PH_E!E50</f>
        <v>796.53180744000019</v>
      </c>
      <c r="F50" s="8">
        <f>FC_IND_CPC_BC_E!F50+FC_IND_CPC_OC_E!F50+FC_IND_CPC_PH_E!F50</f>
        <v>1067.6471331600001</v>
      </c>
      <c r="G50" s="8">
        <f>FC_IND_CPC_BC_E!G50+FC_IND_CPC_OC_E!G50+FC_IND_CPC_PH_E!G50</f>
        <v>780.68159135999986</v>
      </c>
      <c r="H50" s="8">
        <f>FC_IND_CPC_BC_E!H50+FC_IND_CPC_OC_E!H50+FC_IND_CPC_PH_E!H50</f>
        <v>730.47156047999999</v>
      </c>
      <c r="I50" s="8">
        <f>FC_IND_CPC_BC_E!I50+FC_IND_CPC_OC_E!I50+FC_IND_CPC_PH_E!I50</f>
        <v>581.57647884000005</v>
      </c>
      <c r="J50" s="8">
        <f>FC_IND_CPC_BC_E!J50+FC_IND_CPC_OC_E!J50+FC_IND_CPC_PH_E!J50</f>
        <v>584.64698652000004</v>
      </c>
      <c r="K50" s="8">
        <f>FC_IND_CPC_BC_E!K50+FC_IND_CPC_OC_E!K50+FC_IND_CPC_PH_E!K50</f>
        <v>348.15456395999996</v>
      </c>
      <c r="L50" s="8">
        <f>FC_IND_CPC_BC_E!L50+FC_IND_CPC_OC_E!L50+FC_IND_CPC_PH_E!L50</f>
        <v>176.28767279999994</v>
      </c>
      <c r="M50" s="8">
        <f>FC_IND_CPC_BC_E!M50+FC_IND_CPC_OC_E!M50+FC_IND_CPC_PH_E!M50</f>
        <v>455.24524824000008</v>
      </c>
      <c r="N50" s="8">
        <f>FC_IND_CPC_BC_E!N50+FC_IND_CPC_OC_E!N50+FC_IND_CPC_PH_E!N50</f>
        <v>486.86493311999999</v>
      </c>
      <c r="O50" s="8">
        <f>FC_IND_CPC_BC_E!O50+FC_IND_CPC_OC_E!O50+FC_IND_CPC_PH_E!O50</f>
        <v>447.45894108000005</v>
      </c>
      <c r="P50" s="8">
        <f>FC_IND_CPC_BC_E!P50+FC_IND_CPC_OC_E!P50+FC_IND_CPC_PH_E!P50</f>
        <v>315.60470208000004</v>
      </c>
      <c r="Q50" s="8">
        <f>FC_IND_CPC_BC_E!Q50+FC_IND_CPC_OC_E!Q50+FC_IND_CPC_PH_E!Q50</f>
        <v>525.94160292000004</v>
      </c>
      <c r="R50" s="8">
        <f>FC_IND_CPC_BC_E!R50+FC_IND_CPC_OC_E!R50+FC_IND_CPC_PH_E!R50</f>
        <v>323.29442916000005</v>
      </c>
      <c r="S50" s="8">
        <f>FC_IND_CPC_BC_E!S50+FC_IND_CPC_OC_E!S50+FC_IND_CPC_PH_E!S50</f>
        <v>163.09604772</v>
      </c>
      <c r="T50" s="8">
        <f>FC_IND_CPC_BC_E!T50+FC_IND_CPC_OC_E!T50+FC_IND_CPC_PH_E!T50</f>
        <v>170.10153396000001</v>
      </c>
      <c r="U50" s="8">
        <f>FC_IND_CPC_BC_E!U50+FC_IND_CPC_OC_E!U50+FC_IND_CPC_PH_E!U50</f>
        <v>201.94023924000001</v>
      </c>
      <c r="V50" s="8">
        <f>FC_IND_CPC_BC_E!V50+FC_IND_CPC_OC_E!V50+FC_IND_CPC_PH_E!V50</f>
        <v>399.29081364000001</v>
      </c>
      <c r="W50" s="8">
        <f>FC_IND_CPC_BC_E!W50+FC_IND_CPC_OC_E!W50+FC_IND_CPC_PH_E!W50</f>
        <v>428.43134592000001</v>
      </c>
      <c r="X50" s="8">
        <f>FC_IND_CPC_BC_E!X50+FC_IND_CPC_OC_E!X50+FC_IND_CPC_PH_E!X50</f>
        <v>2534.7180754800006</v>
      </c>
      <c r="Y50" s="8">
        <f>FC_IND_CPC_BC_E!Y50+FC_IND_CPC_OC_E!Y50+FC_IND_CPC_PH_E!Y50</f>
        <v>2875.6885064400003</v>
      </c>
      <c r="Z50" s="8">
        <f>FC_IND_CPC_BC_E!Z50+FC_IND_CPC_OC_E!Z50+FC_IND_CPC_PH_E!Z50</f>
        <v>2726.3374401599995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45579.451726691033</v>
      </c>
      <c r="D51" s="27">
        <f>FC_IND_CPC_BC_E!D51+FC_IND_CPC_OC_E!D51+FC_IND_CPC_PH_E!D51</f>
        <v>44791.915276279076</v>
      </c>
      <c r="E51" s="27">
        <f>FC_IND_CPC_BC_E!E51+FC_IND_CPC_OC_E!E51+FC_IND_CPC_PH_E!E51</f>
        <v>45095.712223510898</v>
      </c>
      <c r="F51" s="27">
        <f>FC_IND_CPC_BC_E!F51+FC_IND_CPC_OC_E!F51+FC_IND_CPC_PH_E!F51</f>
        <v>46541.777544257442</v>
      </c>
      <c r="G51" s="27">
        <f>FC_IND_CPC_BC_E!G51+FC_IND_CPC_OC_E!G51+FC_IND_CPC_PH_E!G51</f>
        <v>41712.876084870375</v>
      </c>
      <c r="H51" s="27">
        <f>FC_IND_CPC_BC_E!H51+FC_IND_CPC_OC_E!H51+FC_IND_CPC_PH_E!H51</f>
        <v>43758.022542166276</v>
      </c>
      <c r="I51" s="27">
        <f>FC_IND_CPC_BC_E!I51+FC_IND_CPC_OC_E!I51+FC_IND_CPC_PH_E!I51</f>
        <v>39155.390296687932</v>
      </c>
      <c r="J51" s="27">
        <f>FC_IND_CPC_BC_E!J51+FC_IND_CPC_OC_E!J51+FC_IND_CPC_PH_E!J51</f>
        <v>41743.400336688639</v>
      </c>
      <c r="K51" s="27">
        <f>FC_IND_CPC_BC_E!K51+FC_IND_CPC_OC_E!K51+FC_IND_CPC_PH_E!K51</f>
        <v>41222.563759061595</v>
      </c>
      <c r="L51" s="27">
        <f>FC_IND_CPC_BC_E!L51+FC_IND_CPC_OC_E!L51+FC_IND_CPC_PH_E!L51</f>
        <v>35299.857946004297</v>
      </c>
      <c r="M51" s="27">
        <f>FC_IND_CPC_BC_E!M51+FC_IND_CPC_OC_E!M51+FC_IND_CPC_PH_E!M51</f>
        <v>37095.636321809085</v>
      </c>
      <c r="N51" s="27">
        <f>FC_IND_CPC_BC_E!N51+FC_IND_CPC_OC_E!N51+FC_IND_CPC_PH_E!N51</f>
        <v>44819.901013072689</v>
      </c>
      <c r="O51" s="27">
        <f>FC_IND_CPC_BC_E!O51+FC_IND_CPC_OC_E!O51+FC_IND_CPC_PH_E!O51</f>
        <v>45896.709775271207</v>
      </c>
      <c r="P51" s="27">
        <f>FC_IND_CPC_BC_E!P51+FC_IND_CPC_OC_E!P51+FC_IND_CPC_PH_E!P51</f>
        <v>45523.528784744769</v>
      </c>
      <c r="Q51" s="27">
        <f>FC_IND_CPC_BC_E!Q51+FC_IND_CPC_OC_E!Q51+FC_IND_CPC_PH_E!Q51</f>
        <v>43367.184723145765</v>
      </c>
      <c r="R51" s="27">
        <f>FC_IND_CPC_BC_E!R51+FC_IND_CPC_OC_E!R51+FC_IND_CPC_PH_E!R51</f>
        <v>42402.416623693483</v>
      </c>
      <c r="S51" s="27">
        <f>FC_IND_CPC_BC_E!S51+FC_IND_CPC_OC_E!S51+FC_IND_CPC_PH_E!S51</f>
        <v>44017.806328165796</v>
      </c>
      <c r="T51" s="27">
        <f>FC_IND_CPC_BC_E!T51+FC_IND_CPC_OC_E!T51+FC_IND_CPC_PH_E!T51</f>
        <v>45394.931120511719</v>
      </c>
      <c r="U51" s="27">
        <f>FC_IND_CPC_BC_E!U51+FC_IND_CPC_OC_E!U51+FC_IND_CPC_PH_E!U51</f>
        <v>44335.433781196618</v>
      </c>
      <c r="V51" s="27">
        <f>FC_IND_CPC_BC_E!V51+FC_IND_CPC_OC_E!V51+FC_IND_CPC_PH_E!V51</f>
        <v>43665.510557498121</v>
      </c>
      <c r="W51" s="27">
        <f>FC_IND_CPC_BC_E!W51+FC_IND_CPC_OC_E!W51+FC_IND_CPC_PH_E!W51</f>
        <v>45004.253999189648</v>
      </c>
      <c r="X51" s="27">
        <f>FC_IND_CPC_BC_E!X51+FC_IND_CPC_OC_E!X51+FC_IND_CPC_PH_E!X51</f>
        <v>46359.975915622927</v>
      </c>
      <c r="Y51" s="27">
        <f>FC_IND_CPC_BC_E!Y51+FC_IND_CPC_OC_E!Y51+FC_IND_CPC_PH_E!Y51</f>
        <v>36057.9660387638</v>
      </c>
      <c r="Z51" s="27">
        <f>FC_IND_CPC_BC_E!Z51+FC_IND_CPC_OC_E!Z51+FC_IND_CPC_PH_E!Z51</f>
        <v>35793.139890277023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485.07791356941613</v>
      </c>
      <c r="D52" s="27">
        <f t="shared" si="20"/>
        <v>826.76632837734383</v>
      </c>
      <c r="E52" s="27">
        <f t="shared" si="20"/>
        <v>1080.4480685574738</v>
      </c>
      <c r="F52" s="27">
        <f t="shared" si="20"/>
        <v>1302.0330275362594</v>
      </c>
      <c r="G52" s="27">
        <f t="shared" si="20"/>
        <v>1544.0893884438317</v>
      </c>
      <c r="H52" s="27">
        <f t="shared" si="20"/>
        <v>980.4940703603645</v>
      </c>
      <c r="I52" s="27">
        <f t="shared" si="20"/>
        <v>878.75473749477055</v>
      </c>
      <c r="J52" s="27">
        <f t="shared" si="20"/>
        <v>938.77033897367642</v>
      </c>
      <c r="K52" s="27">
        <f t="shared" si="20"/>
        <v>1282.8599783999998</v>
      </c>
      <c r="L52" s="27">
        <f t="shared" si="20"/>
        <v>1082.699046</v>
      </c>
      <c r="M52" s="27">
        <f t="shared" si="20"/>
        <v>2129.6842981919995</v>
      </c>
      <c r="N52" s="27">
        <f t="shared" si="20"/>
        <v>2281.7388679535998</v>
      </c>
      <c r="O52" s="27">
        <f t="shared" si="20"/>
        <v>2449.9052038295999</v>
      </c>
      <c r="P52" s="27">
        <f t="shared" si="20"/>
        <v>2291.5831013328007</v>
      </c>
      <c r="Q52" s="27">
        <f t="shared" si="20"/>
        <v>2373.6915632760001</v>
      </c>
      <c r="R52" s="27">
        <f t="shared" si="20"/>
        <v>2795.8739598239999</v>
      </c>
      <c r="S52" s="27">
        <f t="shared" si="20"/>
        <v>3452.9057190672002</v>
      </c>
      <c r="T52" s="27">
        <f t="shared" si="20"/>
        <v>2981.5608698832002</v>
      </c>
      <c r="U52" s="27">
        <f t="shared" si="20"/>
        <v>2615.6658239162857</v>
      </c>
      <c r="V52" s="27">
        <f t="shared" si="20"/>
        <v>2399.2630647080514</v>
      </c>
      <c r="W52" s="27">
        <f t="shared" si="20"/>
        <v>2361.4419719199177</v>
      </c>
      <c r="X52" s="27">
        <f t="shared" si="20"/>
        <v>2374.7162393328008</v>
      </c>
      <c r="Y52" s="27">
        <f t="shared" ref="Y52:Z52" si="21">SUM(Y53:Y54)</f>
        <v>2281.6687823130469</v>
      </c>
      <c r="Z52" s="27">
        <f t="shared" si="21"/>
        <v>2397.3332428759777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484.9127711999999</v>
      </c>
      <c r="D53" s="8">
        <f>FC_IND_CPC_BC_E!D53+FC_IND_CPC_OC_E!D53+FC_IND_CPC_PH_E!D53</f>
        <v>826.68334319999997</v>
      </c>
      <c r="E53" s="8">
        <f>FC_IND_CPC_BC_E!E53+FC_IND_CPC_OC_E!E53+FC_IND_CPC_PH_E!E53</f>
        <v>1080.3649427999999</v>
      </c>
      <c r="F53" s="8">
        <f>FC_IND_CPC_BC_E!F53+FC_IND_CPC_OC_E!F53+FC_IND_CPC_PH_E!F53</f>
        <v>1296.4388580000002</v>
      </c>
      <c r="G53" s="8">
        <f>FC_IND_CPC_BC_E!G53+FC_IND_CPC_OC_E!G53+FC_IND_CPC_PH_E!G53</f>
        <v>1536.6774852000001</v>
      </c>
      <c r="H53" s="8">
        <f>FC_IND_CPC_BC_E!H53+FC_IND_CPC_OC_E!H53+FC_IND_CPC_PH_E!H53</f>
        <v>976.51022040000032</v>
      </c>
      <c r="I53" s="8">
        <f>FC_IND_CPC_BC_E!I53+FC_IND_CPC_OC_E!I53+FC_IND_CPC_PH_E!I53</f>
        <v>874.9417248000002</v>
      </c>
      <c r="J53" s="8">
        <f>FC_IND_CPC_BC_E!J53+FC_IND_CPC_OC_E!J53+FC_IND_CPC_PH_E!J53</f>
        <v>782.60256359999994</v>
      </c>
      <c r="K53" s="8">
        <f>FC_IND_CPC_BC_E!K53+FC_IND_CPC_OC_E!K53+FC_IND_CPC_PH_E!K53</f>
        <v>1282.8599783999998</v>
      </c>
      <c r="L53" s="8">
        <f>FC_IND_CPC_BC_E!L53+FC_IND_CPC_OC_E!L53+FC_IND_CPC_PH_E!L53</f>
        <v>1082.699046</v>
      </c>
      <c r="M53" s="8">
        <f>FC_IND_CPC_BC_E!M53+FC_IND_CPC_OC_E!M53+FC_IND_CPC_PH_E!M53</f>
        <v>2056.7217527999996</v>
      </c>
      <c r="N53" s="8">
        <f>FC_IND_CPC_BC_E!N53+FC_IND_CPC_OC_E!N53+FC_IND_CPC_PH_E!N53</f>
        <v>2210.8863348</v>
      </c>
      <c r="O53" s="8">
        <f>FC_IND_CPC_BC_E!O53+FC_IND_CPC_OC_E!O53+FC_IND_CPC_PH_E!O53</f>
        <v>2387.1286295999998</v>
      </c>
      <c r="P53" s="8">
        <f>FC_IND_CPC_BC_E!P53+FC_IND_CPC_OC_E!P53+FC_IND_CPC_PH_E!P53</f>
        <v>2226.1594212000005</v>
      </c>
      <c r="Q53" s="8">
        <f>FC_IND_CPC_BC_E!Q53+FC_IND_CPC_OC_E!Q53+FC_IND_CPC_PH_E!Q53</f>
        <v>2307.7176408</v>
      </c>
      <c r="R53" s="8">
        <f>FC_IND_CPC_BC_E!R53+FC_IND_CPC_OC_E!R53+FC_IND_CPC_PH_E!R53</f>
        <v>2721.3625296</v>
      </c>
      <c r="S53" s="8">
        <f>FC_IND_CPC_BC_E!S53+FC_IND_CPC_OC_E!S53+FC_IND_CPC_PH_E!S53</f>
        <v>3371.2367832</v>
      </c>
      <c r="T53" s="8">
        <f>FC_IND_CPC_BC_E!T53+FC_IND_CPC_OC_E!T53+FC_IND_CPC_PH_E!T53</f>
        <v>2901.9590028000002</v>
      </c>
      <c r="U53" s="8">
        <f>FC_IND_CPC_BC_E!U53+FC_IND_CPC_OC_E!U53+FC_IND_CPC_PH_E!U53</f>
        <v>2536.2831780000006</v>
      </c>
      <c r="V53" s="8">
        <f>FC_IND_CPC_BC_E!V53+FC_IND_CPC_OC_E!V53+FC_IND_CPC_PH_E!V53</f>
        <v>2316.1531536000002</v>
      </c>
      <c r="W53" s="8">
        <f>FC_IND_CPC_BC_E!W53+FC_IND_CPC_OC_E!W53+FC_IND_CPC_PH_E!W53</f>
        <v>2267.6445791999995</v>
      </c>
      <c r="X53" s="8">
        <f>FC_IND_CPC_BC_E!X53+FC_IND_CPC_OC_E!X53+FC_IND_CPC_PH_E!X53</f>
        <v>2273.7346632000008</v>
      </c>
      <c r="Y53" s="8">
        <f>FC_IND_CPC_BC_E!Y53+FC_IND_CPC_OC_E!Y53+FC_IND_CPC_PH_E!Y53</f>
        <v>2197.0603512000002</v>
      </c>
      <c r="Z53" s="8">
        <f>FC_IND_CPC_BC_E!Z53+FC_IND_CPC_OC_E!Z53+FC_IND_CPC_PH_E!Z53</f>
        <v>2316.3395112000003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0.16514236941623525</v>
      </c>
      <c r="D54" s="45">
        <f>FC_IND_CPC_BC_E!D54+FC_IND_CPC_OC_E!D54+FC_IND_CPC_PH_E!D54</f>
        <v>8.2985177343815997E-2</v>
      </c>
      <c r="E54" s="45">
        <f>FC_IND_CPC_BC_E!E54+FC_IND_CPC_OC_E!E54+FC_IND_CPC_PH_E!E54</f>
        <v>8.3125757474020803E-2</v>
      </c>
      <c r="F54" s="45">
        <f>FC_IND_CPC_BC_E!F54+FC_IND_CPC_OC_E!F54+FC_IND_CPC_PH_E!F54</f>
        <v>5.594169536259268</v>
      </c>
      <c r="G54" s="45">
        <f>FC_IND_CPC_BC_E!G54+FC_IND_CPC_OC_E!G54+FC_IND_CPC_PH_E!G54</f>
        <v>7.4119032438314942</v>
      </c>
      <c r="H54" s="45">
        <f>FC_IND_CPC_BC_E!H54+FC_IND_CPC_OC_E!H54+FC_IND_CPC_PH_E!H54</f>
        <v>3.9838499603642243</v>
      </c>
      <c r="I54" s="45">
        <f>FC_IND_CPC_BC_E!I54+FC_IND_CPC_OC_E!I54+FC_IND_CPC_PH_E!I54</f>
        <v>3.8130126947703133</v>
      </c>
      <c r="J54" s="45">
        <f>FC_IND_CPC_BC_E!J54+FC_IND_CPC_OC_E!J54+FC_IND_CPC_PH_E!J54</f>
        <v>156.16777537367648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72.962545391999996</v>
      </c>
      <c r="N54" s="45">
        <f>FC_IND_CPC_BC_E!N54+FC_IND_CPC_OC_E!N54+FC_IND_CPC_PH_E!N54</f>
        <v>70.852533153600007</v>
      </c>
      <c r="O54" s="45">
        <f>FC_IND_CPC_BC_E!O54+FC_IND_CPC_OC_E!O54+FC_IND_CPC_PH_E!O54</f>
        <v>62.776574229600001</v>
      </c>
      <c r="P54" s="45">
        <f>FC_IND_CPC_BC_E!P54+FC_IND_CPC_OC_E!P54+FC_IND_CPC_PH_E!P54</f>
        <v>65.42368013280003</v>
      </c>
      <c r="Q54" s="45">
        <f>FC_IND_CPC_BC_E!Q54+FC_IND_CPC_OC_E!Q54+FC_IND_CPC_PH_E!Q54</f>
        <v>65.973922475999998</v>
      </c>
      <c r="R54" s="45">
        <f>FC_IND_CPC_BC_E!R54+FC_IND_CPC_OC_E!R54+FC_IND_CPC_PH_E!R54</f>
        <v>74.511430224000009</v>
      </c>
      <c r="S54" s="45">
        <f>FC_IND_CPC_BC_E!S54+FC_IND_CPC_OC_E!S54+FC_IND_CPC_PH_E!S54</f>
        <v>81.668935867199977</v>
      </c>
      <c r="T54" s="45">
        <f>FC_IND_CPC_BC_E!T54+FC_IND_CPC_OC_E!T54+FC_IND_CPC_PH_E!T54</f>
        <v>79.601867083199991</v>
      </c>
      <c r="U54" s="45">
        <f>FC_IND_CPC_BC_E!U54+FC_IND_CPC_OC_E!U54+FC_IND_CPC_PH_E!U54</f>
        <v>79.382645916284986</v>
      </c>
      <c r="V54" s="45">
        <f>FC_IND_CPC_BC_E!V54+FC_IND_CPC_OC_E!V54+FC_IND_CPC_PH_E!V54</f>
        <v>83.109911108051193</v>
      </c>
      <c r="W54" s="45">
        <f>FC_IND_CPC_BC_E!W54+FC_IND_CPC_OC_E!W54+FC_IND_CPC_PH_E!W54</f>
        <v>93.797392719918435</v>
      </c>
      <c r="X54" s="45">
        <f>FC_IND_CPC_BC_E!X54+FC_IND_CPC_OC_E!X54+FC_IND_CPC_PH_E!X54</f>
        <v>100.9815761328</v>
      </c>
      <c r="Y54" s="45">
        <f>FC_IND_CPC_BC_E!Y54+FC_IND_CPC_OC_E!Y54+FC_IND_CPC_PH_E!Y54</f>
        <v>84.608431113046748</v>
      </c>
      <c r="Z54" s="45">
        <f>FC_IND_CPC_BC_E!Z54+FC_IND_CPC_OC_E!Z54+FC_IND_CPC_PH_E!Z54</f>
        <v>80.993731675977443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22">SUM(C62:C72)</f>
        <v>715.42600465492876</v>
      </c>
      <c r="D61" s="49">
        <f t="shared" ref="D61:X61" si="23">SUM(D62:D72)</f>
        <v>664.12630600433181</v>
      </c>
      <c r="E61" s="49">
        <f t="shared" si="23"/>
        <v>621.25737076008932</v>
      </c>
      <c r="F61" s="49">
        <f t="shared" si="23"/>
        <v>779.98891952183999</v>
      </c>
      <c r="G61" s="49">
        <f t="shared" si="23"/>
        <v>794.40621070585064</v>
      </c>
      <c r="H61" s="49">
        <f t="shared" si="23"/>
        <v>1063.7081766454573</v>
      </c>
      <c r="I61" s="49">
        <f t="shared" si="23"/>
        <v>891.91324698222627</v>
      </c>
      <c r="J61" s="49">
        <f t="shared" si="23"/>
        <v>1428.546386713313</v>
      </c>
      <c r="K61" s="49">
        <f t="shared" si="23"/>
        <v>1287.1602882390894</v>
      </c>
      <c r="L61" s="49">
        <f t="shared" si="23"/>
        <v>1004.0445772202019</v>
      </c>
      <c r="M61" s="49">
        <f t="shared" si="23"/>
        <v>1473.308848409129</v>
      </c>
      <c r="N61" s="49">
        <f t="shared" si="23"/>
        <v>1454.4667076631629</v>
      </c>
      <c r="O61" s="49">
        <f t="shared" si="23"/>
        <v>967.75034767829527</v>
      </c>
      <c r="P61" s="49">
        <f t="shared" si="23"/>
        <v>1203.6752800537572</v>
      </c>
      <c r="Q61" s="49">
        <f t="shared" si="23"/>
        <v>1218.2144583612346</v>
      </c>
      <c r="R61" s="49">
        <f t="shared" si="23"/>
        <v>1369.0651398054868</v>
      </c>
      <c r="S61" s="49">
        <f t="shared" si="23"/>
        <v>1789.6820397406711</v>
      </c>
      <c r="T61" s="49">
        <f t="shared" si="23"/>
        <v>1510.6553934266772</v>
      </c>
      <c r="U61" s="49">
        <f t="shared" si="23"/>
        <v>1376.363191357739</v>
      </c>
      <c r="V61" s="49">
        <f t="shared" si="23"/>
        <v>1582.5084659558472</v>
      </c>
      <c r="W61" s="49">
        <f t="shared" si="23"/>
        <v>1823.8081595339268</v>
      </c>
      <c r="X61" s="49">
        <f t="shared" si="23"/>
        <v>2159.2970686031408</v>
      </c>
      <c r="Y61" s="49">
        <f t="shared" ref="Y61:Z61" si="24">SUM(Y62:Y72)</f>
        <v>2881.5148974405888</v>
      </c>
      <c r="Z61" s="49">
        <f t="shared" si="24"/>
        <v>2550.8023947862052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668.86404479999999</v>
      </c>
      <c r="D62" s="52">
        <f>FC_IND_CPC_BC_E!D62+FC_IND_CPC_OC_E!D62+FC_IND_CPC_PH_E!D62</f>
        <v>617.34435839999992</v>
      </c>
      <c r="E62" s="52">
        <f>FC_IND_CPC_BC_E!E62+FC_IND_CPC_OC_E!E62+FC_IND_CPC_PH_E!E62</f>
        <v>609.72831359999998</v>
      </c>
      <c r="F62" s="52">
        <f>FC_IND_CPC_BC_E!F62+FC_IND_CPC_OC_E!F62+FC_IND_CPC_PH_E!F62</f>
        <v>749.27986559999977</v>
      </c>
      <c r="G62" s="52">
        <f>FC_IND_CPC_BC_E!G62+FC_IND_CPC_OC_E!G62+FC_IND_CPC_PH_E!G62</f>
        <v>754.76741760000004</v>
      </c>
      <c r="H62" s="52">
        <f>FC_IND_CPC_BC_E!H62+FC_IND_CPC_OC_E!H62+FC_IND_CPC_PH_E!H62</f>
        <v>984.46400640000002</v>
      </c>
      <c r="I62" s="52">
        <f>FC_IND_CPC_BC_E!I62+FC_IND_CPC_OC_E!I62+FC_IND_CPC_PH_E!I62</f>
        <v>853.73809919999985</v>
      </c>
      <c r="J62" s="52">
        <f>FC_IND_CPC_BC_E!J62+FC_IND_CPC_OC_E!J62+FC_IND_CPC_PH_E!J62</f>
        <v>1163.1602304000003</v>
      </c>
      <c r="K62" s="52">
        <f>FC_IND_CPC_BC_E!K62+FC_IND_CPC_OC_E!K62+FC_IND_CPC_PH_E!K62</f>
        <v>1029.5687808</v>
      </c>
      <c r="L62" s="52">
        <f>FC_IND_CPC_BC_E!L62+FC_IND_CPC_OC_E!L62+FC_IND_CPC_PH_E!L62</f>
        <v>865.79861759999983</v>
      </c>
      <c r="M62" s="52">
        <f>FC_IND_CPC_BC_E!M62+FC_IND_CPC_OC_E!M62+FC_IND_CPC_PH_E!M62</f>
        <v>1035.8639424</v>
      </c>
      <c r="N62" s="52">
        <f>FC_IND_CPC_BC_E!N62+FC_IND_CPC_OC_E!N62+FC_IND_CPC_PH_E!N62</f>
        <v>999.74891519999971</v>
      </c>
      <c r="O62" s="52">
        <f>FC_IND_CPC_BC_E!O62+FC_IND_CPC_OC_E!O62+FC_IND_CPC_PH_E!O62</f>
        <v>810.56828159999998</v>
      </c>
      <c r="P62" s="52">
        <f>FC_IND_CPC_BC_E!P62+FC_IND_CPC_OC_E!P62+FC_IND_CPC_PH_E!P62</f>
        <v>997.27891199999976</v>
      </c>
      <c r="Q62" s="52">
        <f>FC_IND_CPC_BC_E!Q62+FC_IND_CPC_OC_E!Q62+FC_IND_CPC_PH_E!Q62</f>
        <v>963.3601152</v>
      </c>
      <c r="R62" s="52">
        <f>FC_IND_CPC_BC_E!R62+FC_IND_CPC_OC_E!R62+FC_IND_CPC_PH_E!R62</f>
        <v>1105.3550591999997</v>
      </c>
      <c r="S62" s="52">
        <f>FC_IND_CPC_BC_E!S62+FC_IND_CPC_OC_E!S62+FC_IND_CPC_PH_E!S62</f>
        <v>1518.5725631999999</v>
      </c>
      <c r="T62" s="52">
        <f>FC_IND_CPC_BC_E!T62+FC_IND_CPC_OC_E!T62+FC_IND_CPC_PH_E!T62</f>
        <v>1253.2169664</v>
      </c>
      <c r="U62" s="52">
        <f>FC_IND_CPC_BC_E!U62+FC_IND_CPC_OC_E!U62+FC_IND_CPC_PH_E!U62</f>
        <v>1108.4242176</v>
      </c>
      <c r="V62" s="52">
        <f>FC_IND_CPC_BC_E!V62+FC_IND_CPC_OC_E!V62+FC_IND_CPC_PH_E!V62</f>
        <v>1267.6664447999999</v>
      </c>
      <c r="W62" s="52">
        <f>FC_IND_CPC_BC_E!W62+FC_IND_CPC_OC_E!W62+FC_IND_CPC_PH_E!W62</f>
        <v>1450.7708544000002</v>
      </c>
      <c r="X62" s="52">
        <f>FC_IND_CPC_BC_E!X62+FC_IND_CPC_OC_E!X62+FC_IND_CPC_PH_E!X62</f>
        <v>1597.2755903999998</v>
      </c>
      <c r="Y62" s="52">
        <f>FC_IND_CPC_BC_E!Y62+FC_IND_CPC_OC_E!Y62+FC_IND_CPC_PH_E!Y62</f>
        <v>2243.6313983999994</v>
      </c>
      <c r="Z62" s="52">
        <f>FC_IND_CPC_BC_E!Z62+FC_IND_CPC_OC_E!Z62+FC_IND_CPC_PH_E!Z62</f>
        <v>1715.7833279999995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24.147244799999996</v>
      </c>
      <c r="D63" s="52">
        <f>FC_IND_CPC_BC_E!D63+FC_IND_CPC_OC_E!D63+FC_IND_CPC_PH_E!D63</f>
        <v>27.596620799999997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27.596620800000004</v>
      </c>
      <c r="L63" s="52">
        <f>FC_IND_CPC_BC_E!L63+FC_IND_CPC_OC_E!L63+FC_IND_CPC_PH_E!L63</f>
        <v>20.697465599999994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8.9107199999999998E-2</v>
      </c>
      <c r="U63" s="52">
        <f>FC_IND_CPC_BC_E!U63+FC_IND_CPC_OC_E!U63+FC_IND_CPC_PH_E!U63</f>
        <v>0.26449919999999993</v>
      </c>
      <c r="V63" s="52">
        <f>FC_IND_CPC_BC_E!V63+FC_IND_CPC_OC_E!V63+FC_IND_CPC_PH_E!V63</f>
        <v>0.26449919999999999</v>
      </c>
      <c r="W63" s="52">
        <f>FC_IND_CPC_BC_E!W63+FC_IND_CPC_OC_E!W63+FC_IND_CPC_PH_E!W63</f>
        <v>0.2608704</v>
      </c>
      <c r="X63" s="52">
        <f>FC_IND_CPC_BC_E!X63+FC_IND_CPC_OC_E!X63+FC_IND_CPC_PH_E!X63</f>
        <v>0.2608704</v>
      </c>
      <c r="Y63" s="52">
        <f>FC_IND_CPC_BC_E!Y63+FC_IND_CPC_OC_E!Y63+FC_IND_CPC_PH_E!Y63</f>
        <v>0.2608704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22.214555054928809</v>
      </c>
      <c r="D64" s="52">
        <f>FC_IND_CPC_BC_E!D64+FC_IND_CPC_OC_E!D64+FC_IND_CPC_PH_E!D64</f>
        <v>18.985166804331904</v>
      </c>
      <c r="E64" s="52">
        <f>FC_IND_CPC_BC_E!E64+FC_IND_CPC_OC_E!E64+FC_IND_CPC_PH_E!E64</f>
        <v>11.428977160089316</v>
      </c>
      <c r="F64" s="52">
        <f>FC_IND_CPC_BC_E!F64+FC_IND_CPC_OC_E!F64+FC_IND_CPC_PH_E!F64</f>
        <v>23.708853921840262</v>
      </c>
      <c r="G64" s="52">
        <f>FC_IND_CPC_BC_E!G64+FC_IND_CPC_OC_E!G64+FC_IND_CPC_PH_E!G64</f>
        <v>30.338913105850608</v>
      </c>
      <c r="H64" s="52">
        <f>FC_IND_CPC_BC_E!H64+FC_IND_CPC_OC_E!H64+FC_IND_CPC_PH_E!H64</f>
        <v>74.343850245457318</v>
      </c>
      <c r="I64" s="52">
        <f>FC_IND_CPC_BC_E!I64+FC_IND_CPC_OC_E!I64+FC_IND_CPC_PH_E!I64</f>
        <v>33.24865434222648</v>
      </c>
      <c r="J64" s="52">
        <f>FC_IND_CPC_BC_E!J64+FC_IND_CPC_OC_E!J64+FC_IND_CPC_PH_E!J64</f>
        <v>57.020343673312901</v>
      </c>
      <c r="K64" s="52">
        <f>FC_IND_CPC_BC_E!K64+FC_IND_CPC_OC_E!K64+FC_IND_CPC_PH_E!K64</f>
        <v>41.643960879089505</v>
      </c>
      <c r="L64" s="52">
        <f>FC_IND_CPC_BC_E!L64+FC_IND_CPC_OC_E!L64+FC_IND_CPC_PH_E!L64</f>
        <v>41.353241220202051</v>
      </c>
      <c r="M64" s="52">
        <f>FC_IND_CPC_BC_E!M64+FC_IND_CPC_OC_E!M64+FC_IND_CPC_PH_E!M64</f>
        <v>301.08001784912926</v>
      </c>
      <c r="N64" s="52">
        <f>FC_IND_CPC_BC_E!N64+FC_IND_CPC_OC_E!N64+FC_IND_CPC_PH_E!N64</f>
        <v>361.5853763031634</v>
      </c>
      <c r="O64" s="52">
        <f>FC_IND_CPC_BC_E!O64+FC_IND_CPC_OC_E!O64+FC_IND_CPC_PH_E!O64</f>
        <v>63.280171518295234</v>
      </c>
      <c r="P64" s="52">
        <f>FC_IND_CPC_BC_E!P64+FC_IND_CPC_OC_E!P64+FC_IND_CPC_PH_E!P64</f>
        <v>92.85037221375751</v>
      </c>
      <c r="Q64" s="52">
        <f>FC_IND_CPC_BC_E!Q64+FC_IND_CPC_OC_E!Q64+FC_IND_CPC_PH_E!Q64</f>
        <v>96.089067001234653</v>
      </c>
      <c r="R64" s="52">
        <f>FC_IND_CPC_BC_E!R64+FC_IND_CPC_OC_E!R64+FC_IND_CPC_PH_E!R64</f>
        <v>119.05388844548709</v>
      </c>
      <c r="S64" s="52">
        <f>FC_IND_CPC_BC_E!S64+FC_IND_CPC_OC_E!S64+FC_IND_CPC_PH_E!S64</f>
        <v>114.2858128606712</v>
      </c>
      <c r="T64" s="52">
        <f>FC_IND_CPC_BC_E!T64+FC_IND_CPC_OC_E!T64+FC_IND_CPC_PH_E!T64</f>
        <v>135.06540398667738</v>
      </c>
      <c r="U64" s="52">
        <f>FC_IND_CPC_BC_E!U64+FC_IND_CPC_OC_E!U64+FC_IND_CPC_PH_E!U64</f>
        <v>132.55359519773904</v>
      </c>
      <c r="V64" s="52">
        <f>FC_IND_CPC_BC_E!V64+FC_IND_CPC_OC_E!V64+FC_IND_CPC_PH_E!V64</f>
        <v>183.3249361958473</v>
      </c>
      <c r="W64" s="52">
        <f>FC_IND_CPC_BC_E!W64+FC_IND_CPC_OC_E!W64+FC_IND_CPC_PH_E!W64</f>
        <v>249.52390577392671</v>
      </c>
      <c r="X64" s="52">
        <f>FC_IND_CPC_BC_E!X64+FC_IND_CPC_OC_E!X64+FC_IND_CPC_PH_E!X64</f>
        <v>427.55126428314043</v>
      </c>
      <c r="Y64" s="52">
        <f>FC_IND_CPC_BC_E!Y64+FC_IND_CPC_OC_E!Y64+FC_IND_CPC_PH_E!Y64</f>
        <v>492.05614624058921</v>
      </c>
      <c r="Z64" s="52">
        <f>FC_IND_CPC_BC_E!Z64+FC_IND_CPC_OC_E!Z64+FC_IND_CPC_PH_E!Z64</f>
        <v>686.98512998620481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0.20016000000000003</v>
      </c>
      <c r="D65" s="52">
        <f>FC_IND_CPC_BC_E!D65+FC_IND_CPC_OC_E!D65+FC_IND_CPC_PH_E!D65</f>
        <v>0.20016000000000003</v>
      </c>
      <c r="E65" s="52">
        <f>FC_IND_CPC_BC_E!E65+FC_IND_CPC_OC_E!E65+FC_IND_CPC_PH_E!E65</f>
        <v>0.10008</v>
      </c>
      <c r="F65" s="52">
        <f>FC_IND_CPC_BC_E!F65+FC_IND_CPC_OC_E!F65+FC_IND_CPC_PH_E!F65</f>
        <v>7.0001999999999995</v>
      </c>
      <c r="G65" s="52">
        <f>FC_IND_CPC_BC_E!G65+FC_IND_CPC_OC_E!G65+FC_IND_CPC_PH_E!G65</f>
        <v>9.2998799999999981</v>
      </c>
      <c r="H65" s="52">
        <f>FC_IND_CPC_BC_E!H65+FC_IND_CPC_OC_E!H65+FC_IND_CPC_PH_E!H65</f>
        <v>4.9003199999999971</v>
      </c>
      <c r="I65" s="52">
        <f>FC_IND_CPC_BC_E!I65+FC_IND_CPC_OC_E!I65+FC_IND_CPC_PH_E!I65</f>
        <v>4.7001600000000012</v>
      </c>
      <c r="J65" s="52">
        <f>FC_IND_CPC_BC_E!J65+FC_IND_CPC_OC_E!J65+FC_IND_CPC_PH_E!J65</f>
        <v>188.70012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88.400159999999985</v>
      </c>
      <c r="N65" s="52">
        <f>FC_IND_CPC_BC_E!N65+FC_IND_CPC_OC_E!N65+FC_IND_CPC_PH_E!N65</f>
        <v>86.199839999999995</v>
      </c>
      <c r="O65" s="52">
        <f>FC_IND_CPC_BC_E!O65+FC_IND_CPC_OC_E!O65+FC_IND_CPC_PH_E!O65</f>
        <v>76.600080000000005</v>
      </c>
      <c r="P65" s="52">
        <f>FC_IND_CPC_BC_E!P65+FC_IND_CPC_OC_E!P65+FC_IND_CPC_PH_E!P65</f>
        <v>79.800120000000021</v>
      </c>
      <c r="Q65" s="52">
        <f>FC_IND_CPC_BC_E!Q65+FC_IND_CPC_OC_E!Q65+FC_IND_CPC_PH_E!Q65</f>
        <v>80.200079999999986</v>
      </c>
      <c r="R65" s="52">
        <f>FC_IND_CPC_BC_E!R65+FC_IND_CPC_OC_E!R65+FC_IND_CPC_PH_E!R65</f>
        <v>90.699839999999995</v>
      </c>
      <c r="S65" s="52">
        <f>FC_IND_CPC_BC_E!S65+FC_IND_CPC_OC_E!S65+FC_IND_CPC_PH_E!S65</f>
        <v>99.799919999999958</v>
      </c>
      <c r="T65" s="52">
        <f>FC_IND_CPC_BC_E!T65+FC_IND_CPC_OC_E!T65+FC_IND_CPC_PH_E!T65</f>
        <v>97.099919999999983</v>
      </c>
      <c r="U65" s="52">
        <f>FC_IND_CPC_BC_E!U65+FC_IND_CPC_OC_E!U65+FC_IND_CPC_PH_E!U65</f>
        <v>96.918840000000003</v>
      </c>
      <c r="V65" s="52">
        <f>FC_IND_CPC_BC_E!V65+FC_IND_CPC_OC_E!V65+FC_IND_CPC_PH_E!V65</f>
        <v>101.41596</v>
      </c>
      <c r="W65" s="52">
        <f>FC_IND_CPC_BC_E!W65+FC_IND_CPC_OC_E!W65+FC_IND_CPC_PH_E!W65</f>
        <v>114.60852000000003</v>
      </c>
      <c r="X65" s="52">
        <f>FC_IND_CPC_BC_E!X65+FC_IND_CPC_OC_E!X65+FC_IND_CPC_PH_E!X65</f>
        <v>123.40007999999999</v>
      </c>
      <c r="Y65" s="52">
        <f>FC_IND_CPC_BC_E!Y65+FC_IND_CPC_OC_E!Y65+FC_IND_CPC_PH_E!Y65</f>
        <v>103.51008</v>
      </c>
      <c r="Z65" s="52">
        <f>FC_IND_CPC_BC_E!Z65+FC_IND_CPC_OC_E!Z65+FC_IND_CPC_PH_E!Z65</f>
        <v>99.135000000000019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2.6306164799999996</v>
      </c>
      <c r="P66" s="52">
        <f>FC_IND_CPC_BC_E!P66+FC_IND_CPC_OC_E!P66+FC_IND_CPC_PH_E!P66</f>
        <v>3.2721494399999984</v>
      </c>
      <c r="Q66" s="52">
        <f>FC_IND_CPC_BC_E!Q66+FC_IND_CPC_OC_E!Q66+FC_IND_CPC_PH_E!Q66</f>
        <v>3.6870940799999987</v>
      </c>
      <c r="R66" s="52">
        <f>FC_IND_CPC_BC_E!R66+FC_IND_CPC_OC_E!R66+FC_IND_CPC_PH_E!R66</f>
        <v>4.4772220800000007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3.8232000000000006E-3</v>
      </c>
      <c r="K67" s="52">
        <f>FC_IND_CPC_BC_E!K67+FC_IND_CPC_OC_E!K67+FC_IND_CPC_PH_E!K67</f>
        <v>3.8232000000000001E-3</v>
      </c>
      <c r="L67" s="52">
        <f>FC_IND_CPC_BC_E!L67+FC_IND_CPC_OC_E!L67+FC_IND_CPC_PH_E!L67</f>
        <v>5.8622399999999995E-3</v>
      </c>
      <c r="M67" s="52">
        <f>FC_IND_CPC_BC_E!M67+FC_IND_CPC_OC_E!M67+FC_IND_CPC_PH_E!M67</f>
        <v>1.7841600000000001E-3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1.7841599999999997E-3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3.8231999999999997E-3</v>
      </c>
      <c r="T67" s="52">
        <f>FC_IND_CPC_BC_E!T67+FC_IND_CPC_OC_E!T67+FC_IND_CPC_PH_E!T67</f>
        <v>3.8231999999999997E-3</v>
      </c>
      <c r="U67" s="52">
        <f>FC_IND_CPC_BC_E!U67+FC_IND_CPC_OC_E!U67+FC_IND_CPC_PH_E!U67</f>
        <v>1.7841600000000001E-3</v>
      </c>
      <c r="V67" s="52">
        <f>FC_IND_CPC_BC_E!V67+FC_IND_CPC_OC_E!V67+FC_IND_CPC_PH_E!V67</f>
        <v>1.7841600000000001E-3</v>
      </c>
      <c r="W67" s="52">
        <f>FC_IND_CPC_BC_E!W67+FC_IND_CPC_OC_E!W67+FC_IND_CPC_PH_E!W67</f>
        <v>1.7841600000000003E-3</v>
      </c>
      <c r="X67" s="52">
        <f>FC_IND_CPC_BC_E!X67+FC_IND_CPC_OC_E!X67+FC_IND_CPC_PH_E!X67</f>
        <v>1.7841599999999999E-3</v>
      </c>
      <c r="Y67" s="52">
        <f>FC_IND_CPC_BC_E!Y67+FC_IND_CPC_OC_E!Y67+FC_IND_CPC_PH_E!Y67</f>
        <v>3.8231999999999993E-3</v>
      </c>
      <c r="Z67" s="52">
        <f>FC_IND_CPC_BC_E!Z67+FC_IND_CPC_OC_E!Z67+FC_IND_CPC_PH_E!Z67</f>
        <v>3.8231999999999997E-3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0.22378463999999998</v>
      </c>
      <c r="J68" s="52">
        <f>FC_IND_CPC_BC_E!J68+FC_IND_CPC_OC_E!J68+FC_IND_CPC_PH_E!J68</f>
        <v>0.10271664</v>
      </c>
      <c r="K68" s="52">
        <f>FC_IND_CPC_BC_E!K68+FC_IND_CPC_OC_E!K68+FC_IND_CPC_PH_E!K68</f>
        <v>9.4815359999999987E-2</v>
      </c>
      <c r="L68" s="52">
        <f>FC_IND_CPC_BC_E!L68+FC_IND_CPC_OC_E!L68+FC_IND_CPC_PH_E!L68</f>
        <v>0.18682704</v>
      </c>
      <c r="M68" s="52">
        <f>FC_IND_CPC_BC_E!M68+FC_IND_CPC_OC_E!M68+FC_IND_CPC_PH_E!M68</f>
        <v>7.3660319999999974E-2</v>
      </c>
      <c r="N68" s="52">
        <f>FC_IND_CPC_BC_E!N68+FC_IND_CPC_OC_E!N68+FC_IND_CPC_PH_E!N68</f>
        <v>5.7857760000000001E-2</v>
      </c>
      <c r="O68" s="52">
        <f>FC_IND_CPC_BC_E!O68+FC_IND_CPC_OC_E!O68+FC_IND_CPC_PH_E!O68</f>
        <v>1.0704959999999999E-2</v>
      </c>
      <c r="P68" s="52">
        <f>FC_IND_CPC_BC_E!P68+FC_IND_CPC_OC_E!P68+FC_IND_CPC_PH_E!P68</f>
        <v>7.9012800000000018E-3</v>
      </c>
      <c r="Q68" s="52">
        <f>FC_IND_CPC_BC_E!Q68+FC_IND_CPC_OC_E!Q68+FC_IND_CPC_PH_E!Q68</f>
        <v>4.5113759999999996E-2</v>
      </c>
      <c r="R68" s="52">
        <f>FC_IND_CPC_BC_E!R68+FC_IND_CPC_OC_E!R68+FC_IND_CPC_PH_E!R68</f>
        <v>2.3958719999999996E-2</v>
      </c>
      <c r="S68" s="52">
        <f>FC_IND_CPC_BC_E!S68+FC_IND_CPC_OC_E!S68+FC_IND_CPC_PH_E!S68</f>
        <v>0.13279248000000002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0.54875663999999991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2.5487999999999995E-3</v>
      </c>
      <c r="J69" s="52">
        <f>FC_IND_CPC_BC_E!J69+FC_IND_CPC_OC_E!J69+FC_IND_CPC_PH_E!J69</f>
        <v>0</v>
      </c>
      <c r="K69" s="52">
        <f>FC_IND_CPC_BC_E!K69+FC_IND_CPC_OC_E!K69+FC_IND_CPC_PH_E!K69</f>
        <v>1.0450079999999999E-2</v>
      </c>
      <c r="L69" s="52">
        <f>FC_IND_CPC_BC_E!L69+FC_IND_CPC_OC_E!L69+FC_IND_CPC_PH_E!L69</f>
        <v>6.0151679999999985E-2</v>
      </c>
      <c r="M69" s="52">
        <f>FC_IND_CPC_BC_E!M69+FC_IND_CPC_OC_E!M69+FC_IND_CPC_PH_E!M69</f>
        <v>2.115504E-2</v>
      </c>
      <c r="N69" s="52">
        <f>FC_IND_CPC_BC_E!N69+FC_IND_CPC_OC_E!N69+FC_IND_CPC_PH_E!N69</f>
        <v>2.6507519999999996E-2</v>
      </c>
      <c r="O69" s="52">
        <f>FC_IND_CPC_BC_E!O69+FC_IND_CPC_OC_E!O69+FC_IND_CPC_PH_E!O69</f>
        <v>8.2326240000000023E-2</v>
      </c>
      <c r="P69" s="52">
        <f>FC_IND_CPC_BC_E!P69+FC_IND_CPC_OC_E!P69+FC_IND_CPC_PH_E!P69</f>
        <v>6.1171200000000009E-2</v>
      </c>
      <c r="Q69" s="52">
        <f>FC_IND_CPC_BC_E!Q69+FC_IND_CPC_OC_E!Q69+FC_IND_CPC_PH_E!Q69</f>
        <v>0.16720128000000001</v>
      </c>
      <c r="R69" s="52">
        <f>FC_IND_CPC_BC_E!R69+FC_IND_CPC_OC_E!R69+FC_IND_CPC_PH_E!R69</f>
        <v>0.11698991999999998</v>
      </c>
      <c r="S69" s="52">
        <f>FC_IND_CPC_BC_E!S69+FC_IND_CPC_OC_E!S69+FC_IND_CPC_PH_E!S69</f>
        <v>0.71162495999999986</v>
      </c>
      <c r="T69" s="52">
        <f>FC_IND_CPC_BC_E!T69+FC_IND_CPC_OC_E!T69+FC_IND_CPC_PH_E!T69</f>
        <v>1.5504350400000004</v>
      </c>
      <c r="U69" s="52">
        <f>FC_IND_CPC_BC_E!U69+FC_IND_CPC_OC_E!U69+FC_IND_CPC_PH_E!U69</f>
        <v>2.0166105599999997</v>
      </c>
      <c r="V69" s="52">
        <f>FC_IND_CPC_BC_E!V69+FC_IND_CPC_OC_E!V69+FC_IND_CPC_PH_E!V69</f>
        <v>1.7711611199999999</v>
      </c>
      <c r="W69" s="52">
        <f>FC_IND_CPC_BC_E!W69+FC_IND_CPC_OC_E!W69+FC_IND_CPC_PH_E!W69</f>
        <v>2.0115129600000001</v>
      </c>
      <c r="X69" s="52">
        <f>FC_IND_CPC_BC_E!X69+FC_IND_CPC_OC_E!X69+FC_IND_CPC_PH_E!X69</f>
        <v>3.0881260799999999</v>
      </c>
      <c r="Y69" s="52">
        <f>FC_IND_CPC_BC_E!Y69+FC_IND_CPC_OC_E!Y69+FC_IND_CPC_PH_E!Y69</f>
        <v>3.3391828799999996</v>
      </c>
      <c r="Z69" s="52">
        <f>FC_IND_CPC_BC_E!Z69+FC_IND_CPC_OC_E!Z69+FC_IND_CPC_PH_E!Z69</f>
        <v>2.47182624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19.559152799999996</v>
      </c>
      <c r="K72" s="55">
        <f>FC_IND_CPC_BC_E!K72+FC_IND_CPC_OC_E!K72+FC_IND_CPC_PH_E!K72</f>
        <v>188.24183711999999</v>
      </c>
      <c r="L72" s="55">
        <f>FC_IND_CPC_BC_E!L72+FC_IND_CPC_OC_E!L72+FC_IND_CPC_PH_E!L72</f>
        <v>75.942411839999991</v>
      </c>
      <c r="M72" s="55">
        <f>FC_IND_CPC_BC_E!M72+FC_IND_CPC_OC_E!M72+FC_IND_CPC_PH_E!M72</f>
        <v>47.868128639999988</v>
      </c>
      <c r="N72" s="55">
        <f>FC_IND_CPC_BC_E!N72+FC_IND_CPC_OC_E!N72+FC_IND_CPC_PH_E!N72</f>
        <v>6.848210879999999</v>
      </c>
      <c r="O72" s="55">
        <f>FC_IND_CPC_BC_E!O72+FC_IND_CPC_OC_E!O72+FC_IND_CPC_PH_E!O72</f>
        <v>14.578166879999999</v>
      </c>
      <c r="P72" s="55">
        <f>FC_IND_CPC_BC_E!P72+FC_IND_CPC_OC_E!P72+FC_IND_CPC_PH_E!P72</f>
        <v>30.402869759999991</v>
      </c>
      <c r="Q72" s="55">
        <f>FC_IND_CPC_BC_E!Q72+FC_IND_CPC_OC_E!Q72+FC_IND_CPC_PH_E!Q72</f>
        <v>74.665787039999998</v>
      </c>
      <c r="R72" s="55">
        <f>FC_IND_CPC_BC_E!R72+FC_IND_CPC_OC_E!R72+FC_IND_CPC_PH_E!R72</f>
        <v>49.338181439999985</v>
      </c>
      <c r="S72" s="55">
        <f>FC_IND_CPC_BC_E!S72+FC_IND_CPC_OC_E!S72+FC_IND_CPC_PH_E!S72</f>
        <v>56.175503040000002</v>
      </c>
      <c r="T72" s="55">
        <f>FC_IND_CPC_BC_E!T72+FC_IND_CPC_OC_E!T72+FC_IND_CPC_PH_E!T72</f>
        <v>23.629737599999999</v>
      </c>
      <c r="U72" s="55">
        <f>FC_IND_CPC_BC_E!U72+FC_IND_CPC_OC_E!U72+FC_IND_CPC_PH_E!U72</f>
        <v>36.18364463999999</v>
      </c>
      <c r="V72" s="55">
        <f>FC_IND_CPC_BC_E!V72+FC_IND_CPC_OC_E!V72+FC_IND_CPC_PH_E!V72</f>
        <v>28.063680479999999</v>
      </c>
      <c r="W72" s="55">
        <f>FC_IND_CPC_BC_E!W72+FC_IND_CPC_OC_E!W72+FC_IND_CPC_PH_E!W72</f>
        <v>6.63071184</v>
      </c>
      <c r="X72" s="55">
        <f>FC_IND_CPC_BC_E!X72+FC_IND_CPC_OC_E!X72+FC_IND_CPC_PH_E!X72</f>
        <v>7.7193532799999991</v>
      </c>
      <c r="Y72" s="55">
        <f>FC_IND_CPC_BC_E!Y72+FC_IND_CPC_OC_E!Y72+FC_IND_CPC_PH_E!Y72</f>
        <v>38.713396320000001</v>
      </c>
      <c r="Z72" s="55">
        <f>FC_IND_CPC_BC_E!Z72+FC_IND_CPC_OC_E!Z72+FC_IND_CPC_PH_E!Z72</f>
        <v>45.874530719999996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280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47948.558537099248</v>
      </c>
      <c r="D2" s="21">
        <f t="shared" ref="D2:X2" si="0">SUM(D3,D17,D22,D25,D26,D51,D52)</f>
        <v>48239.375657554949</v>
      </c>
      <c r="E2" s="21">
        <f t="shared" si="0"/>
        <v>50096.858447277118</v>
      </c>
      <c r="F2" s="21">
        <f t="shared" si="0"/>
        <v>53495.685964688288</v>
      </c>
      <c r="G2" s="21">
        <f t="shared" si="0"/>
        <v>49900.255145130272</v>
      </c>
      <c r="H2" s="21">
        <f t="shared" si="0"/>
        <v>49467.41427453253</v>
      </c>
      <c r="I2" s="21">
        <f t="shared" si="0"/>
        <v>47382.911176876842</v>
      </c>
      <c r="J2" s="21">
        <f t="shared" si="0"/>
        <v>49949.423632582919</v>
      </c>
      <c r="K2" s="21">
        <f t="shared" si="0"/>
        <v>50736.375004905625</v>
      </c>
      <c r="L2" s="21">
        <f t="shared" si="0"/>
        <v>46248.436939779662</v>
      </c>
      <c r="M2" s="21">
        <f t="shared" si="0"/>
        <v>49239.361491971133</v>
      </c>
      <c r="N2" s="21">
        <f t="shared" si="0"/>
        <v>54168.546141436302</v>
      </c>
      <c r="O2" s="21">
        <f t="shared" si="0"/>
        <v>54648.345938778715</v>
      </c>
      <c r="P2" s="21">
        <f t="shared" si="0"/>
        <v>55082.941500174689</v>
      </c>
      <c r="Q2" s="21">
        <f t="shared" si="0"/>
        <v>53051.293373639652</v>
      </c>
      <c r="R2" s="21">
        <f t="shared" si="0"/>
        <v>54768.725174843137</v>
      </c>
      <c r="S2" s="21">
        <f t="shared" si="0"/>
        <v>55084.440615411841</v>
      </c>
      <c r="T2" s="21">
        <f t="shared" si="0"/>
        <v>57140.67952395654</v>
      </c>
      <c r="U2" s="21">
        <f t="shared" si="0"/>
        <v>52666.99840713905</v>
      </c>
      <c r="V2" s="21">
        <f t="shared" si="0"/>
        <v>51362.024588747554</v>
      </c>
      <c r="W2" s="21">
        <f t="shared" si="0"/>
        <v>50694.201735203736</v>
      </c>
      <c r="X2" s="21">
        <f t="shared" si="0"/>
        <v>55233.523311221819</v>
      </c>
      <c r="Y2" s="21">
        <f t="shared" ref="Y2:Z2" si="1">SUM(Y3,Y17,Y22,Y25,Y26,Y51,Y52)</f>
        <v>47899.851477421791</v>
      </c>
      <c r="Z2" s="21">
        <f t="shared" si="1"/>
        <v>42994.197022932072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8278.129685217622</v>
      </c>
      <c r="D3" s="24">
        <f t="shared" ref="D3:X3" si="3">SUM(D4,D8,D11)</f>
        <v>8326.9396693301132</v>
      </c>
      <c r="E3" s="24">
        <f t="shared" si="3"/>
        <v>8647.0987564722327</v>
      </c>
      <c r="F3" s="24">
        <f t="shared" si="3"/>
        <v>8457.6602922091552</v>
      </c>
      <c r="G3" s="24">
        <f t="shared" si="3"/>
        <v>8192.661172816468</v>
      </c>
      <c r="H3" s="24">
        <f t="shared" si="3"/>
        <v>7338.8343377684805</v>
      </c>
      <c r="I3" s="24">
        <f t="shared" si="3"/>
        <v>7133.190290193621</v>
      </c>
      <c r="J3" s="24">
        <f t="shared" si="3"/>
        <v>6179.0374734777697</v>
      </c>
      <c r="K3" s="24">
        <f t="shared" si="3"/>
        <v>7534.9118730895552</v>
      </c>
      <c r="L3" s="24">
        <f t="shared" si="3"/>
        <v>6941.9505312182091</v>
      </c>
      <c r="M3" s="24">
        <f t="shared" si="3"/>
        <v>6168.5723150786907</v>
      </c>
      <c r="N3" s="24">
        <f t="shared" si="3"/>
        <v>6610.8287964288238</v>
      </c>
      <c r="O3" s="24">
        <f t="shared" si="3"/>
        <v>7185.3840705880184</v>
      </c>
      <c r="P3" s="24">
        <f t="shared" si="3"/>
        <v>7735.0372720551013</v>
      </c>
      <c r="Q3" s="24">
        <f t="shared" si="3"/>
        <v>7668.0751024765777</v>
      </c>
      <c r="R3" s="24">
        <f t="shared" si="3"/>
        <v>8264.329246406729</v>
      </c>
      <c r="S3" s="24">
        <f t="shared" si="3"/>
        <v>7755.8547883418141</v>
      </c>
      <c r="T3" s="24">
        <f t="shared" si="3"/>
        <v>8701.1726455783119</v>
      </c>
      <c r="U3" s="24">
        <f t="shared" si="3"/>
        <v>6426.3342417490812</v>
      </c>
      <c r="V3" s="24">
        <f t="shared" si="3"/>
        <v>5933.331767700548</v>
      </c>
      <c r="W3" s="24">
        <f t="shared" si="3"/>
        <v>5653.338886004286</v>
      </c>
      <c r="X3" s="24">
        <f t="shared" si="3"/>
        <v>5347.8443856586473</v>
      </c>
      <c r="Y3" s="24">
        <f t="shared" ref="Y3:Z3" si="4">SUM(Y4,Y8,Y11)</f>
        <v>6223.0860977340217</v>
      </c>
      <c r="Z3" s="24">
        <f t="shared" si="4"/>
        <v>4826.873770970491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4262.2345511633375</v>
      </c>
      <c r="D4" s="19">
        <f t="shared" ref="D4:X4" si="6">SUM(D5:D7)</f>
        <v>5334.3909071339858</v>
      </c>
      <c r="E4" s="19">
        <f t="shared" si="6"/>
        <v>5388.5486716298383</v>
      </c>
      <c r="F4" s="19">
        <f t="shared" si="6"/>
        <v>3953.7864455072563</v>
      </c>
      <c r="G4" s="19">
        <f t="shared" si="6"/>
        <v>3675.9755570645548</v>
      </c>
      <c r="H4" s="19">
        <f t="shared" si="6"/>
        <v>3265.8672055679149</v>
      </c>
      <c r="I4" s="19">
        <f t="shared" si="6"/>
        <v>2944.3407821352698</v>
      </c>
      <c r="J4" s="19">
        <f t="shared" si="6"/>
        <v>3398.6827410557366</v>
      </c>
      <c r="K4" s="19">
        <f t="shared" si="6"/>
        <v>4713.8119961310022</v>
      </c>
      <c r="L4" s="19">
        <f t="shared" si="6"/>
        <v>3344.6401055102947</v>
      </c>
      <c r="M4" s="19">
        <f t="shared" si="6"/>
        <v>4296.7712341683773</v>
      </c>
      <c r="N4" s="19">
        <f t="shared" si="6"/>
        <v>4703.6368799646298</v>
      </c>
      <c r="O4" s="19">
        <f t="shared" si="6"/>
        <v>5187.1416210927891</v>
      </c>
      <c r="P4" s="19">
        <f t="shared" si="6"/>
        <v>5518.3064176831249</v>
      </c>
      <c r="Q4" s="19">
        <f t="shared" si="6"/>
        <v>5873.271584006895</v>
      </c>
      <c r="R4" s="19">
        <f t="shared" si="6"/>
        <v>6474.8964138039528</v>
      </c>
      <c r="S4" s="19">
        <f t="shared" si="6"/>
        <v>5928.8829032829108</v>
      </c>
      <c r="T4" s="19">
        <f t="shared" si="6"/>
        <v>6962.0682218764623</v>
      </c>
      <c r="U4" s="19">
        <f t="shared" si="6"/>
        <v>4798.4116088860665</v>
      </c>
      <c r="V4" s="19">
        <f t="shared" si="6"/>
        <v>4465.4528019245572</v>
      </c>
      <c r="W4" s="19">
        <f t="shared" si="6"/>
        <v>4293.5303185047342</v>
      </c>
      <c r="X4" s="19">
        <f t="shared" si="6"/>
        <v>3989.1218594701995</v>
      </c>
      <c r="Y4" s="19">
        <f t="shared" ref="Y4:Z4" si="7">SUM(Y5:Y7)</f>
        <v>4841.7703330303821</v>
      </c>
      <c r="Z4" s="19">
        <f t="shared" si="7"/>
        <v>3327.0695426970515</v>
      </c>
    </row>
    <row r="5" spans="1:26" ht="11.25" customHeight="1" x14ac:dyDescent="0.2">
      <c r="A5" s="28" t="s">
        <v>4</v>
      </c>
      <c r="B5" s="7" t="s">
        <v>5</v>
      </c>
      <c r="C5" s="8">
        <v>0.12934277331448502</v>
      </c>
      <c r="D5" s="8">
        <v>0</v>
      </c>
      <c r="E5" s="8">
        <v>0</v>
      </c>
      <c r="F5" s="8">
        <v>0</v>
      </c>
      <c r="G5" s="8">
        <v>289.75421733724045</v>
      </c>
      <c r="H5" s="8">
        <v>301.02603790141632</v>
      </c>
      <c r="I5" s="8">
        <v>316.94561662569015</v>
      </c>
      <c r="J5" s="8">
        <v>276.18991039414885</v>
      </c>
      <c r="K5" s="8">
        <v>337.98038769332982</v>
      </c>
      <c r="L5" s="8">
        <v>204.71120846532</v>
      </c>
      <c r="M5" s="8">
        <v>212.85758287614283</v>
      </c>
      <c r="N5" s="8">
        <v>552.29692261203832</v>
      </c>
      <c r="O5" s="8">
        <v>483.81427386530754</v>
      </c>
      <c r="P5" s="8">
        <v>748.08881656142501</v>
      </c>
      <c r="Q5" s="8">
        <v>548.07635946595053</v>
      </c>
      <c r="R5" s="8">
        <v>471.22449599531677</v>
      </c>
      <c r="S5" s="8">
        <v>368.75943771299256</v>
      </c>
      <c r="T5" s="8">
        <v>605.92838740657191</v>
      </c>
      <c r="U5" s="8">
        <v>571.48560664693332</v>
      </c>
      <c r="V5" s="8">
        <v>558.64733451440873</v>
      </c>
      <c r="W5" s="8">
        <v>288.42894530376134</v>
      </c>
      <c r="X5" s="8">
        <v>416.64819627305963</v>
      </c>
      <c r="Y5" s="8">
        <v>459.62302217530731</v>
      </c>
      <c r="Z5" s="8">
        <v>117.34264741899496</v>
      </c>
    </row>
    <row r="6" spans="1:26" ht="11.25" customHeight="1" x14ac:dyDescent="0.2">
      <c r="A6" s="28" t="s">
        <v>6</v>
      </c>
      <c r="B6" s="7" t="s">
        <v>7</v>
      </c>
      <c r="C6" s="8">
        <v>2.0910057086353731</v>
      </c>
      <c r="D6" s="8">
        <v>18.490513133932197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4.4414190307072028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4260.0142026813874</v>
      </c>
      <c r="D7" s="8">
        <v>5315.9003940000539</v>
      </c>
      <c r="E7" s="8">
        <v>5388.5486716298383</v>
      </c>
      <c r="F7" s="8">
        <v>3953.7864455072563</v>
      </c>
      <c r="G7" s="8">
        <v>3386.2213397273144</v>
      </c>
      <c r="H7" s="8">
        <v>2964.8411676664987</v>
      </c>
      <c r="I7" s="8">
        <v>2627.3951655095798</v>
      </c>
      <c r="J7" s="8">
        <v>3122.492830661588</v>
      </c>
      <c r="K7" s="8">
        <v>4375.831608437672</v>
      </c>
      <c r="L7" s="8">
        <v>3139.9288970449747</v>
      </c>
      <c r="M7" s="8">
        <v>4083.9136512922341</v>
      </c>
      <c r="N7" s="8">
        <v>4151.3399573525912</v>
      </c>
      <c r="O7" s="8">
        <v>4698.8859281967743</v>
      </c>
      <c r="P7" s="8">
        <v>4770.2176011216998</v>
      </c>
      <c r="Q7" s="8">
        <v>5325.1952245409448</v>
      </c>
      <c r="R7" s="8">
        <v>6003.671917808636</v>
      </c>
      <c r="S7" s="8">
        <v>5560.1234655699182</v>
      </c>
      <c r="T7" s="8">
        <v>6356.13983446989</v>
      </c>
      <c r="U7" s="8">
        <v>4226.9260022391327</v>
      </c>
      <c r="V7" s="8">
        <v>3906.8054674101486</v>
      </c>
      <c r="W7" s="8">
        <v>4005.1013732009728</v>
      </c>
      <c r="X7" s="8">
        <v>3572.47366319714</v>
      </c>
      <c r="Y7" s="8">
        <v>4382.1473108550745</v>
      </c>
      <c r="Z7" s="8">
        <v>3209.7268952780564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3165.422549800353</v>
      </c>
      <c r="D8" s="19">
        <f t="shared" ref="D8:X8" si="9">SUM(D9:D10)</f>
        <v>1972.1125712216206</v>
      </c>
      <c r="E8" s="19">
        <f t="shared" si="9"/>
        <v>2196.0560658375102</v>
      </c>
      <c r="F8" s="19">
        <f t="shared" si="9"/>
        <v>2996.8334284898024</v>
      </c>
      <c r="G8" s="19">
        <f t="shared" si="9"/>
        <v>3377.2358757778402</v>
      </c>
      <c r="H8" s="19">
        <f t="shared" si="9"/>
        <v>3262.3525478655115</v>
      </c>
      <c r="I8" s="19">
        <f t="shared" si="9"/>
        <v>3238.0128488773603</v>
      </c>
      <c r="J8" s="19">
        <f t="shared" si="9"/>
        <v>1994.0443964957492</v>
      </c>
      <c r="K8" s="19">
        <f t="shared" si="9"/>
        <v>2080.8856167093072</v>
      </c>
      <c r="L8" s="19">
        <f t="shared" si="9"/>
        <v>3072.3342204175451</v>
      </c>
      <c r="M8" s="19">
        <f t="shared" si="9"/>
        <v>1420.8461971639547</v>
      </c>
      <c r="N8" s="19">
        <f t="shared" si="9"/>
        <v>1350.2495444419917</v>
      </c>
      <c r="O8" s="19">
        <f t="shared" si="9"/>
        <v>1299.2404549739822</v>
      </c>
      <c r="P8" s="19">
        <f t="shared" si="9"/>
        <v>1282.1459545384951</v>
      </c>
      <c r="Q8" s="19">
        <f t="shared" si="9"/>
        <v>1111.1985223952445</v>
      </c>
      <c r="R8" s="19">
        <f t="shared" si="9"/>
        <v>1029.9452650746423</v>
      </c>
      <c r="S8" s="19">
        <f t="shared" si="9"/>
        <v>901.4801022194705</v>
      </c>
      <c r="T8" s="19">
        <f t="shared" si="9"/>
        <v>1236.8464255131416</v>
      </c>
      <c r="U8" s="19">
        <f t="shared" si="9"/>
        <v>1187.5866420768202</v>
      </c>
      <c r="V8" s="19">
        <f t="shared" si="9"/>
        <v>1108.8363840328184</v>
      </c>
      <c r="W8" s="19">
        <f t="shared" si="9"/>
        <v>1057.2150988476139</v>
      </c>
      <c r="X8" s="19">
        <f t="shared" si="9"/>
        <v>1075.0832341504652</v>
      </c>
      <c r="Y8" s="19">
        <f t="shared" ref="Y8:Z8" si="10">SUM(Y9:Y10)</f>
        <v>1050.0057920612555</v>
      </c>
      <c r="Z8" s="19">
        <f t="shared" si="10"/>
        <v>1135.0442314915424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42.169078052594351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3.8993020105590501E-3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3165.422549800353</v>
      </c>
      <c r="D10" s="8">
        <v>1972.1125712216206</v>
      </c>
      <c r="E10" s="8">
        <v>2196.0560658375102</v>
      </c>
      <c r="F10" s="8">
        <v>2996.8334284898024</v>
      </c>
      <c r="G10" s="8">
        <v>3377.2358757778402</v>
      </c>
      <c r="H10" s="8">
        <v>3262.3525478655115</v>
      </c>
      <c r="I10" s="8">
        <v>3238.0128488773603</v>
      </c>
      <c r="J10" s="8">
        <v>1994.0443964957492</v>
      </c>
      <c r="K10" s="8">
        <v>2080.8856167093072</v>
      </c>
      <c r="L10" s="8">
        <v>3072.3342204175451</v>
      </c>
      <c r="M10" s="8">
        <v>1378.6771191113603</v>
      </c>
      <c r="N10" s="8">
        <v>1350.2495444419917</v>
      </c>
      <c r="O10" s="8">
        <v>1299.2404549739822</v>
      </c>
      <c r="P10" s="8">
        <v>1282.1459545384951</v>
      </c>
      <c r="Q10" s="8">
        <v>1111.1985223952445</v>
      </c>
      <c r="R10" s="8">
        <v>1029.9452650746423</v>
      </c>
      <c r="S10" s="8">
        <v>901.4801022194705</v>
      </c>
      <c r="T10" s="8">
        <v>1236.8464255131416</v>
      </c>
      <c r="U10" s="8">
        <v>1187.5866420768202</v>
      </c>
      <c r="V10" s="8">
        <v>1108.8324847308079</v>
      </c>
      <c r="W10" s="8">
        <v>1057.2150988476139</v>
      </c>
      <c r="X10" s="8">
        <v>1075.0832341504652</v>
      </c>
      <c r="Y10" s="8">
        <v>1050.0057920612555</v>
      </c>
      <c r="Z10" s="8">
        <v>1135.0442314915424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850.47258425393113</v>
      </c>
      <c r="D11" s="19">
        <f t="shared" ref="D11:X11" si="12">SUM(D12:D16)</f>
        <v>1020.4361909745057</v>
      </c>
      <c r="E11" s="19">
        <f t="shared" si="12"/>
        <v>1062.4940190048837</v>
      </c>
      <c r="F11" s="19">
        <f t="shared" si="12"/>
        <v>1507.0404182120972</v>
      </c>
      <c r="G11" s="19">
        <f t="shared" si="12"/>
        <v>1139.4497399740737</v>
      </c>
      <c r="H11" s="19">
        <f t="shared" si="12"/>
        <v>810.61458433505413</v>
      </c>
      <c r="I11" s="19">
        <f t="shared" si="12"/>
        <v>950.83665918099121</v>
      </c>
      <c r="J11" s="19">
        <f t="shared" si="12"/>
        <v>786.31033592628421</v>
      </c>
      <c r="K11" s="19">
        <f t="shared" si="12"/>
        <v>740.21426024924585</v>
      </c>
      <c r="L11" s="19">
        <f t="shared" si="12"/>
        <v>524.97620529036908</v>
      </c>
      <c r="M11" s="19">
        <f t="shared" si="12"/>
        <v>450.95488374635863</v>
      </c>
      <c r="N11" s="19">
        <f t="shared" si="12"/>
        <v>556.94237202220222</v>
      </c>
      <c r="O11" s="19">
        <f t="shared" si="12"/>
        <v>699.00199452124707</v>
      </c>
      <c r="P11" s="19">
        <f t="shared" si="12"/>
        <v>934.58489983348113</v>
      </c>
      <c r="Q11" s="19">
        <f t="shared" si="12"/>
        <v>683.60499607443808</v>
      </c>
      <c r="R11" s="19">
        <f t="shared" si="12"/>
        <v>759.48756752813449</v>
      </c>
      <c r="S11" s="19">
        <f t="shared" si="12"/>
        <v>925.49178283943274</v>
      </c>
      <c r="T11" s="19">
        <f t="shared" si="12"/>
        <v>502.25799818870826</v>
      </c>
      <c r="U11" s="19">
        <f t="shared" si="12"/>
        <v>440.3359907861954</v>
      </c>
      <c r="V11" s="19">
        <f t="shared" si="12"/>
        <v>359.04258174317226</v>
      </c>
      <c r="W11" s="19">
        <f t="shared" si="12"/>
        <v>302.593468651938</v>
      </c>
      <c r="X11" s="19">
        <f t="shared" si="12"/>
        <v>283.63929203798222</v>
      </c>
      <c r="Y11" s="19">
        <f t="shared" ref="Y11:Z11" si="13">SUM(Y12:Y16)</f>
        <v>331.30997264238425</v>
      </c>
      <c r="Z11" s="19">
        <f t="shared" si="13"/>
        <v>364.7599967818972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6.9437590943583558</v>
      </c>
      <c r="P12" s="8">
        <v>4.3602027838581714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1.5957344080780051E-2</v>
      </c>
      <c r="Y12" s="8">
        <v>1.3606566386863955E-2</v>
      </c>
      <c r="Z12" s="8">
        <v>1.307290980470515E-2</v>
      </c>
    </row>
    <row r="13" spans="1:26" ht="11.25" customHeight="1" x14ac:dyDescent="0.2">
      <c r="A13" s="28" t="s">
        <v>16</v>
      </c>
      <c r="B13" s="7" t="s">
        <v>17</v>
      </c>
      <c r="C13" s="8">
        <v>570.5164527552173</v>
      </c>
      <c r="D13" s="8">
        <v>735.8939878954593</v>
      </c>
      <c r="E13" s="8">
        <v>837.0971525034704</v>
      </c>
      <c r="F13" s="8">
        <v>1009.873702549271</v>
      </c>
      <c r="G13" s="8">
        <v>711.308577857459</v>
      </c>
      <c r="H13" s="8">
        <v>359.81245995043184</v>
      </c>
      <c r="I13" s="8">
        <v>425.41117197394948</v>
      </c>
      <c r="J13" s="8">
        <v>378.2028650232736</v>
      </c>
      <c r="K13" s="8">
        <v>313.81826719239814</v>
      </c>
      <c r="L13" s="8">
        <v>141.05874491040223</v>
      </c>
      <c r="M13" s="8">
        <v>102.00547874651974</v>
      </c>
      <c r="N13" s="8">
        <v>148.60948251363439</v>
      </c>
      <c r="O13" s="8">
        <v>320.29288456122708</v>
      </c>
      <c r="P13" s="8">
        <v>415.38825789477812</v>
      </c>
      <c r="Q13" s="8">
        <v>339.89714715983479</v>
      </c>
      <c r="R13" s="8">
        <v>426.82937967309925</v>
      </c>
      <c r="S13" s="8">
        <v>462.13736747363777</v>
      </c>
      <c r="T13" s="8">
        <v>188.64161528346267</v>
      </c>
      <c r="U13" s="8">
        <v>175.98165903461873</v>
      </c>
      <c r="V13" s="8">
        <v>210.80758034905116</v>
      </c>
      <c r="W13" s="8">
        <v>224.8945425026661</v>
      </c>
      <c r="X13" s="8">
        <v>198.62909360874829</v>
      </c>
      <c r="Y13" s="8">
        <v>199.34831255281617</v>
      </c>
      <c r="Z13" s="8">
        <v>313.97039732360935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93.304385304201944</v>
      </c>
      <c r="F15" s="8">
        <v>98.174219588886231</v>
      </c>
      <c r="G15" s="8">
        <v>80.092282114873498</v>
      </c>
      <c r="H15" s="8">
        <v>72.750138467499823</v>
      </c>
      <c r="I15" s="8">
        <v>35.710863825721134</v>
      </c>
      <c r="J15" s="8">
        <v>34.903299523538848</v>
      </c>
      <c r="K15" s="8">
        <v>39.415526708671813</v>
      </c>
      <c r="L15" s="8">
        <v>35.856849187456426</v>
      </c>
      <c r="M15" s="8">
        <v>1.357191049813224</v>
      </c>
      <c r="N15" s="8">
        <v>89.011074286463</v>
      </c>
      <c r="O15" s="8">
        <v>80.887585594071439</v>
      </c>
      <c r="P15" s="8">
        <v>70.994158913713051</v>
      </c>
      <c r="Q15" s="8">
        <v>70.379362059618884</v>
      </c>
      <c r="R15" s="8">
        <v>76.502327566340441</v>
      </c>
      <c r="S15" s="8">
        <v>9.3297920862744679</v>
      </c>
      <c r="T15" s="8">
        <v>8.4218865251732691</v>
      </c>
      <c r="U15" s="8">
        <v>7.8074200791567865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279.95613149871383</v>
      </c>
      <c r="D16" s="8">
        <v>284.54220307904637</v>
      </c>
      <c r="E16" s="8">
        <v>132.09248119721133</v>
      </c>
      <c r="F16" s="8">
        <v>398.99249607393989</v>
      </c>
      <c r="G16" s="8">
        <v>348.04888000174134</v>
      </c>
      <c r="H16" s="8">
        <v>378.05198591712241</v>
      </c>
      <c r="I16" s="8">
        <v>489.71462338132062</v>
      </c>
      <c r="J16" s="8">
        <v>373.20417137947175</v>
      </c>
      <c r="K16" s="8">
        <v>386.98046634817592</v>
      </c>
      <c r="L16" s="8">
        <v>348.06061119251041</v>
      </c>
      <c r="M16" s="8">
        <v>347.59221395002567</v>
      </c>
      <c r="N16" s="8">
        <v>319.32181522210482</v>
      </c>
      <c r="O16" s="8">
        <v>290.87776527159014</v>
      </c>
      <c r="P16" s="8">
        <v>443.84228024113179</v>
      </c>
      <c r="Q16" s="8">
        <v>273.32848685498448</v>
      </c>
      <c r="R16" s="8">
        <v>256.15586028869478</v>
      </c>
      <c r="S16" s="8">
        <v>454.02462327952043</v>
      </c>
      <c r="T16" s="8">
        <v>305.19449638007234</v>
      </c>
      <c r="U16" s="8">
        <v>256.54691167241987</v>
      </c>
      <c r="V16" s="8">
        <v>148.2350013941211</v>
      </c>
      <c r="W16" s="8">
        <v>77.698926149271884</v>
      </c>
      <c r="X16" s="8">
        <v>84.994241085153135</v>
      </c>
      <c r="Y16" s="8">
        <v>131.94805352318122</v>
      </c>
      <c r="Z16" s="8">
        <v>50.776526548483154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133.15441297908401</v>
      </c>
      <c r="D17" s="27">
        <f t="shared" ref="D17:X17" si="15">SUM(D18:D21)</f>
        <v>121.67294305801126</v>
      </c>
      <c r="E17" s="27">
        <f t="shared" si="15"/>
        <v>123.55591718203689</v>
      </c>
      <c r="F17" s="27">
        <f t="shared" si="15"/>
        <v>31.230464727342877</v>
      </c>
      <c r="G17" s="27">
        <f t="shared" si="15"/>
        <v>22.728413706696134</v>
      </c>
      <c r="H17" s="27">
        <f t="shared" si="15"/>
        <v>21.533109988567588</v>
      </c>
      <c r="I17" s="27">
        <f t="shared" si="15"/>
        <v>18.275792280463854</v>
      </c>
      <c r="J17" s="27">
        <f t="shared" si="15"/>
        <v>38.482425212120212</v>
      </c>
      <c r="K17" s="27">
        <f t="shared" si="15"/>
        <v>24.375750399425307</v>
      </c>
      <c r="L17" s="27">
        <f t="shared" si="15"/>
        <v>10.565951311355045</v>
      </c>
      <c r="M17" s="27">
        <f t="shared" si="15"/>
        <v>331.37692744121375</v>
      </c>
      <c r="N17" s="27">
        <f t="shared" si="15"/>
        <v>467.63579328566192</v>
      </c>
      <c r="O17" s="27">
        <f t="shared" si="15"/>
        <v>341.54915280757189</v>
      </c>
      <c r="P17" s="27">
        <f t="shared" si="15"/>
        <v>342.84451733071995</v>
      </c>
      <c r="Q17" s="27">
        <f t="shared" si="15"/>
        <v>292.1158806323669</v>
      </c>
      <c r="R17" s="27">
        <f t="shared" si="15"/>
        <v>285.20723710431776</v>
      </c>
      <c r="S17" s="27">
        <f t="shared" si="15"/>
        <v>257.78055449688549</v>
      </c>
      <c r="T17" s="27">
        <f t="shared" si="15"/>
        <v>244.14775122697444</v>
      </c>
      <c r="U17" s="27">
        <f t="shared" si="15"/>
        <v>289.33296144453664</v>
      </c>
      <c r="V17" s="27">
        <f t="shared" si="15"/>
        <v>236.4866359273945</v>
      </c>
      <c r="W17" s="27">
        <f t="shared" si="15"/>
        <v>204.41537037848249</v>
      </c>
      <c r="X17" s="27">
        <f t="shared" si="15"/>
        <v>266.67744764416597</v>
      </c>
      <c r="Y17" s="27">
        <f t="shared" ref="Y17:Z17" si="16">SUM(Y18:Y21)</f>
        <v>220.22202653715419</v>
      </c>
      <c r="Z17" s="27">
        <f t="shared" si="16"/>
        <v>211.94628183609447</v>
      </c>
    </row>
    <row r="18" spans="1:26" ht="11.25" customHeight="1" x14ac:dyDescent="0.2">
      <c r="A18" s="29" t="s">
        <v>26</v>
      </c>
      <c r="B18" s="7" t="s">
        <v>27</v>
      </c>
      <c r="C18" s="8">
        <v>4.4872911810576692</v>
      </c>
      <c r="D18" s="8">
        <v>3.3249326406571322</v>
      </c>
      <c r="E18" s="8">
        <v>6.9102227165875085</v>
      </c>
      <c r="F18" s="8">
        <v>10.328359519623358</v>
      </c>
      <c r="G18" s="8">
        <v>2.2023900367484233</v>
      </c>
      <c r="H18" s="8">
        <v>3.1280661256995135</v>
      </c>
      <c r="I18" s="8">
        <v>2.9524899672640132</v>
      </c>
      <c r="J18" s="8">
        <v>0.27879143374955201</v>
      </c>
      <c r="K18" s="8">
        <v>5.5881363780760678</v>
      </c>
      <c r="L18" s="8">
        <v>0.21867841250871559</v>
      </c>
      <c r="M18" s="8">
        <v>0</v>
      </c>
      <c r="N18" s="8">
        <v>0</v>
      </c>
      <c r="O18" s="8">
        <v>0.14786785966645166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126.83136959266578</v>
      </c>
      <c r="D19" s="8">
        <v>116.98399543436874</v>
      </c>
      <c r="E19" s="8">
        <v>115.9667389320019</v>
      </c>
      <c r="F19" s="8">
        <v>18.714124854687238</v>
      </c>
      <c r="G19" s="8">
        <v>17.471703725420706</v>
      </c>
      <c r="H19" s="8">
        <v>17.449326116106</v>
      </c>
      <c r="I19" s="8">
        <v>15.323302313199841</v>
      </c>
      <c r="J19" s="8">
        <v>38.203633778370659</v>
      </c>
      <c r="K19" s="8">
        <v>18.787614021349238</v>
      </c>
      <c r="L19" s="8">
        <v>10.347272898846329</v>
      </c>
      <c r="M19" s="8">
        <v>131.65593920056631</v>
      </c>
      <c r="N19" s="8">
        <v>232.83171114507704</v>
      </c>
      <c r="O19" s="8">
        <v>133.78131932823544</v>
      </c>
      <c r="P19" s="8">
        <v>143.48641652728855</v>
      </c>
      <c r="Q19" s="8">
        <v>113.41146311931517</v>
      </c>
      <c r="R19" s="8">
        <v>103.35835599833142</v>
      </c>
      <c r="S19" s="8">
        <v>81.167891826977922</v>
      </c>
      <c r="T19" s="8">
        <v>59.637564838780634</v>
      </c>
      <c r="U19" s="8">
        <v>83.083968568574534</v>
      </c>
      <c r="V19" s="8">
        <v>66.673886942922522</v>
      </c>
      <c r="W19" s="8">
        <v>55.642382605289022</v>
      </c>
      <c r="X19" s="8">
        <v>66.222647292842893</v>
      </c>
      <c r="Y19" s="8">
        <v>15.016144011345537</v>
      </c>
      <c r="Z19" s="8">
        <v>27.734420924828591</v>
      </c>
    </row>
    <row r="20" spans="1:26" ht="11.25" customHeight="1" x14ac:dyDescent="0.2">
      <c r="A20" s="29" t="s">
        <v>30</v>
      </c>
      <c r="B20" s="7" t="s">
        <v>31</v>
      </c>
      <c r="C20" s="8">
        <v>1.8357522053605708</v>
      </c>
      <c r="D20" s="8">
        <v>1.3640149829853743</v>
      </c>
      <c r="E20" s="8">
        <v>0.67895553344747339</v>
      </c>
      <c r="F20" s="8">
        <v>2.1879803530322803</v>
      </c>
      <c r="G20" s="8">
        <v>3.0543199445270051</v>
      </c>
      <c r="H20" s="8">
        <v>0.95571774676207699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199.72098824064747</v>
      </c>
      <c r="N21" s="8">
        <v>234.80408214058488</v>
      </c>
      <c r="O21" s="8">
        <v>207.61996561967001</v>
      </c>
      <c r="P21" s="8">
        <v>199.3581008034314</v>
      </c>
      <c r="Q21" s="8">
        <v>178.70441751305174</v>
      </c>
      <c r="R21" s="8">
        <v>181.84888110598632</v>
      </c>
      <c r="S21" s="8">
        <v>176.61266266990756</v>
      </c>
      <c r="T21" s="8">
        <v>184.5101863881938</v>
      </c>
      <c r="U21" s="8">
        <v>206.24899287596213</v>
      </c>
      <c r="V21" s="8">
        <v>169.81274898447197</v>
      </c>
      <c r="W21" s="8">
        <v>148.77298777319348</v>
      </c>
      <c r="X21" s="8">
        <v>200.45480035132309</v>
      </c>
      <c r="Y21" s="8">
        <v>205.20588252580865</v>
      </c>
      <c r="Z21" s="8">
        <v>184.21186091126589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55.736804016972229</v>
      </c>
      <c r="D22" s="27">
        <f t="shared" ref="D22:X22" si="18">SUM(D23:D24)</f>
        <v>93.396721462063411</v>
      </c>
      <c r="E22" s="27">
        <f t="shared" si="18"/>
        <v>108.64815209643892</v>
      </c>
      <c r="F22" s="27">
        <f t="shared" si="18"/>
        <v>150.27624467216032</v>
      </c>
      <c r="G22" s="27">
        <f t="shared" si="18"/>
        <v>115.64726916404693</v>
      </c>
      <c r="H22" s="27">
        <f t="shared" si="18"/>
        <v>119.4156570740858</v>
      </c>
      <c r="I22" s="27">
        <f t="shared" si="18"/>
        <v>86.378986936675034</v>
      </c>
      <c r="J22" s="27">
        <f t="shared" si="18"/>
        <v>67.450592806899522</v>
      </c>
      <c r="K22" s="27">
        <f t="shared" si="18"/>
        <v>82.979731709508769</v>
      </c>
      <c r="L22" s="27">
        <f t="shared" si="18"/>
        <v>25.817284606081035</v>
      </c>
      <c r="M22" s="27">
        <f t="shared" si="18"/>
        <v>20.937043220301643</v>
      </c>
      <c r="N22" s="27">
        <f t="shared" si="18"/>
        <v>41.518088029811246</v>
      </c>
      <c r="O22" s="27">
        <f t="shared" si="18"/>
        <v>16.581394292496359</v>
      </c>
      <c r="P22" s="27">
        <f t="shared" si="18"/>
        <v>22.136329395636945</v>
      </c>
      <c r="Q22" s="27">
        <f t="shared" si="18"/>
        <v>15.885273797896318</v>
      </c>
      <c r="R22" s="27">
        <f t="shared" si="18"/>
        <v>9.6228324393227229</v>
      </c>
      <c r="S22" s="27">
        <f t="shared" si="18"/>
        <v>8.5844001363983242</v>
      </c>
      <c r="T22" s="27">
        <f t="shared" si="18"/>
        <v>9.6176690124584994</v>
      </c>
      <c r="U22" s="27">
        <f t="shared" si="18"/>
        <v>9.2995068339768885</v>
      </c>
      <c r="V22" s="27">
        <f t="shared" si="18"/>
        <v>9.6471962986518882</v>
      </c>
      <c r="W22" s="27">
        <f t="shared" si="18"/>
        <v>9.6722688073930563</v>
      </c>
      <c r="X22" s="27">
        <f t="shared" si="18"/>
        <v>3.5989296751239546</v>
      </c>
      <c r="Y22" s="27">
        <f t="shared" ref="Y22:Z22" si="19">SUM(Y23:Y24)</f>
        <v>4.3305854857803689</v>
      </c>
      <c r="Z22" s="27">
        <f t="shared" si="19"/>
        <v>4.149170543642736</v>
      </c>
    </row>
    <row r="23" spans="1:26" ht="11.25" customHeight="1" x14ac:dyDescent="0.2">
      <c r="A23" s="29" t="s">
        <v>36</v>
      </c>
      <c r="B23" s="7" t="s">
        <v>37</v>
      </c>
      <c r="C23" s="8">
        <v>55.736804016972229</v>
      </c>
      <c r="D23" s="8">
        <v>93.396721462063411</v>
      </c>
      <c r="E23" s="8">
        <v>108.64815209643892</v>
      </c>
      <c r="F23" s="8">
        <v>150.27624467216032</v>
      </c>
      <c r="G23" s="8">
        <v>115.64726916404693</v>
      </c>
      <c r="H23" s="8">
        <v>119.4156570740858</v>
      </c>
      <c r="I23" s="8">
        <v>86.378986936675034</v>
      </c>
      <c r="J23" s="8">
        <v>67.450592806899522</v>
      </c>
      <c r="K23" s="8">
        <v>82.979731709508769</v>
      </c>
      <c r="L23" s="8">
        <v>25.817284606081035</v>
      </c>
      <c r="M23" s="8">
        <v>20.937043220301643</v>
      </c>
      <c r="N23" s="8">
        <v>41.518088029811246</v>
      </c>
      <c r="O23" s="8">
        <v>16.581394292496359</v>
      </c>
      <c r="P23" s="8">
        <v>22.136329395636945</v>
      </c>
      <c r="Q23" s="8">
        <v>15.885273797896318</v>
      </c>
      <c r="R23" s="8">
        <v>9.6228324393227229</v>
      </c>
      <c r="S23" s="8">
        <v>8.5844001363983242</v>
      </c>
      <c r="T23" s="8">
        <v>9.6176690124584994</v>
      </c>
      <c r="U23" s="8">
        <v>9.2995068339768885</v>
      </c>
      <c r="V23" s="8">
        <v>9.6471962986518882</v>
      </c>
      <c r="W23" s="8">
        <v>9.6722688073930563</v>
      </c>
      <c r="X23" s="8">
        <v>3.5989296751239546</v>
      </c>
      <c r="Y23" s="8">
        <v>4.3305854857803689</v>
      </c>
      <c r="Z23" s="8">
        <v>4.149170543642736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12971.718490189149</v>
      </c>
      <c r="D26" s="27">
        <f t="shared" ref="D26:X26" si="21">SUM(D27,D33)</f>
        <v>13886.321550037692</v>
      </c>
      <c r="E26" s="27">
        <f t="shared" si="21"/>
        <v>14313.563891539614</v>
      </c>
      <c r="F26" s="27">
        <f t="shared" si="21"/>
        <v>17201.489059643111</v>
      </c>
      <c r="G26" s="27">
        <f t="shared" si="21"/>
        <v>15857.444213500565</v>
      </c>
      <c r="H26" s="27">
        <f t="shared" si="21"/>
        <v>14809.898865362118</v>
      </c>
      <c r="I26" s="27">
        <f t="shared" si="21"/>
        <v>15297.024600831186</v>
      </c>
      <c r="J26" s="27">
        <f t="shared" si="21"/>
        <v>16784.705404778211</v>
      </c>
      <c r="K26" s="27">
        <f t="shared" si="21"/>
        <v>15322.816906797188</v>
      </c>
      <c r="L26" s="27">
        <f t="shared" si="21"/>
        <v>15786.660107518503</v>
      </c>
      <c r="M26" s="27">
        <f t="shared" si="21"/>
        <v>16659.008950431071</v>
      </c>
      <c r="N26" s="27">
        <f t="shared" si="21"/>
        <v>16894.341259955982</v>
      </c>
      <c r="O26" s="27">
        <f t="shared" si="21"/>
        <v>17081.411537488933</v>
      </c>
      <c r="P26" s="27">
        <f t="shared" si="21"/>
        <v>16522.563502372948</v>
      </c>
      <c r="Q26" s="27">
        <f t="shared" si="21"/>
        <v>16428.606255934657</v>
      </c>
      <c r="R26" s="27">
        <f t="shared" si="21"/>
        <v>16677.295942035496</v>
      </c>
      <c r="S26" s="27">
        <f t="shared" si="21"/>
        <v>16107.235348344966</v>
      </c>
      <c r="T26" s="27">
        <f t="shared" si="21"/>
        <v>15321.628250448319</v>
      </c>
      <c r="U26" s="27">
        <f t="shared" si="21"/>
        <v>15445.890414732812</v>
      </c>
      <c r="V26" s="27">
        <f t="shared" si="21"/>
        <v>14825.575787907383</v>
      </c>
      <c r="W26" s="27">
        <f t="shared" si="21"/>
        <v>14994.085629655234</v>
      </c>
      <c r="X26" s="27">
        <f t="shared" si="21"/>
        <v>16738.795654183155</v>
      </c>
      <c r="Y26" s="27">
        <f t="shared" ref="Y26:Z26" si="22">SUM(Y27,Y33)</f>
        <v>15232.026286442098</v>
      </c>
      <c r="Z26" s="27">
        <f t="shared" si="22"/>
        <v>13260.366977740956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22.269603562171977</v>
      </c>
      <c r="D27" s="19">
        <f t="shared" ref="D27:X27" si="24">SUM(D28:D32)</f>
        <v>22.122745018996003</v>
      </c>
      <c r="E27" s="19">
        <f t="shared" si="24"/>
        <v>22.297977292323843</v>
      </c>
      <c r="F27" s="19">
        <f t="shared" si="24"/>
        <v>22.210240226636223</v>
      </c>
      <c r="G27" s="19">
        <f t="shared" si="24"/>
        <v>22.475862845408557</v>
      </c>
      <c r="H27" s="19">
        <f t="shared" si="24"/>
        <v>22.246160287184487</v>
      </c>
      <c r="I27" s="19">
        <f t="shared" si="24"/>
        <v>22.51378424300859</v>
      </c>
      <c r="J27" s="19">
        <f t="shared" si="24"/>
        <v>94.061976467576642</v>
      </c>
      <c r="K27" s="19">
        <f t="shared" si="24"/>
        <v>22.405070347355657</v>
      </c>
      <c r="L27" s="19">
        <f t="shared" si="24"/>
        <v>55.110244199335582</v>
      </c>
      <c r="M27" s="19">
        <f t="shared" si="24"/>
        <v>22.962493347589525</v>
      </c>
      <c r="N27" s="19">
        <f t="shared" si="24"/>
        <v>23.587501801196133</v>
      </c>
      <c r="O27" s="19">
        <f t="shared" si="24"/>
        <v>26.443302185634746</v>
      </c>
      <c r="P27" s="19">
        <f t="shared" si="24"/>
        <v>17.087900802727795</v>
      </c>
      <c r="Q27" s="19">
        <f t="shared" si="24"/>
        <v>10.642485196267446</v>
      </c>
      <c r="R27" s="19">
        <f t="shared" si="24"/>
        <v>16.356523452376361</v>
      </c>
      <c r="S27" s="19">
        <f t="shared" si="24"/>
        <v>14.589948786216224</v>
      </c>
      <c r="T27" s="19">
        <f t="shared" si="24"/>
        <v>8.7557578748096123</v>
      </c>
      <c r="U27" s="19">
        <f t="shared" si="24"/>
        <v>10.136114241158865</v>
      </c>
      <c r="V27" s="19">
        <f t="shared" si="24"/>
        <v>34.306615060189344</v>
      </c>
      <c r="W27" s="19">
        <f t="shared" si="24"/>
        <v>28.082378479386719</v>
      </c>
      <c r="X27" s="19">
        <f t="shared" si="24"/>
        <v>53.849214779904045</v>
      </c>
      <c r="Y27" s="19">
        <f t="shared" ref="Y27:Z27" si="25">SUM(Y28:Y32)</f>
        <v>29.207235534535133</v>
      </c>
      <c r="Z27" s="19">
        <f t="shared" si="25"/>
        <v>34.32463647645271</v>
      </c>
    </row>
    <row r="28" spans="1:26" ht="11.25" customHeight="1" x14ac:dyDescent="0.2">
      <c r="A28" s="28" t="s">
        <v>44</v>
      </c>
      <c r="B28" s="7" t="s">
        <v>45</v>
      </c>
      <c r="C28" s="8">
        <v>22.269603562171977</v>
      </c>
      <c r="D28" s="8">
        <v>22.122745018996003</v>
      </c>
      <c r="E28" s="8">
        <v>22.297977292323843</v>
      </c>
      <c r="F28" s="8">
        <v>22.210240226636223</v>
      </c>
      <c r="G28" s="8">
        <v>22.475862845408557</v>
      </c>
      <c r="H28" s="8">
        <v>22.246160287184487</v>
      </c>
      <c r="I28" s="8">
        <v>22.51378424300859</v>
      </c>
      <c r="J28" s="8">
        <v>22.422968672148286</v>
      </c>
      <c r="K28" s="8">
        <v>22.405070347355657</v>
      </c>
      <c r="L28" s="8">
        <v>18.945763308309342</v>
      </c>
      <c r="M28" s="8">
        <v>20.930944287485513</v>
      </c>
      <c r="N28" s="8">
        <v>23.587501801196133</v>
      </c>
      <c r="O28" s="8">
        <v>22.621830218630187</v>
      </c>
      <c r="P28" s="8">
        <v>8.2227099650354987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71.639007795428356</v>
      </c>
      <c r="K29" s="8">
        <v>0</v>
      </c>
      <c r="L29" s="8">
        <v>36.164480891026244</v>
      </c>
      <c r="M29" s="8">
        <v>2.0315490601040116</v>
      </c>
      <c r="N29" s="8">
        <v>0</v>
      </c>
      <c r="O29" s="8">
        <v>3.8214719670045594</v>
      </c>
      <c r="P29" s="8">
        <v>8.8651908376922979</v>
      </c>
      <c r="Q29" s="8">
        <v>10.642485196267446</v>
      </c>
      <c r="R29" s="8">
        <v>16.356523452376361</v>
      </c>
      <c r="S29" s="8">
        <v>14.589948786216224</v>
      </c>
      <c r="T29" s="8">
        <v>8.7557578748096123</v>
      </c>
      <c r="U29" s="8">
        <v>10.136114241158865</v>
      </c>
      <c r="V29" s="8">
        <v>34.306615060189344</v>
      </c>
      <c r="W29" s="8">
        <v>28.082378479386719</v>
      </c>
      <c r="X29" s="8">
        <v>53.849214779904045</v>
      </c>
      <c r="Y29" s="8">
        <v>29.207235534535133</v>
      </c>
      <c r="Z29" s="8">
        <v>34.32463647645271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12949.448886626977</v>
      </c>
      <c r="D33" s="19">
        <f t="shared" ref="D33:X33" si="27">SUM(D34:D50)</f>
        <v>13864.198805018696</v>
      </c>
      <c r="E33" s="19">
        <f t="shared" si="27"/>
        <v>14291.265914247289</v>
      </c>
      <c r="F33" s="19">
        <f t="shared" si="27"/>
        <v>17179.278819416475</v>
      </c>
      <c r="G33" s="19">
        <f t="shared" si="27"/>
        <v>15834.968350655156</v>
      </c>
      <c r="H33" s="19">
        <f t="shared" si="27"/>
        <v>14787.652705074934</v>
      </c>
      <c r="I33" s="19">
        <f t="shared" si="27"/>
        <v>15274.510816588177</v>
      </c>
      <c r="J33" s="19">
        <f t="shared" si="27"/>
        <v>16690.643428310635</v>
      </c>
      <c r="K33" s="19">
        <f t="shared" si="27"/>
        <v>15300.411836449834</v>
      </c>
      <c r="L33" s="19">
        <f t="shared" si="27"/>
        <v>15731.549863319167</v>
      </c>
      <c r="M33" s="19">
        <f t="shared" si="27"/>
        <v>16636.046457083481</v>
      </c>
      <c r="N33" s="19">
        <f t="shared" si="27"/>
        <v>16870.753758154784</v>
      </c>
      <c r="O33" s="19">
        <f t="shared" si="27"/>
        <v>17054.968235303299</v>
      </c>
      <c r="P33" s="19">
        <f t="shared" si="27"/>
        <v>16505.475601570219</v>
      </c>
      <c r="Q33" s="19">
        <f t="shared" si="27"/>
        <v>16417.963770738388</v>
      </c>
      <c r="R33" s="19">
        <f t="shared" si="27"/>
        <v>16660.939418583119</v>
      </c>
      <c r="S33" s="19">
        <f t="shared" si="27"/>
        <v>16092.645399558749</v>
      </c>
      <c r="T33" s="19">
        <f t="shared" si="27"/>
        <v>15312.87249257351</v>
      </c>
      <c r="U33" s="19">
        <f t="shared" si="27"/>
        <v>15435.754300491653</v>
      </c>
      <c r="V33" s="19">
        <f t="shared" si="27"/>
        <v>14791.269172847193</v>
      </c>
      <c r="W33" s="19">
        <f t="shared" si="27"/>
        <v>14966.003251175847</v>
      </c>
      <c r="X33" s="19">
        <f t="shared" si="27"/>
        <v>16684.946439403251</v>
      </c>
      <c r="Y33" s="19">
        <f t="shared" ref="Y33:Z33" si="28">SUM(Y34:Y50)</f>
        <v>15202.819050907563</v>
      </c>
      <c r="Z33" s="19">
        <f t="shared" si="28"/>
        <v>13226.042341264503</v>
      </c>
    </row>
    <row r="34" spans="1:26" ht="11.25" customHeight="1" x14ac:dyDescent="0.2">
      <c r="A34" s="28" t="s">
        <v>54</v>
      </c>
      <c r="B34" s="7" t="s">
        <v>55</v>
      </c>
      <c r="C34" s="8">
        <v>5523.9797301225426</v>
      </c>
      <c r="D34" s="8">
        <v>6017.6144549415594</v>
      </c>
      <c r="E34" s="8">
        <v>6768.5906756788427</v>
      </c>
      <c r="F34" s="8">
        <v>8021.9490616517132</v>
      </c>
      <c r="G34" s="8">
        <v>7324.1725781888472</v>
      </c>
      <c r="H34" s="8">
        <v>6831.7484288772721</v>
      </c>
      <c r="I34" s="8">
        <v>7849.2318547065934</v>
      </c>
      <c r="J34" s="8">
        <v>8871.3667206618593</v>
      </c>
      <c r="K34" s="8">
        <v>7932.5550479320054</v>
      </c>
      <c r="L34" s="8">
        <v>7235.6441289395889</v>
      </c>
      <c r="M34" s="8">
        <v>7748.3103489864334</v>
      </c>
      <c r="N34" s="8">
        <v>6917.5386007740954</v>
      </c>
      <c r="O34" s="8">
        <v>7575.6238723760816</v>
      </c>
      <c r="P34" s="8">
        <v>7033.6637404445109</v>
      </c>
      <c r="Q34" s="8">
        <v>6996.4339222082817</v>
      </c>
      <c r="R34" s="8">
        <v>7161.9958189840527</v>
      </c>
      <c r="S34" s="8">
        <v>7856.7846679033446</v>
      </c>
      <c r="T34" s="8">
        <v>7751.1686850407359</v>
      </c>
      <c r="U34" s="8">
        <v>7660.4269151444396</v>
      </c>
      <c r="V34" s="8">
        <v>7614.856657414588</v>
      </c>
      <c r="W34" s="8">
        <v>7875.2409992857065</v>
      </c>
      <c r="X34" s="8">
        <v>7966.3310353854677</v>
      </c>
      <c r="Y34" s="8">
        <v>7097.8279412999918</v>
      </c>
      <c r="Z34" s="8">
        <v>6716.932087365547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31.682673241958291</v>
      </c>
      <c r="H35" s="8">
        <v>33.0467227428652</v>
      </c>
      <c r="I35" s="8">
        <v>9.0570525158294757</v>
      </c>
      <c r="J35" s="8">
        <v>16.28648292881266</v>
      </c>
      <c r="K35" s="8">
        <v>23.274892045221751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5.583386067460374E-2</v>
      </c>
      <c r="X35" s="8">
        <v>4.8600414237313261E-2</v>
      </c>
      <c r="Y35" s="8">
        <v>5.7530578166718131E-2</v>
      </c>
      <c r="Z35" s="8">
        <v>3.4651825991668203E-2</v>
      </c>
    </row>
    <row r="36" spans="1:26" ht="11.25" customHeight="1" x14ac:dyDescent="0.2">
      <c r="A36" s="28" t="s">
        <v>58</v>
      </c>
      <c r="B36" s="7" t="s">
        <v>59</v>
      </c>
      <c r="C36" s="8">
        <v>833.81494799191262</v>
      </c>
      <c r="D36" s="8">
        <v>1022.5383101978124</v>
      </c>
      <c r="E36" s="8">
        <v>946.60293263056178</v>
      </c>
      <c r="F36" s="8">
        <v>718.27483312423942</v>
      </c>
      <c r="G36" s="8">
        <v>644.73253294162635</v>
      </c>
      <c r="H36" s="8">
        <v>790.13658599387986</v>
      </c>
      <c r="I36" s="8">
        <v>709.50408623377825</v>
      </c>
      <c r="J36" s="8">
        <v>781.83120330300392</v>
      </c>
      <c r="K36" s="8">
        <v>871.74239760084458</v>
      </c>
      <c r="L36" s="8">
        <v>1084.690880253768</v>
      </c>
      <c r="M36" s="8">
        <v>949.51099738822734</v>
      </c>
      <c r="N36" s="8">
        <v>1195.2163516623109</v>
      </c>
      <c r="O36" s="8">
        <v>1006.014792144907</v>
      </c>
      <c r="P36" s="8">
        <v>1000.8150886367604</v>
      </c>
      <c r="Q36" s="8">
        <v>1186.215541514973</v>
      </c>
      <c r="R36" s="8">
        <v>1121.6535531829763</v>
      </c>
      <c r="S36" s="8">
        <v>1021.4651702186862</v>
      </c>
      <c r="T36" s="8">
        <v>965.92985806879301</v>
      </c>
      <c r="U36" s="8">
        <v>1097.1289276939042</v>
      </c>
      <c r="V36" s="8">
        <v>1209.6438187689814</v>
      </c>
      <c r="W36" s="8">
        <v>1166.4181452391988</v>
      </c>
      <c r="X36" s="8">
        <v>1303.2920992759509</v>
      </c>
      <c r="Y36" s="8">
        <v>1224.5382789309085</v>
      </c>
      <c r="Z36" s="8">
        <v>1185.9554377767436</v>
      </c>
    </row>
    <row r="37" spans="1:26" ht="11.25" customHeight="1" x14ac:dyDescent="0.2">
      <c r="A37" s="28" t="s">
        <v>60</v>
      </c>
      <c r="B37" s="7" t="s">
        <v>61</v>
      </c>
      <c r="C37" s="8">
        <v>2.0741710730789245</v>
      </c>
      <c r="D37" s="8">
        <v>5.7735444037953938</v>
      </c>
      <c r="E37" s="8">
        <v>182.92638911902162</v>
      </c>
      <c r="F37" s="8">
        <v>257.01816039211457</v>
      </c>
      <c r="G37" s="8">
        <v>262.93563214798598</v>
      </c>
      <c r="H37" s="8">
        <v>289.94501841360847</v>
      </c>
      <c r="I37" s="8">
        <v>275.42334787155005</v>
      </c>
      <c r="J37" s="8">
        <v>361.95885604771559</v>
      </c>
      <c r="K37" s="8">
        <v>264.14022113050953</v>
      </c>
      <c r="L37" s="8">
        <v>225.65046411952483</v>
      </c>
      <c r="M37" s="8">
        <v>201.3510458284471</v>
      </c>
      <c r="N37" s="8">
        <v>2.0361601575975525</v>
      </c>
      <c r="O37" s="8">
        <v>560.52406027756183</v>
      </c>
      <c r="P37" s="8">
        <v>379.14793484129797</v>
      </c>
      <c r="Q37" s="8">
        <v>388.76942078223976</v>
      </c>
      <c r="R37" s="8">
        <v>5.4093865625996731</v>
      </c>
      <c r="S37" s="8">
        <v>201.69452321132607</v>
      </c>
      <c r="T37" s="8">
        <v>200.14744085568992</v>
      </c>
      <c r="U37" s="8">
        <v>203.9899177432529</v>
      </c>
      <c r="V37" s="8">
        <v>185.14675894341653</v>
      </c>
      <c r="W37" s="8">
        <v>72.548891416429655</v>
      </c>
      <c r="X37" s="8">
        <v>20.35431092820415</v>
      </c>
      <c r="Y37" s="8">
        <v>23.847373572540096</v>
      </c>
      <c r="Z37" s="8">
        <v>17.976452083617257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3.0965008298170007</v>
      </c>
      <c r="D41" s="8">
        <v>3.6164697233747054</v>
      </c>
      <c r="E41" s="8">
        <v>21.71685027584811</v>
      </c>
      <c r="F41" s="8">
        <v>1.7372626660664303</v>
      </c>
      <c r="G41" s="8">
        <v>1.7340519746005345</v>
      </c>
      <c r="H41" s="8">
        <v>1.7212626106192881</v>
      </c>
      <c r="I41" s="8">
        <v>2.1130792755190577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2.0386565165571779</v>
      </c>
      <c r="R41" s="8">
        <v>5.6606292023577218</v>
      </c>
      <c r="S41" s="8">
        <v>6.7800487844330615</v>
      </c>
      <c r="T41" s="8">
        <v>4.4026753134095546</v>
      </c>
      <c r="U41" s="8">
        <v>4.0706677206321311</v>
      </c>
      <c r="V41" s="8">
        <v>3.8044058657590756</v>
      </c>
      <c r="W41" s="8">
        <v>3.9095262858120283</v>
      </c>
      <c r="X41" s="8">
        <v>4.965947491289266</v>
      </c>
      <c r="Y41" s="8">
        <v>2.5535742536055235</v>
      </c>
      <c r="Z41" s="8">
        <v>2.743557321665373</v>
      </c>
    </row>
    <row r="42" spans="1:26" ht="11.25" customHeight="1" x14ac:dyDescent="0.2">
      <c r="A42" s="28" t="s">
        <v>70</v>
      </c>
      <c r="B42" s="7" t="s">
        <v>71</v>
      </c>
      <c r="C42" s="8">
        <v>658.71309648587157</v>
      </c>
      <c r="D42" s="8">
        <v>0</v>
      </c>
      <c r="E42" s="8">
        <v>0</v>
      </c>
      <c r="F42" s="8">
        <v>2.0522885264434128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2091.5529260234575</v>
      </c>
      <c r="M42" s="8">
        <v>2399.3527156063533</v>
      </c>
      <c r="N42" s="8">
        <v>2643.5689400051724</v>
      </c>
      <c r="O42" s="8">
        <v>2703.4282237490675</v>
      </c>
      <c r="P42" s="8">
        <v>3223.6101894685785</v>
      </c>
      <c r="Q42" s="8">
        <v>3222.7719266905551</v>
      </c>
      <c r="R42" s="8">
        <v>3490.5508982475412</v>
      </c>
      <c r="S42" s="8">
        <v>3958.4366952843666</v>
      </c>
      <c r="T42" s="8">
        <v>3142.4743260772711</v>
      </c>
      <c r="U42" s="8">
        <v>2854.5313726359009</v>
      </c>
      <c r="V42" s="8">
        <v>2317.9167525328703</v>
      </c>
      <c r="W42" s="8">
        <v>2789.2317519507765</v>
      </c>
      <c r="X42" s="8">
        <v>3040.7542401117398</v>
      </c>
      <c r="Y42" s="8">
        <v>2405.8104401155679</v>
      </c>
      <c r="Z42" s="8">
        <v>1953.4789107324782</v>
      </c>
    </row>
    <row r="43" spans="1:26" ht="11.25" customHeight="1" x14ac:dyDescent="0.2">
      <c r="A43" s="28" t="s">
        <v>72</v>
      </c>
      <c r="B43" s="7" t="s">
        <v>73</v>
      </c>
      <c r="C43" s="8">
        <v>404.3352715764957</v>
      </c>
      <c r="D43" s="8">
        <v>601.48611919743541</v>
      </c>
      <c r="E43" s="8">
        <v>618.61442959763986</v>
      </c>
      <c r="F43" s="8">
        <v>819.62760340246052</v>
      </c>
      <c r="G43" s="8">
        <v>857.55872720704895</v>
      </c>
      <c r="H43" s="8">
        <v>837.00411606506054</v>
      </c>
      <c r="I43" s="8">
        <v>652.83715907576766</v>
      </c>
      <c r="J43" s="8">
        <v>707.13148703440925</v>
      </c>
      <c r="K43" s="8">
        <v>688.74387443004787</v>
      </c>
      <c r="L43" s="8">
        <v>541.82913701468397</v>
      </c>
      <c r="M43" s="8">
        <v>624.64832677804145</v>
      </c>
      <c r="N43" s="8">
        <v>1173.8977397121423</v>
      </c>
      <c r="O43" s="8">
        <v>915.64361758605173</v>
      </c>
      <c r="P43" s="8">
        <v>691.83327521814761</v>
      </c>
      <c r="Q43" s="8">
        <v>604.60999902710432</v>
      </c>
      <c r="R43" s="8">
        <v>549.69303311449175</v>
      </c>
      <c r="S43" s="8">
        <v>540.79742505768525</v>
      </c>
      <c r="T43" s="8">
        <v>527.09909141825312</v>
      </c>
      <c r="U43" s="8">
        <v>611.04098745985505</v>
      </c>
      <c r="V43" s="8">
        <v>596.19595571851892</v>
      </c>
      <c r="W43" s="8">
        <v>653.82675773793858</v>
      </c>
      <c r="X43" s="8">
        <v>664.05746113744453</v>
      </c>
      <c r="Y43" s="8">
        <v>708.51895529216915</v>
      </c>
      <c r="Z43" s="8">
        <v>538.0713766080944</v>
      </c>
    </row>
    <row r="44" spans="1:26" ht="11.25" customHeight="1" x14ac:dyDescent="0.2">
      <c r="A44" s="28" t="s">
        <v>74</v>
      </c>
      <c r="B44" s="7" t="s">
        <v>75</v>
      </c>
      <c r="C44" s="8">
        <v>4836.413490812005</v>
      </c>
      <c r="D44" s="8">
        <v>5470.7459866499003</v>
      </c>
      <c r="E44" s="8">
        <v>4927.5454820293362</v>
      </c>
      <c r="F44" s="8">
        <v>6406.1283359649015</v>
      </c>
      <c r="G44" s="8">
        <v>5936.4811355921465</v>
      </c>
      <c r="H44" s="8">
        <v>5254.2349146016513</v>
      </c>
      <c r="I44" s="8">
        <v>5151.9050958918933</v>
      </c>
      <c r="J44" s="8">
        <v>5370.3897156025232</v>
      </c>
      <c r="K44" s="8">
        <v>5066.0265740907134</v>
      </c>
      <c r="L44" s="8">
        <v>4249.6072145891549</v>
      </c>
      <c r="M44" s="8">
        <v>4138.9281693878802</v>
      </c>
      <c r="N44" s="8">
        <v>4362.1827840029182</v>
      </c>
      <c r="O44" s="8">
        <v>3774.184913223397</v>
      </c>
      <c r="P44" s="8">
        <v>3896.2306028830608</v>
      </c>
      <c r="Q44" s="8">
        <v>3587.2464083380864</v>
      </c>
      <c r="R44" s="8">
        <v>4062.7265142189685</v>
      </c>
      <c r="S44" s="8">
        <v>2336.4756935316077</v>
      </c>
      <c r="T44" s="8">
        <v>2198.7925639159212</v>
      </c>
      <c r="U44" s="8">
        <v>2266.4806740547047</v>
      </c>
      <c r="V44" s="8">
        <v>1921.253509890726</v>
      </c>
      <c r="W44" s="8">
        <v>1636.4551225829214</v>
      </c>
      <c r="X44" s="8">
        <v>1745.3901167010492</v>
      </c>
      <c r="Y44" s="8">
        <v>1588.3749094428376</v>
      </c>
      <c r="Z44" s="8">
        <v>1208.7163500457286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2.9184162754557894</v>
      </c>
      <c r="T45" s="8">
        <v>0.62738947077281038</v>
      </c>
      <c r="U45" s="8">
        <v>0.40028296353097598</v>
      </c>
      <c r="V45" s="8">
        <v>8.2010194469384405</v>
      </c>
      <c r="W45" s="8">
        <v>4.6737573488638375</v>
      </c>
      <c r="X45" s="8">
        <v>0.8586858291393199</v>
      </c>
      <c r="Y45" s="8">
        <v>0.18148559195391056</v>
      </c>
      <c r="Z45" s="8">
        <v>0.90717645495586863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242.80354686382083</v>
      </c>
      <c r="D48" s="8">
        <v>265.65545721883331</v>
      </c>
      <c r="E48" s="8">
        <v>259.16216788135097</v>
      </c>
      <c r="F48" s="8">
        <v>306.3486822105707</v>
      </c>
      <c r="G48" s="8">
        <v>291.30006669145575</v>
      </c>
      <c r="H48" s="8">
        <v>307.22488542401379</v>
      </c>
      <c r="I48" s="8">
        <v>274.80354280948103</v>
      </c>
      <c r="J48" s="8">
        <v>229.62843295744909</v>
      </c>
      <c r="K48" s="8">
        <v>217.68188776704858</v>
      </c>
      <c r="L48" s="8">
        <v>169.86462138496361</v>
      </c>
      <c r="M48" s="8">
        <v>201.83939948188765</v>
      </c>
      <c r="N48" s="8">
        <v>185.00778513276384</v>
      </c>
      <c r="O48" s="8">
        <v>174.88272155342472</v>
      </c>
      <c r="P48" s="8">
        <v>40.559648218587661</v>
      </c>
      <c r="Q48" s="8">
        <v>30.645323261270509</v>
      </c>
      <c r="R48" s="8">
        <v>52.996192776720832</v>
      </c>
      <c r="S48" s="8">
        <v>64.002516027597167</v>
      </c>
      <c r="T48" s="8">
        <v>397.31517908180427</v>
      </c>
      <c r="U48" s="8">
        <v>587.38819723440247</v>
      </c>
      <c r="V48" s="8">
        <v>604.4645840459807</v>
      </c>
      <c r="W48" s="8">
        <v>436.96112044215539</v>
      </c>
      <c r="X48" s="8">
        <v>458.33440072087154</v>
      </c>
      <c r="Y48" s="8">
        <v>586.16715025658755</v>
      </c>
      <c r="Z48" s="8">
        <v>230.66418759736692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444.2181308714313</v>
      </c>
      <c r="D50" s="8">
        <v>476.76846268598638</v>
      </c>
      <c r="E50" s="8">
        <v>566.10698703468847</v>
      </c>
      <c r="F50" s="8">
        <v>646.14259147796611</v>
      </c>
      <c r="G50" s="8">
        <v>484.37095266948404</v>
      </c>
      <c r="H50" s="8">
        <v>442.59077034596373</v>
      </c>
      <c r="I50" s="8">
        <v>349.63559820776345</v>
      </c>
      <c r="J50" s="8">
        <v>352.05052977486434</v>
      </c>
      <c r="K50" s="8">
        <v>236.24694145344492</v>
      </c>
      <c r="L50" s="8">
        <v>132.7104909940237</v>
      </c>
      <c r="M50" s="8">
        <v>372.10545362620724</v>
      </c>
      <c r="N50" s="8">
        <v>391.30539670778774</v>
      </c>
      <c r="O50" s="8">
        <v>344.66603439280368</v>
      </c>
      <c r="P50" s="8">
        <v>239.6151218592766</v>
      </c>
      <c r="Q50" s="8">
        <v>399.23257239931968</v>
      </c>
      <c r="R50" s="8">
        <v>210.25339229341051</v>
      </c>
      <c r="S50" s="8">
        <v>103.29024326425019</v>
      </c>
      <c r="T50" s="8">
        <v>124.91528333086201</v>
      </c>
      <c r="U50" s="8">
        <v>150.29635784102865</v>
      </c>
      <c r="V50" s="8">
        <v>329.78571021941133</v>
      </c>
      <c r="W50" s="8">
        <v>326.68134502536822</v>
      </c>
      <c r="X50" s="8">
        <v>1480.5595414078557</v>
      </c>
      <c r="Y50" s="8">
        <v>1564.9414115732347</v>
      </c>
      <c r="Z50" s="8">
        <v>1370.5621534523152</v>
      </c>
    </row>
    <row r="51" spans="1:26" ht="11.25" customHeight="1" x14ac:dyDescent="0.2">
      <c r="A51" s="25" t="s">
        <v>88</v>
      </c>
      <c r="B51" s="26" t="s">
        <v>89</v>
      </c>
      <c r="C51" s="27">
        <v>26217.359351323223</v>
      </c>
      <c r="D51" s="27">
        <v>25310.47779651617</v>
      </c>
      <c r="E51" s="27">
        <v>26242.296598662975</v>
      </c>
      <c r="F51" s="27">
        <v>26873.928693515885</v>
      </c>
      <c r="G51" s="27">
        <v>24783.724649675802</v>
      </c>
      <c r="H51" s="27">
        <v>26582.019253180966</v>
      </c>
      <c r="I51" s="27">
        <v>24334.696380114874</v>
      </c>
      <c r="J51" s="27">
        <v>26290.617096817274</v>
      </c>
      <c r="K51" s="27">
        <v>26889.272065610156</v>
      </c>
      <c r="L51" s="27">
        <v>22758.969566422409</v>
      </c>
      <c r="M51" s="27">
        <v>24696.128813832391</v>
      </c>
      <c r="N51" s="27">
        <v>28694.585625764084</v>
      </c>
      <c r="O51" s="27">
        <v>28484.793078094503</v>
      </c>
      <c r="P51" s="27">
        <v>28931.207044939423</v>
      </c>
      <c r="Q51" s="27">
        <v>27125.98900331917</v>
      </c>
      <c r="R51" s="27">
        <v>27692.616246450525</v>
      </c>
      <c r="S51" s="27">
        <v>28579.3399772128</v>
      </c>
      <c r="T51" s="27">
        <v>30759.617278212419</v>
      </c>
      <c r="U51" s="27">
        <v>28781.884189983492</v>
      </c>
      <c r="V51" s="27">
        <v>28764.425545030732</v>
      </c>
      <c r="W51" s="27">
        <v>28280.740135332868</v>
      </c>
      <c r="X51" s="27">
        <v>31304.232768090274</v>
      </c>
      <c r="Y51" s="27">
        <v>24670.303687375021</v>
      </c>
      <c r="Z51" s="27">
        <v>23160.828638255516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292.45979337319892</v>
      </c>
      <c r="D52" s="27">
        <f t="shared" ref="D52:X52" si="30">SUM(D53:D54)</f>
        <v>500.56697715090166</v>
      </c>
      <c r="E52" s="27">
        <f t="shared" si="30"/>
        <v>661.69513132382667</v>
      </c>
      <c r="F52" s="27">
        <f t="shared" si="30"/>
        <v>781.10120992063253</v>
      </c>
      <c r="G52" s="27">
        <f t="shared" si="30"/>
        <v>928.04942626668719</v>
      </c>
      <c r="H52" s="27">
        <f t="shared" si="30"/>
        <v>595.71305115831126</v>
      </c>
      <c r="I52" s="27">
        <f t="shared" si="30"/>
        <v>513.34512652001706</v>
      </c>
      <c r="J52" s="27">
        <f t="shared" si="30"/>
        <v>589.13063949065258</v>
      </c>
      <c r="K52" s="27">
        <f t="shared" si="30"/>
        <v>882.01867729979494</v>
      </c>
      <c r="L52" s="27">
        <f t="shared" si="30"/>
        <v>724.47349870310427</v>
      </c>
      <c r="M52" s="27">
        <f t="shared" si="30"/>
        <v>1363.3374419674676</v>
      </c>
      <c r="N52" s="27">
        <f t="shared" si="30"/>
        <v>1459.6365779719399</v>
      </c>
      <c r="O52" s="27">
        <f t="shared" si="30"/>
        <v>1538.6267055071912</v>
      </c>
      <c r="P52" s="27">
        <f t="shared" si="30"/>
        <v>1529.1528340808613</v>
      </c>
      <c r="Q52" s="27">
        <f t="shared" si="30"/>
        <v>1520.6218574789832</v>
      </c>
      <c r="R52" s="27">
        <f t="shared" si="30"/>
        <v>1839.6536704067478</v>
      </c>
      <c r="S52" s="27">
        <f t="shared" si="30"/>
        <v>2375.6455468789736</v>
      </c>
      <c r="T52" s="27">
        <f t="shared" si="30"/>
        <v>2104.495929478057</v>
      </c>
      <c r="U52" s="27">
        <f t="shared" si="30"/>
        <v>1714.257092395158</v>
      </c>
      <c r="V52" s="27">
        <f t="shared" si="30"/>
        <v>1592.5576558828457</v>
      </c>
      <c r="W52" s="27">
        <f t="shared" si="30"/>
        <v>1551.949445025472</v>
      </c>
      <c r="X52" s="27">
        <f t="shared" si="30"/>
        <v>1572.374125970447</v>
      </c>
      <c r="Y52" s="27">
        <f t="shared" ref="Y52:Z52" si="31">SUM(Y53:Y54)</f>
        <v>1549.8827938477211</v>
      </c>
      <c r="Z52" s="27">
        <f t="shared" si="31"/>
        <v>1530.0321835853692</v>
      </c>
    </row>
    <row r="53" spans="1:26" ht="11.25" customHeight="1" x14ac:dyDescent="0.2">
      <c r="A53" s="29" t="s">
        <v>116</v>
      </c>
      <c r="B53" s="7" t="s">
        <v>117</v>
      </c>
      <c r="C53" s="8">
        <v>292.45979337319892</v>
      </c>
      <c r="D53" s="8">
        <v>500.56697715090166</v>
      </c>
      <c r="E53" s="8">
        <v>661.69513132382667</v>
      </c>
      <c r="F53" s="8">
        <v>777.47717254643669</v>
      </c>
      <c r="G53" s="8">
        <v>923.28162248454146</v>
      </c>
      <c r="H53" s="8">
        <v>592.9069314053296</v>
      </c>
      <c r="I53" s="8">
        <v>510.68332693062882</v>
      </c>
      <c r="J53" s="8">
        <v>477.88937571789774</v>
      </c>
      <c r="K53" s="8">
        <v>882.01867729979494</v>
      </c>
      <c r="L53" s="8">
        <v>724.47349870310427</v>
      </c>
      <c r="M53" s="8">
        <v>1308.4455821483791</v>
      </c>
      <c r="N53" s="8">
        <v>1408.7368927441591</v>
      </c>
      <c r="O53" s="8">
        <v>1492.9493541918173</v>
      </c>
      <c r="P53" s="8">
        <v>1480.4440956222782</v>
      </c>
      <c r="Q53" s="8">
        <v>1471.9109774084061</v>
      </c>
      <c r="R53" s="8">
        <v>1783.1461569876431</v>
      </c>
      <c r="S53" s="8">
        <v>2316.9164386764533</v>
      </c>
      <c r="T53" s="8">
        <v>2045.1995363638252</v>
      </c>
      <c r="U53" s="8">
        <v>1658.4382635396087</v>
      </c>
      <c r="V53" s="8">
        <v>1533.8881200273786</v>
      </c>
      <c r="W53" s="8">
        <v>1485.3475976864559</v>
      </c>
      <c r="X53" s="8">
        <v>1501.1727052362448</v>
      </c>
      <c r="Y53" s="8">
        <v>1485.4861776874102</v>
      </c>
      <c r="Z53" s="8">
        <v>1471.7769167824392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3.6240373741958627</v>
      </c>
      <c r="G54" s="45">
        <v>4.7678037821457684</v>
      </c>
      <c r="H54" s="45">
        <v>2.806119752981648</v>
      </c>
      <c r="I54" s="45">
        <v>2.6617995893882322</v>
      </c>
      <c r="J54" s="45">
        <v>111.24126377275479</v>
      </c>
      <c r="K54" s="45">
        <v>0</v>
      </c>
      <c r="L54" s="45">
        <v>0</v>
      </c>
      <c r="M54" s="45">
        <v>54.891859819088538</v>
      </c>
      <c r="N54" s="45">
        <v>50.899685227780743</v>
      </c>
      <c r="O54" s="45">
        <v>45.677351315373912</v>
      </c>
      <c r="P54" s="45">
        <v>48.708738458583205</v>
      </c>
      <c r="Q54" s="45">
        <v>48.710880070577204</v>
      </c>
      <c r="R54" s="45">
        <v>56.507513419104825</v>
      </c>
      <c r="S54" s="45">
        <v>58.729108202520287</v>
      </c>
      <c r="T54" s="45">
        <v>59.296393114231698</v>
      </c>
      <c r="U54" s="45">
        <v>55.81882885554942</v>
      </c>
      <c r="V54" s="45">
        <v>58.669535855467117</v>
      </c>
      <c r="W54" s="45">
        <v>66.601847339016118</v>
      </c>
      <c r="X54" s="45">
        <v>71.201420734202301</v>
      </c>
      <c r="Y54" s="45">
        <v>64.396616160310927</v>
      </c>
      <c r="Z54" s="45">
        <v>58.255266802929953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402.66026444565193</v>
      </c>
      <c r="D61" s="49">
        <f t="shared" ref="D61:X61" si="33">SUM(D62:D72)</f>
        <v>400.61493722445198</v>
      </c>
      <c r="E61" s="49">
        <f t="shared" si="33"/>
        <v>377.78213976202557</v>
      </c>
      <c r="F61" s="49">
        <f t="shared" si="33"/>
        <v>479.61678133745812</v>
      </c>
      <c r="G61" s="49">
        <f t="shared" si="33"/>
        <v>495.91523568589145</v>
      </c>
      <c r="H61" s="49">
        <f t="shared" si="33"/>
        <v>618.13867044227015</v>
      </c>
      <c r="I61" s="49">
        <f t="shared" si="33"/>
        <v>526.76524162447515</v>
      </c>
      <c r="J61" s="49">
        <f t="shared" si="33"/>
        <v>847.93833015643531</v>
      </c>
      <c r="K61" s="49">
        <f t="shared" si="33"/>
        <v>779.7443831733458</v>
      </c>
      <c r="L61" s="49">
        <f t="shared" si="33"/>
        <v>571.69427885566688</v>
      </c>
      <c r="M61" s="49">
        <f t="shared" si="33"/>
        <v>976.52170993501159</v>
      </c>
      <c r="N61" s="49">
        <f t="shared" si="33"/>
        <v>938.5439310153306</v>
      </c>
      <c r="O61" s="49">
        <f t="shared" si="33"/>
        <v>559.56028939614134</v>
      </c>
      <c r="P61" s="49">
        <f t="shared" si="33"/>
        <v>680.88647719256528</v>
      </c>
      <c r="Q61" s="49">
        <f t="shared" si="33"/>
        <v>648.56823425998346</v>
      </c>
      <c r="R61" s="49">
        <f t="shared" si="33"/>
        <v>775.0336129849079</v>
      </c>
      <c r="S61" s="49">
        <f t="shared" si="33"/>
        <v>1026.6605506014155</v>
      </c>
      <c r="T61" s="49">
        <f t="shared" si="33"/>
        <v>925.55745106832251</v>
      </c>
      <c r="U61" s="49">
        <f t="shared" si="33"/>
        <v>838.06866938426231</v>
      </c>
      <c r="V61" s="49">
        <f t="shared" si="33"/>
        <v>956.66141713091667</v>
      </c>
      <c r="W61" s="49">
        <f t="shared" si="33"/>
        <v>943.42830854392264</v>
      </c>
      <c r="X61" s="49">
        <f t="shared" si="33"/>
        <v>1312.8359475549471</v>
      </c>
      <c r="Y61" s="49">
        <f t="shared" ref="Y61:Z61" si="34">SUM(Y62:Y72)</f>
        <v>1763.6375151229188</v>
      </c>
      <c r="Z61" s="49">
        <f t="shared" si="34"/>
        <v>1460.3548302753998</v>
      </c>
    </row>
    <row r="62" spans="1:26" ht="11.25" customHeight="1" x14ac:dyDescent="0.2">
      <c r="A62" s="50" t="s">
        <v>92</v>
      </c>
      <c r="B62" s="51" t="s">
        <v>93</v>
      </c>
      <c r="C62" s="52">
        <v>381.04686178688308</v>
      </c>
      <c r="D62" s="52">
        <v>379.7621900857896</v>
      </c>
      <c r="E62" s="52">
        <v>370.7127185124242</v>
      </c>
      <c r="F62" s="52">
        <v>459.11707807900342</v>
      </c>
      <c r="G62" s="52">
        <v>468.13812161604</v>
      </c>
      <c r="H62" s="52">
        <v>569.08314065108834</v>
      </c>
      <c r="I62" s="52">
        <v>501.0170298877178</v>
      </c>
      <c r="J62" s="52">
        <v>658.8508495610663</v>
      </c>
      <c r="K62" s="52">
        <v>594.16614938116652</v>
      </c>
      <c r="L62" s="52">
        <v>479.71466262482829</v>
      </c>
      <c r="M62" s="52">
        <v>648.91953119336745</v>
      </c>
      <c r="N62" s="52">
        <v>612.33738244486278</v>
      </c>
      <c r="O62" s="52">
        <v>451.7922993782521</v>
      </c>
      <c r="P62" s="52">
        <v>532.32337312669949</v>
      </c>
      <c r="Q62" s="52">
        <v>486.34038991500375</v>
      </c>
      <c r="R62" s="52">
        <v>593.13288957121028</v>
      </c>
      <c r="S62" s="52">
        <v>846.77694820019462</v>
      </c>
      <c r="T62" s="52">
        <v>745.06051146736161</v>
      </c>
      <c r="U62" s="52">
        <v>661.1980251084774</v>
      </c>
      <c r="V62" s="52">
        <v>751.90695582144667</v>
      </c>
      <c r="W62" s="52">
        <v>721.44766723616999</v>
      </c>
      <c r="X62" s="52">
        <v>965.91501667486671</v>
      </c>
      <c r="Y62" s="52">
        <v>1360.8178093752779</v>
      </c>
      <c r="Z62" s="52">
        <v>971.28393083656965</v>
      </c>
    </row>
    <row r="63" spans="1:26" ht="11.25" customHeight="1" x14ac:dyDescent="0.2">
      <c r="A63" s="50" t="s">
        <v>94</v>
      </c>
      <c r="B63" s="51" t="s">
        <v>95</v>
      </c>
      <c r="C63" s="52">
        <v>8.7323021780522421</v>
      </c>
      <c r="D63" s="52">
        <v>9.9972442615070261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11.951158519411811</v>
      </c>
      <c r="L63" s="52">
        <v>7.4638310069480935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6.5750600878473925E-2</v>
      </c>
      <c r="U63" s="52">
        <v>0.18726402791416152</v>
      </c>
      <c r="V63" s="52">
        <v>0.18569446667157755</v>
      </c>
      <c r="W63" s="52">
        <v>0.17288282101091615</v>
      </c>
      <c r="X63" s="52">
        <v>0.19622188447532379</v>
      </c>
      <c r="Y63" s="52">
        <v>0.18230258057171322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12.881100480716629</v>
      </c>
      <c r="D64" s="52">
        <v>10.855502877155345</v>
      </c>
      <c r="E64" s="52">
        <v>7.0694212496013815</v>
      </c>
      <c r="F64" s="52">
        <v>16.090272835407021</v>
      </c>
      <c r="G64" s="52">
        <v>21.981472590071707</v>
      </c>
      <c r="H64" s="52">
        <v>45.674309559774059</v>
      </c>
      <c r="I64" s="52">
        <v>22.47421503311211</v>
      </c>
      <c r="J64" s="52">
        <v>39.559895475456969</v>
      </c>
      <c r="K64" s="52">
        <v>30.821719072911169</v>
      </c>
      <c r="L64" s="52">
        <v>28.673463693414622</v>
      </c>
      <c r="M64" s="52">
        <v>225.21428530842701</v>
      </c>
      <c r="N64" s="52">
        <v>259.21248691623867</v>
      </c>
      <c r="O64" s="52">
        <v>39.212699765344674</v>
      </c>
      <c r="P64" s="52">
        <v>63.647962209319473</v>
      </c>
      <c r="Q64" s="52">
        <v>61.734609461320311</v>
      </c>
      <c r="R64" s="52">
        <v>79.161803622276665</v>
      </c>
      <c r="S64" s="52">
        <v>77.00738415760236</v>
      </c>
      <c r="T64" s="52">
        <v>89.357882028524998</v>
      </c>
      <c r="U64" s="52">
        <v>78.749484967175263</v>
      </c>
      <c r="V64" s="52">
        <v>111.63421386794255</v>
      </c>
      <c r="W64" s="52">
        <v>134.16716869463693</v>
      </c>
      <c r="X64" s="52">
        <v>251.4657751244707</v>
      </c>
      <c r="Y64" s="52">
        <v>289.824924958201</v>
      </c>
      <c r="Z64" s="52">
        <v>379.81410589586835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4.409430423047711</v>
      </c>
      <c r="G65" s="52">
        <v>5.7956414797797802</v>
      </c>
      <c r="H65" s="52">
        <v>3.3812202314076742</v>
      </c>
      <c r="I65" s="52">
        <v>3.2108688688594227</v>
      </c>
      <c r="J65" s="52">
        <v>134.34232158472557</v>
      </c>
      <c r="K65" s="52">
        <v>0</v>
      </c>
      <c r="L65" s="52">
        <v>0</v>
      </c>
      <c r="M65" s="52">
        <v>66.5060294242016</v>
      </c>
      <c r="N65" s="52">
        <v>61.925022683005281</v>
      </c>
      <c r="O65" s="52">
        <v>55.735579838250779</v>
      </c>
      <c r="P65" s="52">
        <v>59.445061475478539</v>
      </c>
      <c r="Q65" s="52">
        <v>59.21455526540575</v>
      </c>
      <c r="R65" s="52">
        <v>68.784378591351143</v>
      </c>
      <c r="S65" s="52">
        <v>71.767315663492511</v>
      </c>
      <c r="T65" s="52">
        <v>72.330904269651327</v>
      </c>
      <c r="U65" s="52">
        <v>68.150259802945499</v>
      </c>
      <c r="V65" s="52">
        <v>71.592897169555442</v>
      </c>
      <c r="W65" s="52">
        <v>81.379809985531537</v>
      </c>
      <c r="X65" s="52">
        <v>87.008554938372981</v>
      </c>
      <c r="Y65" s="52">
        <v>78.783491321957072</v>
      </c>
      <c r="Z65" s="52">
        <v>71.305101573545812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2.0192208453395968</v>
      </c>
      <c r="P66" s="52">
        <v>2.6418334352501041</v>
      </c>
      <c r="Q66" s="52">
        <v>3.0980104152190093</v>
      </c>
      <c r="R66" s="52">
        <v>3.7882060018247912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2.9746182224381903E-3</v>
      </c>
      <c r="K67" s="52">
        <v>3.0647121639820309E-3</v>
      </c>
      <c r="L67" s="52">
        <v>4.5886900389977715E-3</v>
      </c>
      <c r="M67" s="52">
        <v>1.3687968560445981E-3</v>
      </c>
      <c r="N67" s="52">
        <v>0</v>
      </c>
      <c r="O67" s="52">
        <v>0</v>
      </c>
      <c r="P67" s="52">
        <v>1.4404762460469491E-3</v>
      </c>
      <c r="Q67" s="52">
        <v>0</v>
      </c>
      <c r="R67" s="52">
        <v>0</v>
      </c>
      <c r="S67" s="52">
        <v>3.2081255845291595E-3</v>
      </c>
      <c r="T67" s="52">
        <v>3.2354358520924362E-3</v>
      </c>
      <c r="U67" s="52">
        <v>1.4556679274295656E-3</v>
      </c>
      <c r="V67" s="52">
        <v>1.5141419127674531E-3</v>
      </c>
      <c r="W67" s="52">
        <v>1.3786220840802503E-3</v>
      </c>
      <c r="X67" s="52">
        <v>1.4057595032407296E-3</v>
      </c>
      <c r="Y67" s="52">
        <v>2.9071078665850818E-3</v>
      </c>
      <c r="Z67" s="52">
        <v>2.7835478212434239E-3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6.1138347887605006E-2</v>
      </c>
      <c r="J68" s="52">
        <v>3.094551696522491E-2</v>
      </c>
      <c r="K68" s="52">
        <v>2.9326624161296395E-2</v>
      </c>
      <c r="L68" s="52">
        <v>8.6402897627340644E-2</v>
      </c>
      <c r="M68" s="52">
        <v>2.5525640050614563E-2</v>
      </c>
      <c r="N68" s="52">
        <v>2.4248716354197355E-2</v>
      </c>
      <c r="O68" s="52">
        <v>8.2169630369405156E-3</v>
      </c>
      <c r="P68" s="52">
        <v>6.3792519467793475E-3</v>
      </c>
      <c r="Q68" s="52">
        <v>3.79059756320866E-2</v>
      </c>
      <c r="R68" s="52">
        <v>2.0271624967068785E-2</v>
      </c>
      <c r="S68" s="52">
        <v>0.11142889530264616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0.42542583496039732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1.98948689834994E-3</v>
      </c>
      <c r="J69" s="52">
        <v>0</v>
      </c>
      <c r="K69" s="52">
        <v>8.3768799148842173E-3</v>
      </c>
      <c r="L69" s="52">
        <v>4.7083949965368431E-2</v>
      </c>
      <c r="M69" s="52">
        <v>1.6230019864528804E-2</v>
      </c>
      <c r="N69" s="52">
        <v>2.0829350919552139E-2</v>
      </c>
      <c r="O69" s="52">
        <v>6.3192358593613981E-2</v>
      </c>
      <c r="P69" s="52">
        <v>4.9387757007323986E-2</v>
      </c>
      <c r="Q69" s="52">
        <v>0.14048768369858086</v>
      </c>
      <c r="R69" s="52">
        <v>9.8148445219600589E-2</v>
      </c>
      <c r="S69" s="52">
        <v>0.49874536466327662</v>
      </c>
      <c r="T69" s="52">
        <v>1.0231103777910504</v>
      </c>
      <c r="U69" s="52">
        <v>1.4517683781795534</v>
      </c>
      <c r="V69" s="52">
        <v>1.3117977681728228</v>
      </c>
      <c r="W69" s="52">
        <v>1.2012193848445034</v>
      </c>
      <c r="X69" s="52">
        <v>2.1081421416030182</v>
      </c>
      <c r="Y69" s="52">
        <v>2.1902696953429088</v>
      </c>
      <c r="Z69" s="52">
        <v>1.5345999967822759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15.151343399998838</v>
      </c>
      <c r="K72" s="55">
        <v>142.76458798361617</v>
      </c>
      <c r="L72" s="55">
        <v>55.704245992844264</v>
      </c>
      <c r="M72" s="55">
        <v>35.838739552244327</v>
      </c>
      <c r="N72" s="55">
        <v>5.0239609039500603</v>
      </c>
      <c r="O72" s="55">
        <v>10.729080247323669</v>
      </c>
      <c r="P72" s="55">
        <v>22.771039460617505</v>
      </c>
      <c r="Q72" s="55">
        <v>38.002275543703995</v>
      </c>
      <c r="R72" s="55">
        <v>30.0479151280582</v>
      </c>
      <c r="S72" s="55">
        <v>30.495520194575732</v>
      </c>
      <c r="T72" s="55">
        <v>17.716056888263076</v>
      </c>
      <c r="U72" s="55">
        <v>28.330411431643103</v>
      </c>
      <c r="V72" s="55">
        <v>20.028343895214935</v>
      </c>
      <c r="W72" s="55">
        <v>5.0581817996445597</v>
      </c>
      <c r="X72" s="55">
        <v>6.1408310316551891</v>
      </c>
      <c r="Y72" s="55">
        <v>31.835810083701606</v>
      </c>
      <c r="Z72" s="55">
        <v>35.988882589852253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284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26353.572998891388</v>
      </c>
      <c r="D2" s="21">
        <f t="shared" ref="D2:X2" si="0">SUM(D3,D17,D22,D25,D26,D51,D52)</f>
        <v>26014.864578063538</v>
      </c>
      <c r="E2" s="21">
        <f t="shared" si="0"/>
        <v>24710.21299622918</v>
      </c>
      <c r="F2" s="21">
        <f t="shared" si="0"/>
        <v>25985.722814091023</v>
      </c>
      <c r="G2" s="21">
        <f t="shared" si="0"/>
        <v>22721.783632495008</v>
      </c>
      <c r="H2" s="21">
        <f t="shared" si="0"/>
        <v>21940.822701317931</v>
      </c>
      <c r="I2" s="21">
        <f t="shared" si="0"/>
        <v>19315.91197321381</v>
      </c>
      <c r="J2" s="21">
        <f t="shared" si="0"/>
        <v>21030.520517751047</v>
      </c>
      <c r="K2" s="21">
        <f t="shared" si="0"/>
        <v>19511.508189494947</v>
      </c>
      <c r="L2" s="21">
        <f t="shared" si="0"/>
        <v>17874.289862068941</v>
      </c>
      <c r="M2" s="21">
        <f t="shared" si="0"/>
        <v>18132.598689189301</v>
      </c>
      <c r="N2" s="21">
        <f t="shared" si="0"/>
        <v>21251.165504757428</v>
      </c>
      <c r="O2" s="21">
        <f t="shared" si="0"/>
        <v>21725.83760841193</v>
      </c>
      <c r="P2" s="21">
        <f t="shared" si="0"/>
        <v>20946.499290073578</v>
      </c>
      <c r="Q2" s="21">
        <f t="shared" si="0"/>
        <v>20789.541244843815</v>
      </c>
      <c r="R2" s="21">
        <f t="shared" si="0"/>
        <v>19480.890324707536</v>
      </c>
      <c r="S2" s="21">
        <f t="shared" si="0"/>
        <v>19324.115533015018</v>
      </c>
      <c r="T2" s="21">
        <f t="shared" si="0"/>
        <v>18210.420106078935</v>
      </c>
      <c r="U2" s="21">
        <f t="shared" si="0"/>
        <v>20953.821905216693</v>
      </c>
      <c r="V2" s="21">
        <f t="shared" si="0"/>
        <v>19579.042215488389</v>
      </c>
      <c r="W2" s="21">
        <f t="shared" si="0"/>
        <v>21214.714710700438</v>
      </c>
      <c r="X2" s="21">
        <f t="shared" si="0"/>
        <v>18705.686388797949</v>
      </c>
      <c r="Y2" s="21">
        <f t="shared" ref="Y2:Z2" si="1">SUM(Y3,Y17,Y22,Y25,Y26,Y51,Y52)</f>
        <v>15693.718530062624</v>
      </c>
      <c r="Z2" s="21">
        <f t="shared" si="1"/>
        <v>17780.317649342971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3383.5481457533442</v>
      </c>
      <c r="D3" s="24">
        <f t="shared" si="2"/>
        <v>3582.7028773652382</v>
      </c>
      <c r="E3" s="24">
        <f t="shared" si="2"/>
        <v>3893.876872886372</v>
      </c>
      <c r="F3" s="24">
        <f t="shared" si="2"/>
        <v>3464.7690956718925</v>
      </c>
      <c r="G3" s="24">
        <f t="shared" si="2"/>
        <v>3144.9051802681747</v>
      </c>
      <c r="H3" s="24">
        <f t="shared" si="2"/>
        <v>2820.6956680122321</v>
      </c>
      <c r="I3" s="24">
        <f t="shared" si="2"/>
        <v>2626.6319339554698</v>
      </c>
      <c r="J3" s="24">
        <f t="shared" si="2"/>
        <v>2815.3800847739867</v>
      </c>
      <c r="K3" s="24">
        <f t="shared" si="2"/>
        <v>3710.5492949012623</v>
      </c>
      <c r="L3" s="24">
        <f t="shared" si="2"/>
        <v>3389.5977935443775</v>
      </c>
      <c r="M3" s="24">
        <f t="shared" si="2"/>
        <v>3846.3605935043256</v>
      </c>
      <c r="N3" s="24">
        <f t="shared" si="2"/>
        <v>2961.8005893254699</v>
      </c>
      <c r="O3" s="24">
        <f t="shared" si="2"/>
        <v>2536.0570398471514</v>
      </c>
      <c r="P3" s="24">
        <f t="shared" si="2"/>
        <v>2928.155565596579</v>
      </c>
      <c r="Q3" s="24">
        <f t="shared" si="2"/>
        <v>2991.8795802137993</v>
      </c>
      <c r="R3" s="24">
        <f t="shared" si="2"/>
        <v>3480.0174723332257</v>
      </c>
      <c r="S3" s="24">
        <f t="shared" si="2"/>
        <v>3438.5332859878927</v>
      </c>
      <c r="T3" s="24">
        <f t="shared" si="2"/>
        <v>3236.8583208463119</v>
      </c>
      <c r="U3" s="24">
        <f t="shared" si="2"/>
        <v>3786.2512259135628</v>
      </c>
      <c r="V3" s="24">
        <f t="shared" si="2"/>
        <v>3553.7891835937317</v>
      </c>
      <c r="W3" s="24">
        <f t="shared" si="2"/>
        <v>3479.5838025590133</v>
      </c>
      <c r="X3" s="24">
        <f t="shared" si="2"/>
        <v>2797.4704547461879</v>
      </c>
      <c r="Y3" s="24">
        <f t="shared" ref="Y3:Z3" si="3">SUM(Y4,Y8,Y11)</f>
        <v>2606.5961201296504</v>
      </c>
      <c r="Z3" s="24">
        <f t="shared" si="3"/>
        <v>2991.4139593340055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2144.1418950350876</v>
      </c>
      <c r="D4" s="19">
        <f t="shared" si="4"/>
        <v>2457.5991533470919</v>
      </c>
      <c r="E4" s="19">
        <f t="shared" si="4"/>
        <v>2830.3483245911179</v>
      </c>
      <c r="F4" s="19">
        <f t="shared" si="4"/>
        <v>2214.3219412655521</v>
      </c>
      <c r="G4" s="19">
        <f t="shared" si="4"/>
        <v>2192.3444909543769</v>
      </c>
      <c r="H4" s="19">
        <f t="shared" si="4"/>
        <v>2057.6737752579006</v>
      </c>
      <c r="I4" s="19">
        <f t="shared" si="4"/>
        <v>1777.1268611329651</v>
      </c>
      <c r="J4" s="19">
        <f t="shared" si="4"/>
        <v>1990.7076750508832</v>
      </c>
      <c r="K4" s="19">
        <f t="shared" si="4"/>
        <v>2877.2926928234142</v>
      </c>
      <c r="L4" s="19">
        <f t="shared" si="4"/>
        <v>2713.4202343011957</v>
      </c>
      <c r="M4" s="19">
        <f t="shared" si="4"/>
        <v>3318.2821191846374</v>
      </c>
      <c r="N4" s="19">
        <f t="shared" si="4"/>
        <v>2426.9792104122962</v>
      </c>
      <c r="O4" s="19">
        <f t="shared" si="4"/>
        <v>1915.7584942374513</v>
      </c>
      <c r="P4" s="19">
        <f t="shared" si="4"/>
        <v>2315.3068277540738</v>
      </c>
      <c r="Q4" s="19">
        <f t="shared" si="4"/>
        <v>2499.6309593658852</v>
      </c>
      <c r="R4" s="19">
        <f t="shared" si="4"/>
        <v>2976.4382355908738</v>
      </c>
      <c r="S4" s="19">
        <f t="shared" si="4"/>
        <v>2856.710906993173</v>
      </c>
      <c r="T4" s="19">
        <f t="shared" si="4"/>
        <v>2788.0873188106139</v>
      </c>
      <c r="U4" s="19">
        <f t="shared" si="4"/>
        <v>3283.7484533582124</v>
      </c>
      <c r="V4" s="19">
        <f t="shared" si="4"/>
        <v>3081.3956849173842</v>
      </c>
      <c r="W4" s="19">
        <f t="shared" si="4"/>
        <v>3024.2971644783029</v>
      </c>
      <c r="X4" s="19">
        <f t="shared" si="4"/>
        <v>2436.2574267819255</v>
      </c>
      <c r="Y4" s="19">
        <f t="shared" ref="Y4:Z4" si="5">SUM(Y5:Y7)</f>
        <v>2273.6428695625109</v>
      </c>
      <c r="Z4" s="19">
        <f t="shared" si="5"/>
        <v>2467.5625054569705</v>
      </c>
    </row>
    <row r="5" spans="1:26" ht="11.25" customHeight="1" x14ac:dyDescent="0.2">
      <c r="A5" s="28" t="s">
        <v>4</v>
      </c>
      <c r="B5" s="7" t="s">
        <v>5</v>
      </c>
      <c r="C5" s="8">
        <v>0.10636643536201401</v>
      </c>
      <c r="D5" s="8">
        <v>0</v>
      </c>
      <c r="E5" s="8">
        <v>0</v>
      </c>
      <c r="F5" s="8">
        <v>0</v>
      </c>
      <c r="G5" s="8">
        <v>187.54285287924938</v>
      </c>
      <c r="H5" s="8">
        <v>204.5810619171383</v>
      </c>
      <c r="I5" s="8">
        <v>226.11839733466024</v>
      </c>
      <c r="J5" s="8">
        <v>200.41706119380791</v>
      </c>
      <c r="K5" s="8">
        <v>224.80364247017741</v>
      </c>
      <c r="L5" s="8">
        <v>140.36754191028209</v>
      </c>
      <c r="M5" s="8">
        <v>226.54802097440202</v>
      </c>
      <c r="N5" s="8">
        <v>377.70302705163607</v>
      </c>
      <c r="O5" s="8">
        <v>487.09264065871048</v>
      </c>
      <c r="P5" s="8">
        <v>721.84150584709505</v>
      </c>
      <c r="Q5" s="8">
        <v>482.07297647954726</v>
      </c>
      <c r="R5" s="8">
        <v>371.13134811936686</v>
      </c>
      <c r="S5" s="8">
        <v>222.01793189758783</v>
      </c>
      <c r="T5" s="8">
        <v>319.64781956175636</v>
      </c>
      <c r="U5" s="8">
        <v>454.27117046728506</v>
      </c>
      <c r="V5" s="8">
        <v>362.0027999885113</v>
      </c>
      <c r="W5" s="8">
        <v>210.89146640283826</v>
      </c>
      <c r="X5" s="8">
        <v>246.8821593758895</v>
      </c>
      <c r="Y5" s="8">
        <v>202.24172760345766</v>
      </c>
      <c r="Z5" s="8">
        <v>95.239410502071394</v>
      </c>
    </row>
    <row r="6" spans="1:26" ht="11.25" customHeight="1" x14ac:dyDescent="0.2">
      <c r="A6" s="28" t="s">
        <v>6</v>
      </c>
      <c r="B6" s="7" t="s">
        <v>7</v>
      </c>
      <c r="C6" s="8">
        <v>0.51067727447899436</v>
      </c>
      <c r="D6" s="8">
        <v>8.0917966961056624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0.95788712619726368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2143.5248513252468</v>
      </c>
      <c r="D7" s="8">
        <v>2449.5073566509864</v>
      </c>
      <c r="E7" s="8">
        <v>2830.3483245911179</v>
      </c>
      <c r="F7" s="8">
        <v>2214.3219412655521</v>
      </c>
      <c r="G7" s="8">
        <v>2004.8016380751274</v>
      </c>
      <c r="H7" s="8">
        <v>1853.0927133407624</v>
      </c>
      <c r="I7" s="8">
        <v>1551.008463798305</v>
      </c>
      <c r="J7" s="8">
        <v>1790.2906138570752</v>
      </c>
      <c r="K7" s="8">
        <v>2652.489050353237</v>
      </c>
      <c r="L7" s="8">
        <v>2573.0526923909138</v>
      </c>
      <c r="M7" s="8">
        <v>3091.7340982102355</v>
      </c>
      <c r="N7" s="8">
        <v>2049.2761833606601</v>
      </c>
      <c r="O7" s="8">
        <v>1427.7079664525436</v>
      </c>
      <c r="P7" s="8">
        <v>1593.4653219069787</v>
      </c>
      <c r="Q7" s="8">
        <v>2017.5579828863381</v>
      </c>
      <c r="R7" s="8">
        <v>2605.3068874715068</v>
      </c>
      <c r="S7" s="8">
        <v>2634.6929750955851</v>
      </c>
      <c r="T7" s="8">
        <v>2468.4394992488574</v>
      </c>
      <c r="U7" s="8">
        <v>2829.4772828909272</v>
      </c>
      <c r="V7" s="8">
        <v>2719.3928849288727</v>
      </c>
      <c r="W7" s="8">
        <v>2813.4056980754644</v>
      </c>
      <c r="X7" s="8">
        <v>2189.3752674060361</v>
      </c>
      <c r="Y7" s="8">
        <v>2071.4011419590533</v>
      </c>
      <c r="Z7" s="8">
        <v>2372.3230949548993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832.2895157439674</v>
      </c>
      <c r="D8" s="19">
        <f t="shared" ref="D8:X8" si="7">SUM(D9:D10)</f>
        <v>600.21092599226654</v>
      </c>
      <c r="E8" s="19">
        <f t="shared" si="7"/>
        <v>384.4011997251074</v>
      </c>
      <c r="F8" s="19">
        <f t="shared" si="7"/>
        <v>437.08374486517869</v>
      </c>
      <c r="G8" s="19">
        <f t="shared" si="7"/>
        <v>328.4795587632554</v>
      </c>
      <c r="H8" s="19">
        <f t="shared" si="7"/>
        <v>326.87018365835104</v>
      </c>
      <c r="I8" s="19">
        <f t="shared" si="7"/>
        <v>391.0616227072461</v>
      </c>
      <c r="J8" s="19">
        <f t="shared" si="7"/>
        <v>407.33067157518872</v>
      </c>
      <c r="K8" s="19">
        <f t="shared" si="7"/>
        <v>455.55819099252437</v>
      </c>
      <c r="L8" s="19">
        <f t="shared" si="7"/>
        <v>443.69563776948115</v>
      </c>
      <c r="M8" s="19">
        <f t="shared" si="7"/>
        <v>357.55945920557735</v>
      </c>
      <c r="N8" s="19">
        <f t="shared" si="7"/>
        <v>327.41731036220438</v>
      </c>
      <c r="O8" s="19">
        <f t="shared" si="7"/>
        <v>388.98712559346774</v>
      </c>
      <c r="P8" s="19">
        <f t="shared" si="7"/>
        <v>244.64244239018134</v>
      </c>
      <c r="Q8" s="19">
        <f t="shared" si="7"/>
        <v>250.79611027097968</v>
      </c>
      <c r="R8" s="19">
        <f t="shared" si="7"/>
        <v>223.97750842070789</v>
      </c>
      <c r="S8" s="19">
        <f t="shared" si="7"/>
        <v>245.54600886306298</v>
      </c>
      <c r="T8" s="19">
        <f t="shared" si="7"/>
        <v>279.21116228799468</v>
      </c>
      <c r="U8" s="19">
        <f t="shared" si="7"/>
        <v>284.81249904480927</v>
      </c>
      <c r="V8" s="19">
        <f t="shared" si="7"/>
        <v>275.80766422417145</v>
      </c>
      <c r="W8" s="19">
        <f t="shared" si="7"/>
        <v>277.07411246013118</v>
      </c>
      <c r="X8" s="19">
        <f t="shared" si="7"/>
        <v>227.572940823339</v>
      </c>
      <c r="Y8" s="19">
        <f t="shared" ref="Y8:Z8" si="8">SUM(Y9:Y10)</f>
        <v>205.41503010913061</v>
      </c>
      <c r="Z8" s="19">
        <f t="shared" si="8"/>
        <v>252.35725988105349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21.518078169077835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1.3343074901082646E-2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832.2895157439674</v>
      </c>
      <c r="D10" s="8">
        <v>600.21092599226654</v>
      </c>
      <c r="E10" s="8">
        <v>384.4011997251074</v>
      </c>
      <c r="F10" s="8">
        <v>437.08374486517869</v>
      </c>
      <c r="G10" s="8">
        <v>328.4795587632554</v>
      </c>
      <c r="H10" s="8">
        <v>326.87018365835104</v>
      </c>
      <c r="I10" s="8">
        <v>391.0616227072461</v>
      </c>
      <c r="J10" s="8">
        <v>407.33067157518872</v>
      </c>
      <c r="K10" s="8">
        <v>455.55819099252437</v>
      </c>
      <c r="L10" s="8">
        <v>443.69563776948115</v>
      </c>
      <c r="M10" s="8">
        <v>336.0413810364995</v>
      </c>
      <c r="N10" s="8">
        <v>327.41731036220438</v>
      </c>
      <c r="O10" s="8">
        <v>388.98712559346774</v>
      </c>
      <c r="P10" s="8">
        <v>244.64244239018134</v>
      </c>
      <c r="Q10" s="8">
        <v>250.79611027097968</v>
      </c>
      <c r="R10" s="8">
        <v>223.97750842070789</v>
      </c>
      <c r="S10" s="8">
        <v>245.54600886306298</v>
      </c>
      <c r="T10" s="8">
        <v>279.21116228799468</v>
      </c>
      <c r="U10" s="8">
        <v>284.81249904480927</v>
      </c>
      <c r="V10" s="8">
        <v>275.79432114927039</v>
      </c>
      <c r="W10" s="8">
        <v>277.07411246013118</v>
      </c>
      <c r="X10" s="8">
        <v>227.572940823339</v>
      </c>
      <c r="Y10" s="8">
        <v>205.41503010913061</v>
      </c>
      <c r="Z10" s="8">
        <v>252.35725988105349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407.11673497428922</v>
      </c>
      <c r="D11" s="19">
        <f t="shared" ref="D11:X11" si="10">SUM(D12:D16)</f>
        <v>524.89279802587976</v>
      </c>
      <c r="E11" s="19">
        <f t="shared" si="10"/>
        <v>679.12734857014686</v>
      </c>
      <c r="F11" s="19">
        <f t="shared" si="10"/>
        <v>813.36340954116179</v>
      </c>
      <c r="G11" s="19">
        <f t="shared" si="10"/>
        <v>624.08113055054264</v>
      </c>
      <c r="H11" s="19">
        <f t="shared" si="10"/>
        <v>436.15170909598044</v>
      </c>
      <c r="I11" s="19">
        <f t="shared" si="10"/>
        <v>458.44345011525877</v>
      </c>
      <c r="J11" s="19">
        <f t="shared" si="10"/>
        <v>417.3417381479149</v>
      </c>
      <c r="K11" s="19">
        <f t="shared" si="10"/>
        <v>377.69841108532353</v>
      </c>
      <c r="L11" s="19">
        <f t="shared" si="10"/>
        <v>232.48192147370094</v>
      </c>
      <c r="M11" s="19">
        <f t="shared" si="10"/>
        <v>170.51901511411091</v>
      </c>
      <c r="N11" s="19">
        <f t="shared" si="10"/>
        <v>207.40406855096927</v>
      </c>
      <c r="O11" s="19">
        <f t="shared" si="10"/>
        <v>231.31142001623201</v>
      </c>
      <c r="P11" s="19">
        <f t="shared" si="10"/>
        <v>368.20629545232396</v>
      </c>
      <c r="Q11" s="19">
        <f t="shared" si="10"/>
        <v>241.4525105769344</v>
      </c>
      <c r="R11" s="19">
        <f t="shared" si="10"/>
        <v>279.60172832164403</v>
      </c>
      <c r="S11" s="19">
        <f t="shared" si="10"/>
        <v>336.2763701316569</v>
      </c>
      <c r="T11" s="19">
        <f t="shared" si="10"/>
        <v>169.55983974770339</v>
      </c>
      <c r="U11" s="19">
        <f t="shared" si="10"/>
        <v>217.69027351054118</v>
      </c>
      <c r="V11" s="19">
        <f t="shared" si="10"/>
        <v>196.58583445217636</v>
      </c>
      <c r="W11" s="19">
        <f t="shared" si="10"/>
        <v>178.21252562057913</v>
      </c>
      <c r="X11" s="19">
        <f t="shared" si="10"/>
        <v>133.64008714092341</v>
      </c>
      <c r="Y11" s="19">
        <f t="shared" ref="Y11:Z11" si="11">SUM(Y12:Y16)</f>
        <v>127.53822045800916</v>
      </c>
      <c r="Z11" s="19">
        <f t="shared" si="11"/>
        <v>271.49419399598156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9.3677451978521038</v>
      </c>
      <c r="P12" s="8">
        <v>5.4275895439997077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1.0073155998550055E-2</v>
      </c>
      <c r="Y12" s="8">
        <v>7.6313937320165908E-3</v>
      </c>
      <c r="Z12" s="8">
        <v>1.2920209864850062E-2</v>
      </c>
    </row>
    <row r="13" spans="1:26" ht="11.25" customHeight="1" x14ac:dyDescent="0.2">
      <c r="A13" s="28" t="s">
        <v>16</v>
      </c>
      <c r="B13" s="7" t="s">
        <v>17</v>
      </c>
      <c r="C13" s="8">
        <v>326.75866756389621</v>
      </c>
      <c r="D13" s="8">
        <v>442.52094496399462</v>
      </c>
      <c r="E13" s="8">
        <v>631.18265126282427</v>
      </c>
      <c r="F13" s="8">
        <v>691.16401528332688</v>
      </c>
      <c r="G13" s="8">
        <v>512.634713675429</v>
      </c>
      <c r="H13" s="8">
        <v>317.58463020309244</v>
      </c>
      <c r="I13" s="8">
        <v>306.61847114386387</v>
      </c>
      <c r="J13" s="8">
        <v>297.16681372310489</v>
      </c>
      <c r="K13" s="8">
        <v>269.97212224091061</v>
      </c>
      <c r="L13" s="8">
        <v>131.54069806761942</v>
      </c>
      <c r="M13" s="8">
        <v>83.445516616077725</v>
      </c>
      <c r="N13" s="8">
        <v>68.47831354874711</v>
      </c>
      <c r="O13" s="8">
        <v>88.893511862931334</v>
      </c>
      <c r="P13" s="8">
        <v>189.53255471119377</v>
      </c>
      <c r="Q13" s="8">
        <v>118.97963826296649</v>
      </c>
      <c r="R13" s="8">
        <v>177.62199559245511</v>
      </c>
      <c r="S13" s="8">
        <v>197.19586054849231</v>
      </c>
      <c r="T13" s="8">
        <v>80.69627882692734</v>
      </c>
      <c r="U13" s="8">
        <v>127.12373871537859</v>
      </c>
      <c r="V13" s="8">
        <v>144.18930275623021</v>
      </c>
      <c r="W13" s="8">
        <v>152.88627237484678</v>
      </c>
      <c r="X13" s="8">
        <v>105.18977633249776</v>
      </c>
      <c r="Y13" s="8">
        <v>96.080444365704153</v>
      </c>
      <c r="Z13" s="8">
        <v>255.83211705695217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8.7756069914813093</v>
      </c>
      <c r="F15" s="8">
        <v>9.499945231800325</v>
      </c>
      <c r="G15" s="8">
        <v>4.0106417831929706</v>
      </c>
      <c r="H15" s="8">
        <v>3.7567204360382438</v>
      </c>
      <c r="I15" s="8">
        <v>2.5076108143132352</v>
      </c>
      <c r="J15" s="8">
        <v>5.1150279769687099</v>
      </c>
      <c r="K15" s="8">
        <v>6.3455222852159254</v>
      </c>
      <c r="L15" s="8">
        <v>4.927656757433895</v>
      </c>
      <c r="M15" s="8">
        <v>0.6432866696556806</v>
      </c>
      <c r="N15" s="8">
        <v>39.731588829874681</v>
      </c>
      <c r="O15" s="8">
        <v>41.671255951689339</v>
      </c>
      <c r="P15" s="8">
        <v>48.720989461945152</v>
      </c>
      <c r="Q15" s="8">
        <v>37.636197180572374</v>
      </c>
      <c r="R15" s="8">
        <v>37.333863741289179</v>
      </c>
      <c r="S15" s="8">
        <v>2.2442184559445049</v>
      </c>
      <c r="T15" s="8">
        <v>1.6882951967625972</v>
      </c>
      <c r="U15" s="8">
        <v>1.4933415811099526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80.358067410393005</v>
      </c>
      <c r="D16" s="8">
        <v>82.371853061885119</v>
      </c>
      <c r="E16" s="8">
        <v>39.169090315841359</v>
      </c>
      <c r="F16" s="8">
        <v>112.6994490260346</v>
      </c>
      <c r="G16" s="8">
        <v>107.43577509192059</v>
      </c>
      <c r="H16" s="8">
        <v>114.81035845684974</v>
      </c>
      <c r="I16" s="8">
        <v>149.31736815708163</v>
      </c>
      <c r="J16" s="8">
        <v>115.05989644784133</v>
      </c>
      <c r="K16" s="8">
        <v>101.38076655919704</v>
      </c>
      <c r="L16" s="8">
        <v>96.013566648647597</v>
      </c>
      <c r="M16" s="8">
        <v>86.430211828377509</v>
      </c>
      <c r="N16" s="8">
        <v>99.194166172347465</v>
      </c>
      <c r="O16" s="8">
        <v>91.378907003759224</v>
      </c>
      <c r="P16" s="8">
        <v>124.52516173518534</v>
      </c>
      <c r="Q16" s="8">
        <v>84.836675133395531</v>
      </c>
      <c r="R16" s="8">
        <v>64.645868987899732</v>
      </c>
      <c r="S16" s="8">
        <v>136.83629112722014</v>
      </c>
      <c r="T16" s="8">
        <v>87.175265724013457</v>
      </c>
      <c r="U16" s="8">
        <v>89.073193214052623</v>
      </c>
      <c r="V16" s="8">
        <v>52.396531695946138</v>
      </c>
      <c r="W16" s="8">
        <v>25.326253245732342</v>
      </c>
      <c r="X16" s="8">
        <v>28.440237652427111</v>
      </c>
      <c r="Y16" s="8">
        <v>31.450144698572995</v>
      </c>
      <c r="Z16" s="8">
        <v>15.649156729164522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40.26532213770939</v>
      </c>
      <c r="D17" s="27">
        <f t="shared" ref="D17:X17" si="13">SUM(D18:D21)</f>
        <v>37.853802283589303</v>
      </c>
      <c r="E17" s="27">
        <f t="shared" si="13"/>
        <v>39.140657557884595</v>
      </c>
      <c r="F17" s="27">
        <f t="shared" si="13"/>
        <v>12.00831189422534</v>
      </c>
      <c r="G17" s="27">
        <f t="shared" si="13"/>
        <v>12.459299304300131</v>
      </c>
      <c r="H17" s="27">
        <f t="shared" si="13"/>
        <v>11.809715083744891</v>
      </c>
      <c r="I17" s="27">
        <f t="shared" si="13"/>
        <v>10.187397715579777</v>
      </c>
      <c r="J17" s="27">
        <f t="shared" si="13"/>
        <v>17.445944313369498</v>
      </c>
      <c r="K17" s="27">
        <f t="shared" si="13"/>
        <v>11.912182673624027</v>
      </c>
      <c r="L17" s="27">
        <f t="shared" si="13"/>
        <v>11.034102381494309</v>
      </c>
      <c r="M17" s="27">
        <f t="shared" si="13"/>
        <v>75.993156883451746</v>
      </c>
      <c r="N17" s="27">
        <f t="shared" si="13"/>
        <v>116.91790093709912</v>
      </c>
      <c r="O17" s="27">
        <f t="shared" si="13"/>
        <v>74.313444865598569</v>
      </c>
      <c r="P17" s="27">
        <f t="shared" si="13"/>
        <v>77.402879404211305</v>
      </c>
      <c r="Q17" s="27">
        <f t="shared" si="13"/>
        <v>67.139350485322538</v>
      </c>
      <c r="R17" s="27">
        <f t="shared" si="13"/>
        <v>72.65706563496218</v>
      </c>
      <c r="S17" s="27">
        <f t="shared" si="13"/>
        <v>72.295402114618696</v>
      </c>
      <c r="T17" s="27">
        <f t="shared" si="13"/>
        <v>57.335222445414331</v>
      </c>
      <c r="U17" s="27">
        <f t="shared" si="13"/>
        <v>77.365614559348984</v>
      </c>
      <c r="V17" s="27">
        <f t="shared" si="13"/>
        <v>66.133291994184958</v>
      </c>
      <c r="W17" s="27">
        <f t="shared" si="13"/>
        <v>57.821397226682812</v>
      </c>
      <c r="X17" s="27">
        <f t="shared" si="13"/>
        <v>60.772886253062907</v>
      </c>
      <c r="Y17" s="27">
        <f t="shared" ref="Y17:Z17" si="14">SUM(Y18:Y21)</f>
        <v>45.861332198341458</v>
      </c>
      <c r="Z17" s="27">
        <f t="shared" si="14"/>
        <v>49.392918519027667</v>
      </c>
    </row>
    <row r="18" spans="1:26" ht="11.25" customHeight="1" x14ac:dyDescent="0.2">
      <c r="A18" s="29" t="s">
        <v>26</v>
      </c>
      <c r="B18" s="7" t="s">
        <v>27</v>
      </c>
      <c r="C18" s="8">
        <v>1.3135482600502106</v>
      </c>
      <c r="D18" s="8">
        <v>0.97889558638205831</v>
      </c>
      <c r="E18" s="8">
        <v>1.2926615697126111</v>
      </c>
      <c r="F18" s="8">
        <v>0.94483317918864929</v>
      </c>
      <c r="G18" s="8">
        <v>0.2309122688855923</v>
      </c>
      <c r="H18" s="8">
        <v>0.67726777257837145</v>
      </c>
      <c r="I18" s="8">
        <v>0.56067538228470337</v>
      </c>
      <c r="J18" s="8">
        <v>5.4749937879430895E-2</v>
      </c>
      <c r="K18" s="8">
        <v>0.80510602704524481</v>
      </c>
      <c r="L18" s="8">
        <v>0.47217003310204902</v>
      </c>
      <c r="M18" s="8">
        <v>0</v>
      </c>
      <c r="N18" s="8">
        <v>0</v>
      </c>
      <c r="O18" s="8">
        <v>0.16920758850367595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37.950647083840423</v>
      </c>
      <c r="D19" s="8">
        <v>36.176175855475435</v>
      </c>
      <c r="E19" s="8">
        <v>37.496401462267741</v>
      </c>
      <c r="F19" s="8">
        <v>9.9064435715743659</v>
      </c>
      <c r="G19" s="8">
        <v>10.401415904980503</v>
      </c>
      <c r="H19" s="8">
        <v>10.550441460445246</v>
      </c>
      <c r="I19" s="8">
        <v>9.6267223332950742</v>
      </c>
      <c r="J19" s="8">
        <v>17.391194375490066</v>
      </c>
      <c r="K19" s="8">
        <v>11.107076646578783</v>
      </c>
      <c r="L19" s="8">
        <v>10.56193234839226</v>
      </c>
      <c r="M19" s="8">
        <v>44.318848589272115</v>
      </c>
      <c r="N19" s="8">
        <v>78.474358344910641</v>
      </c>
      <c r="O19" s="8">
        <v>39.423201018120317</v>
      </c>
      <c r="P19" s="8">
        <v>40.293299974642224</v>
      </c>
      <c r="Q19" s="8">
        <v>32.323965729510242</v>
      </c>
      <c r="R19" s="8">
        <v>30.406454954957361</v>
      </c>
      <c r="S19" s="8">
        <v>27.875293406399699</v>
      </c>
      <c r="T19" s="8">
        <v>18.757445511950451</v>
      </c>
      <c r="U19" s="8">
        <v>36.171809993667722</v>
      </c>
      <c r="V19" s="8">
        <v>30.173182195747358</v>
      </c>
      <c r="W19" s="8">
        <v>22.191324302893335</v>
      </c>
      <c r="X19" s="8">
        <v>27.239101190397054</v>
      </c>
      <c r="Y19" s="8">
        <v>8.5732775974821944</v>
      </c>
      <c r="Z19" s="8">
        <v>13.318383341006985</v>
      </c>
    </row>
    <row r="20" spans="1:26" ht="11.25" customHeight="1" x14ac:dyDescent="0.2">
      <c r="A20" s="29" t="s">
        <v>30</v>
      </c>
      <c r="B20" s="7" t="s">
        <v>31</v>
      </c>
      <c r="C20" s="8">
        <v>1.0011267938187522</v>
      </c>
      <c r="D20" s="8">
        <v>0.69873084173181155</v>
      </c>
      <c r="E20" s="8">
        <v>0.35159452590423895</v>
      </c>
      <c r="F20" s="8">
        <v>1.1570351434623249</v>
      </c>
      <c r="G20" s="8">
        <v>1.8269711304340353</v>
      </c>
      <c r="H20" s="8">
        <v>0.58200585072127309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31.674308294179625</v>
      </c>
      <c r="N21" s="8">
        <v>38.443542592188479</v>
      </c>
      <c r="O21" s="8">
        <v>34.721036258974571</v>
      </c>
      <c r="P21" s="8">
        <v>37.109579429569081</v>
      </c>
      <c r="Q21" s="8">
        <v>34.815384755812296</v>
      </c>
      <c r="R21" s="8">
        <v>42.250610680004819</v>
      </c>
      <c r="S21" s="8">
        <v>44.420108708219004</v>
      </c>
      <c r="T21" s="8">
        <v>38.57777693346388</v>
      </c>
      <c r="U21" s="8">
        <v>41.193804565681255</v>
      </c>
      <c r="V21" s="8">
        <v>35.960109798437607</v>
      </c>
      <c r="W21" s="8">
        <v>35.630072923789477</v>
      </c>
      <c r="X21" s="8">
        <v>33.533785062665856</v>
      </c>
      <c r="Y21" s="8">
        <v>37.288054600859262</v>
      </c>
      <c r="Z21" s="8">
        <v>36.074535178020682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38.400385430864048</v>
      </c>
      <c r="D22" s="27">
        <f t="shared" ref="D22:X22" si="16">SUM(D23:D24)</f>
        <v>50.184998396553119</v>
      </c>
      <c r="E22" s="27">
        <f t="shared" si="16"/>
        <v>69.29444472570728</v>
      </c>
      <c r="F22" s="27">
        <f t="shared" si="16"/>
        <v>94.000600907048849</v>
      </c>
      <c r="G22" s="27">
        <f t="shared" si="16"/>
        <v>75.091925830120104</v>
      </c>
      <c r="H22" s="27">
        <f t="shared" si="16"/>
        <v>81.98918027748141</v>
      </c>
      <c r="I22" s="27">
        <f t="shared" si="16"/>
        <v>51.50771096447798</v>
      </c>
      <c r="J22" s="27">
        <f t="shared" si="16"/>
        <v>44.852687550628048</v>
      </c>
      <c r="K22" s="27">
        <f t="shared" si="16"/>
        <v>43.16100979903009</v>
      </c>
      <c r="L22" s="27">
        <f t="shared" si="16"/>
        <v>4.6044503135465877</v>
      </c>
      <c r="M22" s="27">
        <f t="shared" si="16"/>
        <v>4.0897804997008773</v>
      </c>
      <c r="N22" s="27">
        <f t="shared" si="16"/>
        <v>14.831628078245803</v>
      </c>
      <c r="O22" s="27">
        <f t="shared" si="16"/>
        <v>3.6062067474018318</v>
      </c>
      <c r="P22" s="27">
        <f t="shared" si="16"/>
        <v>3.7766637982218776</v>
      </c>
      <c r="Q22" s="27">
        <f t="shared" si="16"/>
        <v>2.264855119951096</v>
      </c>
      <c r="R22" s="27">
        <f t="shared" si="16"/>
        <v>1.0769498188709477</v>
      </c>
      <c r="S22" s="27">
        <f t="shared" si="16"/>
        <v>1.2553561152462025</v>
      </c>
      <c r="T22" s="27">
        <f t="shared" si="16"/>
        <v>1.3315672081888921</v>
      </c>
      <c r="U22" s="27">
        <f t="shared" si="16"/>
        <v>1.6871874533365281</v>
      </c>
      <c r="V22" s="27">
        <f t="shared" si="16"/>
        <v>1.06921460960712</v>
      </c>
      <c r="W22" s="27">
        <f t="shared" si="16"/>
        <v>2.2526098668591219</v>
      </c>
      <c r="X22" s="27">
        <f t="shared" si="16"/>
        <v>0.63367598921300161</v>
      </c>
      <c r="Y22" s="27">
        <f t="shared" ref="Y22:Z22" si="17">SUM(Y23:Y24)</f>
        <v>0.85790931390940339</v>
      </c>
      <c r="Z22" s="27">
        <f t="shared" si="17"/>
        <v>0.78738621950832666</v>
      </c>
    </row>
    <row r="23" spans="1:26" ht="11.25" customHeight="1" x14ac:dyDescent="0.2">
      <c r="A23" s="29" t="s">
        <v>36</v>
      </c>
      <c r="B23" s="7" t="s">
        <v>37</v>
      </c>
      <c r="C23" s="8">
        <v>38.400385430864048</v>
      </c>
      <c r="D23" s="8">
        <v>50.184998396553119</v>
      </c>
      <c r="E23" s="8">
        <v>69.29444472570728</v>
      </c>
      <c r="F23" s="8">
        <v>94.000600907048849</v>
      </c>
      <c r="G23" s="8">
        <v>75.091925830120104</v>
      </c>
      <c r="H23" s="8">
        <v>81.98918027748141</v>
      </c>
      <c r="I23" s="8">
        <v>51.50771096447798</v>
      </c>
      <c r="J23" s="8">
        <v>44.852687550628048</v>
      </c>
      <c r="K23" s="8">
        <v>43.16100979903009</v>
      </c>
      <c r="L23" s="8">
        <v>4.6044503135465877</v>
      </c>
      <c r="M23" s="8">
        <v>4.0897804997008773</v>
      </c>
      <c r="N23" s="8">
        <v>14.831628078245803</v>
      </c>
      <c r="O23" s="8">
        <v>3.6062067474018318</v>
      </c>
      <c r="P23" s="8">
        <v>3.7766637982218776</v>
      </c>
      <c r="Q23" s="8">
        <v>2.264855119951096</v>
      </c>
      <c r="R23" s="8">
        <v>1.0769498188709477</v>
      </c>
      <c r="S23" s="8">
        <v>1.2553561152462025</v>
      </c>
      <c r="T23" s="8">
        <v>1.3315672081888921</v>
      </c>
      <c r="U23" s="8">
        <v>1.6871874533365281</v>
      </c>
      <c r="V23" s="8">
        <v>1.06921460960712</v>
      </c>
      <c r="W23" s="8">
        <v>2.2526098668591219</v>
      </c>
      <c r="X23" s="8">
        <v>0.63367598921300161</v>
      </c>
      <c r="Y23" s="8">
        <v>0.85790931390940339</v>
      </c>
      <c r="Z23" s="8">
        <v>0.78738621950832666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7543.5194625482573</v>
      </c>
      <c r="D26" s="27">
        <f t="shared" ref="D26:X26" si="19">SUM(D27,D33)</f>
        <v>7245.8134717461098</v>
      </c>
      <c r="E26" s="27">
        <f t="shared" si="19"/>
        <v>6235.7064951162893</v>
      </c>
      <c r="F26" s="27">
        <f t="shared" si="19"/>
        <v>6900.8026921977671</v>
      </c>
      <c r="G26" s="27">
        <f t="shared" si="19"/>
        <v>6032.3384382134145</v>
      </c>
      <c r="H26" s="27">
        <f t="shared" si="19"/>
        <v>5561.1326215193176</v>
      </c>
      <c r="I26" s="27">
        <f t="shared" si="19"/>
        <v>5314.7940208063692</v>
      </c>
      <c r="J26" s="27">
        <f t="shared" si="19"/>
        <v>6274.3954027731334</v>
      </c>
      <c r="K26" s="27">
        <f t="shared" si="19"/>
        <v>4732.065532200314</v>
      </c>
      <c r="L26" s="27">
        <f t="shared" si="19"/>
        <v>5251.3324112139226</v>
      </c>
      <c r="M26" s="27">
        <f t="shared" si="19"/>
        <v>4823.3378260882937</v>
      </c>
      <c r="N26" s="27">
        <f t="shared" si="19"/>
        <v>4835.7353073796594</v>
      </c>
      <c r="O26" s="27">
        <f t="shared" si="19"/>
        <v>4544.6485254345944</v>
      </c>
      <c r="P26" s="27">
        <f t="shared" si="19"/>
        <v>4305.0421405866355</v>
      </c>
      <c r="Q26" s="27">
        <f t="shared" si="19"/>
        <v>4484.8401115627885</v>
      </c>
      <c r="R26" s="27">
        <f t="shared" si="19"/>
        <v>3911.2474427382144</v>
      </c>
      <c r="S26" s="27">
        <f t="shared" si="19"/>
        <v>3121.499907427085</v>
      </c>
      <c r="T26" s="27">
        <f t="shared" si="19"/>
        <v>3062.6982599215585</v>
      </c>
      <c r="U26" s="27">
        <f t="shared" si="19"/>
        <v>4210.2886791518386</v>
      </c>
      <c r="V26" s="27">
        <f t="shared" si="19"/>
        <v>3925.7533740381282</v>
      </c>
      <c r="W26" s="27">
        <f t="shared" si="19"/>
        <v>3908.1227883083161</v>
      </c>
      <c r="X26" s="27">
        <f t="shared" si="19"/>
        <v>4012.2554903331211</v>
      </c>
      <c r="Y26" s="27">
        <f t="shared" ref="Y26:Z26" si="20">SUM(Y27,Y33)</f>
        <v>4197.0215845378443</v>
      </c>
      <c r="Z26" s="27">
        <f t="shared" si="20"/>
        <v>4471.7898294063198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12.278634066303786</v>
      </c>
      <c r="D27" s="19">
        <f t="shared" ref="D27:X27" si="22">SUM(D28:D32)</f>
        <v>12.156498896414407</v>
      </c>
      <c r="E27" s="19">
        <f t="shared" si="22"/>
        <v>12.216214743642642</v>
      </c>
      <c r="F27" s="19">
        <f t="shared" si="22"/>
        <v>12.217538345221731</v>
      </c>
      <c r="G27" s="19">
        <f t="shared" si="22"/>
        <v>12.128544573872002</v>
      </c>
      <c r="H27" s="19">
        <f t="shared" si="22"/>
        <v>12.385938075401286</v>
      </c>
      <c r="I27" s="19">
        <f t="shared" si="22"/>
        <v>11.818488741270741</v>
      </c>
      <c r="J27" s="19">
        <f t="shared" si="22"/>
        <v>66.930705582304938</v>
      </c>
      <c r="K27" s="19">
        <f t="shared" si="22"/>
        <v>11.451763119439649</v>
      </c>
      <c r="L27" s="19">
        <f t="shared" si="22"/>
        <v>18.237128987525601</v>
      </c>
      <c r="M27" s="19">
        <f t="shared" si="22"/>
        <v>13.908073118065154</v>
      </c>
      <c r="N27" s="19">
        <f t="shared" si="22"/>
        <v>11.054403133162417</v>
      </c>
      <c r="O27" s="19">
        <f t="shared" si="22"/>
        <v>14.526945993324892</v>
      </c>
      <c r="P27" s="19">
        <f t="shared" si="22"/>
        <v>6.5375395706514627</v>
      </c>
      <c r="Q27" s="19">
        <f t="shared" si="22"/>
        <v>1.8297957859908085</v>
      </c>
      <c r="R27" s="19">
        <f t="shared" si="22"/>
        <v>2.236695165226084</v>
      </c>
      <c r="S27" s="19">
        <f t="shared" si="22"/>
        <v>3.9636044481727719</v>
      </c>
      <c r="T27" s="19">
        <f t="shared" si="22"/>
        <v>8.7878598991044985</v>
      </c>
      <c r="U27" s="19">
        <f t="shared" si="22"/>
        <v>24.389932532271406</v>
      </c>
      <c r="V27" s="19">
        <f t="shared" si="22"/>
        <v>31.237616641662026</v>
      </c>
      <c r="W27" s="19">
        <f t="shared" si="22"/>
        <v>54.711386726592991</v>
      </c>
      <c r="X27" s="19">
        <f t="shared" si="22"/>
        <v>22.176551844882109</v>
      </c>
      <c r="Y27" s="19">
        <f t="shared" ref="Y27:Z27" si="23">SUM(Y28:Y32)</f>
        <v>29.156641318314069</v>
      </c>
      <c r="Z27" s="19">
        <f t="shared" si="23"/>
        <v>27.914878658164845</v>
      </c>
    </row>
    <row r="28" spans="1:26" ht="11.25" customHeight="1" x14ac:dyDescent="0.2">
      <c r="A28" s="28" t="s">
        <v>44</v>
      </c>
      <c r="B28" s="7" t="s">
        <v>45</v>
      </c>
      <c r="C28" s="8">
        <v>12.278634066303786</v>
      </c>
      <c r="D28" s="8">
        <v>12.156498896414407</v>
      </c>
      <c r="E28" s="8">
        <v>12.216214743642642</v>
      </c>
      <c r="F28" s="8">
        <v>12.217538345221731</v>
      </c>
      <c r="G28" s="8">
        <v>12.128544573872002</v>
      </c>
      <c r="H28" s="8">
        <v>12.385938075401286</v>
      </c>
      <c r="I28" s="8">
        <v>11.818488741270741</v>
      </c>
      <c r="J28" s="8">
        <v>11.665929558608635</v>
      </c>
      <c r="K28" s="8">
        <v>11.451763119439649</v>
      </c>
      <c r="L28" s="8">
        <v>13.822835232447813</v>
      </c>
      <c r="M28" s="8">
        <v>12.773927323749009</v>
      </c>
      <c r="N28" s="8">
        <v>11.054403133162417</v>
      </c>
      <c r="O28" s="8">
        <v>12.074720579961873</v>
      </c>
      <c r="P28" s="8">
        <v>6.0138105991745689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55.264776023696299</v>
      </c>
      <c r="K29" s="8">
        <v>0</v>
      </c>
      <c r="L29" s="8">
        <v>4.4142937550777859</v>
      </c>
      <c r="M29" s="8">
        <v>1.1341457943161446</v>
      </c>
      <c r="N29" s="8">
        <v>0</v>
      </c>
      <c r="O29" s="8">
        <v>2.4522254133630188</v>
      </c>
      <c r="P29" s="8">
        <v>0.52372897147689368</v>
      </c>
      <c r="Q29" s="8">
        <v>1.8297957859908085</v>
      </c>
      <c r="R29" s="8">
        <v>2.236695165226084</v>
      </c>
      <c r="S29" s="8">
        <v>3.9636044481727719</v>
      </c>
      <c r="T29" s="8">
        <v>8.7878598991044985</v>
      </c>
      <c r="U29" s="8">
        <v>24.389932532271406</v>
      </c>
      <c r="V29" s="8">
        <v>31.237616641662026</v>
      </c>
      <c r="W29" s="8">
        <v>54.711386726592991</v>
      </c>
      <c r="X29" s="8">
        <v>22.176551844882109</v>
      </c>
      <c r="Y29" s="8">
        <v>29.156641318314069</v>
      </c>
      <c r="Z29" s="8">
        <v>27.914878658164845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7531.240828481953</v>
      </c>
      <c r="D33" s="19">
        <f t="shared" ref="D33:X33" si="25">SUM(D34:D50)</f>
        <v>7233.6569728496952</v>
      </c>
      <c r="E33" s="19">
        <f t="shared" si="25"/>
        <v>6223.4902803726463</v>
      </c>
      <c r="F33" s="19">
        <f t="shared" si="25"/>
        <v>6888.5851538525458</v>
      </c>
      <c r="G33" s="19">
        <f t="shared" si="25"/>
        <v>6020.2098936395423</v>
      </c>
      <c r="H33" s="19">
        <f t="shared" si="25"/>
        <v>5548.7466834439165</v>
      </c>
      <c r="I33" s="19">
        <f t="shared" si="25"/>
        <v>5302.9755320650984</v>
      </c>
      <c r="J33" s="19">
        <f t="shared" si="25"/>
        <v>6207.4646971908287</v>
      </c>
      <c r="K33" s="19">
        <f t="shared" si="25"/>
        <v>4720.6137690808746</v>
      </c>
      <c r="L33" s="19">
        <f t="shared" si="25"/>
        <v>5233.0952822263971</v>
      </c>
      <c r="M33" s="19">
        <f t="shared" si="25"/>
        <v>4809.4297529702289</v>
      </c>
      <c r="N33" s="19">
        <f t="shared" si="25"/>
        <v>4824.6809042464965</v>
      </c>
      <c r="O33" s="19">
        <f t="shared" si="25"/>
        <v>4530.1215794412692</v>
      </c>
      <c r="P33" s="19">
        <f t="shared" si="25"/>
        <v>4298.504601015984</v>
      </c>
      <c r="Q33" s="19">
        <f t="shared" si="25"/>
        <v>4483.0103157767981</v>
      </c>
      <c r="R33" s="19">
        <f t="shared" si="25"/>
        <v>3909.0107475729883</v>
      </c>
      <c r="S33" s="19">
        <f t="shared" si="25"/>
        <v>3117.5363029789123</v>
      </c>
      <c r="T33" s="19">
        <f t="shared" si="25"/>
        <v>3053.9104000224538</v>
      </c>
      <c r="U33" s="19">
        <f t="shared" si="25"/>
        <v>4185.8987466195667</v>
      </c>
      <c r="V33" s="19">
        <f t="shared" si="25"/>
        <v>3894.5157573964661</v>
      </c>
      <c r="W33" s="19">
        <f t="shared" si="25"/>
        <v>3853.4114015817231</v>
      </c>
      <c r="X33" s="19">
        <f t="shared" si="25"/>
        <v>3990.0789384882391</v>
      </c>
      <c r="Y33" s="19">
        <f t="shared" ref="Y33:Z33" si="26">SUM(Y34:Y50)</f>
        <v>4167.8649432195307</v>
      </c>
      <c r="Z33" s="19">
        <f t="shared" si="26"/>
        <v>4443.8749507481552</v>
      </c>
    </row>
    <row r="34" spans="1:26" ht="11.25" customHeight="1" x14ac:dyDescent="0.2">
      <c r="A34" s="28" t="s">
        <v>54</v>
      </c>
      <c r="B34" s="7" t="s">
        <v>55</v>
      </c>
      <c r="C34" s="8">
        <v>1357.7753261489161</v>
      </c>
      <c r="D34" s="8">
        <v>1528.3814411637536</v>
      </c>
      <c r="E34" s="8">
        <v>1453.7836863695243</v>
      </c>
      <c r="F34" s="8">
        <v>1673.860714170899</v>
      </c>
      <c r="G34" s="8">
        <v>1404.0010987650594</v>
      </c>
      <c r="H34" s="8">
        <v>1239.2656017595691</v>
      </c>
      <c r="I34" s="8">
        <v>1324.6703567248364</v>
      </c>
      <c r="J34" s="8">
        <v>1903.3298305239123</v>
      </c>
      <c r="K34" s="8">
        <v>1549.0077043403571</v>
      </c>
      <c r="L34" s="8">
        <v>1358.8060721547517</v>
      </c>
      <c r="M34" s="8">
        <v>1231.2268360804753</v>
      </c>
      <c r="N34" s="8">
        <v>950.41526794763467</v>
      </c>
      <c r="O34" s="8">
        <v>766.81036817426673</v>
      </c>
      <c r="P34" s="8">
        <v>654.86509633711569</v>
      </c>
      <c r="Q34" s="8">
        <v>810.18966845586829</v>
      </c>
      <c r="R34" s="8">
        <v>787.73547708049989</v>
      </c>
      <c r="S34" s="8">
        <v>869.57476844942175</v>
      </c>
      <c r="T34" s="8">
        <v>955.07973624667113</v>
      </c>
      <c r="U34" s="8">
        <v>1196.6260960950301</v>
      </c>
      <c r="V34" s="8">
        <v>1448.1138253121205</v>
      </c>
      <c r="W34" s="8">
        <v>1728.9087658662838</v>
      </c>
      <c r="X34" s="8">
        <v>1235.4271789514391</v>
      </c>
      <c r="Y34" s="8">
        <v>1172.1543820748964</v>
      </c>
      <c r="Z34" s="8">
        <v>1436.4840897070844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4.6317123143217671</v>
      </c>
      <c r="H35" s="8">
        <v>5.7135106829190301</v>
      </c>
      <c r="I35" s="8">
        <v>1.8790842208277558</v>
      </c>
      <c r="J35" s="8">
        <v>3.2532938759572163</v>
      </c>
      <c r="K35" s="8">
        <v>1.882477934801746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3.1565170019976725E-2</v>
      </c>
      <c r="X35" s="8">
        <v>2.8197468708019327E-2</v>
      </c>
      <c r="Y35" s="8">
        <v>1.6498553109065301E-2</v>
      </c>
      <c r="Z35" s="8">
        <v>2.9990183408600227E-2</v>
      </c>
    </row>
    <row r="36" spans="1:26" ht="11.25" customHeight="1" x14ac:dyDescent="0.2">
      <c r="A36" s="28" t="s">
        <v>58</v>
      </c>
      <c r="B36" s="7" t="s">
        <v>59</v>
      </c>
      <c r="C36" s="8">
        <v>1276.4947575018934</v>
      </c>
      <c r="D36" s="8">
        <v>1447.4685021344976</v>
      </c>
      <c r="E36" s="8">
        <v>957.29175871807752</v>
      </c>
      <c r="F36" s="8">
        <v>638.46254746155614</v>
      </c>
      <c r="G36" s="8">
        <v>525.15161865769903</v>
      </c>
      <c r="H36" s="8">
        <v>601.03865328631491</v>
      </c>
      <c r="I36" s="8">
        <v>510.980492774808</v>
      </c>
      <c r="J36" s="8">
        <v>529.29483190948827</v>
      </c>
      <c r="K36" s="8">
        <v>516.3199978750921</v>
      </c>
      <c r="L36" s="8">
        <v>510.99133593169745</v>
      </c>
      <c r="M36" s="8">
        <v>549.70725317978179</v>
      </c>
      <c r="N36" s="8">
        <v>509.20724940306485</v>
      </c>
      <c r="O36" s="8">
        <v>471.89085057772741</v>
      </c>
      <c r="P36" s="8">
        <v>373.6312644261962</v>
      </c>
      <c r="Q36" s="8">
        <v>477.78430959413936</v>
      </c>
      <c r="R36" s="8">
        <v>385.32396690694549</v>
      </c>
      <c r="S36" s="8">
        <v>332.96926550223407</v>
      </c>
      <c r="T36" s="8">
        <v>339.77108054916874</v>
      </c>
      <c r="U36" s="8">
        <v>495.23470648674339</v>
      </c>
      <c r="V36" s="8">
        <v>419.97956697421716</v>
      </c>
      <c r="W36" s="8">
        <v>358.33474812160512</v>
      </c>
      <c r="X36" s="8">
        <v>416.01981891672398</v>
      </c>
      <c r="Y36" s="8">
        <v>491.05730068880848</v>
      </c>
      <c r="Z36" s="8">
        <v>526.17579820461663</v>
      </c>
    </row>
    <row r="37" spans="1:26" ht="11.25" customHeight="1" x14ac:dyDescent="0.2">
      <c r="A37" s="28" t="s">
        <v>60</v>
      </c>
      <c r="B37" s="7" t="s">
        <v>61</v>
      </c>
      <c r="C37" s="8">
        <v>0.96466435681399287</v>
      </c>
      <c r="D37" s="8">
        <v>3.3668534756878676</v>
      </c>
      <c r="E37" s="8">
        <v>160.32750067510048</v>
      </c>
      <c r="F37" s="8">
        <v>302.32471893835583</v>
      </c>
      <c r="G37" s="8">
        <v>324.7442109167398</v>
      </c>
      <c r="H37" s="8">
        <v>288.23335597507321</v>
      </c>
      <c r="I37" s="8">
        <v>262.61226657631187</v>
      </c>
      <c r="J37" s="8">
        <v>385.86445815361952</v>
      </c>
      <c r="K37" s="8">
        <v>159.58422962997957</v>
      </c>
      <c r="L37" s="8">
        <v>212.40141588317928</v>
      </c>
      <c r="M37" s="8">
        <v>100.47775190275289</v>
      </c>
      <c r="N37" s="8">
        <v>1.0153875344855634</v>
      </c>
      <c r="O37" s="8">
        <v>350.6616017194861</v>
      </c>
      <c r="P37" s="8">
        <v>225.21338917538537</v>
      </c>
      <c r="Q37" s="8">
        <v>179.446279578527</v>
      </c>
      <c r="R37" s="8">
        <v>5.9604856130627111</v>
      </c>
      <c r="S37" s="8">
        <v>98.917301143210594</v>
      </c>
      <c r="T37" s="8">
        <v>73.536883042633335</v>
      </c>
      <c r="U37" s="8">
        <v>85.887098546070476</v>
      </c>
      <c r="V37" s="8">
        <v>73.311860789462827</v>
      </c>
      <c r="W37" s="8">
        <v>32.534865567321482</v>
      </c>
      <c r="X37" s="8">
        <v>2.4475305290868206</v>
      </c>
      <c r="Y37" s="8">
        <v>14.571809294404202</v>
      </c>
      <c r="Z37" s="8">
        <v>13.09982552085313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10.436512534734575</v>
      </c>
      <c r="D41" s="8">
        <v>9.7041985138482065</v>
      </c>
      <c r="E41" s="8">
        <v>16.972413072229024</v>
      </c>
      <c r="F41" s="8">
        <v>4.9889647464250464</v>
      </c>
      <c r="G41" s="8">
        <v>4.4410031118726074</v>
      </c>
      <c r="H41" s="8">
        <v>10.954389293167775</v>
      </c>
      <c r="I41" s="8">
        <v>6.6355699687319687</v>
      </c>
      <c r="J41" s="8">
        <v>6.5314095922670203</v>
      </c>
      <c r="K41" s="8">
        <v>4.4877664721032611</v>
      </c>
      <c r="L41" s="8">
        <v>1.6707622821554375</v>
      </c>
      <c r="M41" s="8">
        <v>2.1538371438610033</v>
      </c>
      <c r="N41" s="8">
        <v>2.5129631022113692</v>
      </c>
      <c r="O41" s="8">
        <v>1.2014495467811606</v>
      </c>
      <c r="P41" s="8">
        <v>3.0752686045948057</v>
      </c>
      <c r="Q41" s="8">
        <v>1.8650743703883719</v>
      </c>
      <c r="R41" s="8">
        <v>4.0432829508097399</v>
      </c>
      <c r="S41" s="8">
        <v>3.3762421124587809</v>
      </c>
      <c r="T41" s="8">
        <v>2.640033272459255</v>
      </c>
      <c r="U41" s="8">
        <v>2.8513769332196972</v>
      </c>
      <c r="V41" s="8">
        <v>1.4599454917036432</v>
      </c>
      <c r="W41" s="8">
        <v>0.67752151669906979</v>
      </c>
      <c r="X41" s="8">
        <v>0.39283699391106447</v>
      </c>
      <c r="Y41" s="8">
        <v>0.22707015727984156</v>
      </c>
      <c r="Z41" s="8">
        <v>0.49047813275830993</v>
      </c>
    </row>
    <row r="42" spans="1:26" ht="11.25" customHeight="1" x14ac:dyDescent="0.2">
      <c r="A42" s="28" t="s">
        <v>70</v>
      </c>
      <c r="B42" s="7" t="s">
        <v>71</v>
      </c>
      <c r="C42" s="8">
        <v>697.58964038511249</v>
      </c>
      <c r="D42" s="8">
        <v>0</v>
      </c>
      <c r="E42" s="8">
        <v>0</v>
      </c>
      <c r="F42" s="8">
        <v>1.1883793809221017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671.99309404946177</v>
      </c>
      <c r="M42" s="8">
        <v>722.01559556852806</v>
      </c>
      <c r="N42" s="8">
        <v>677.52003455578324</v>
      </c>
      <c r="O42" s="8">
        <v>723.17564784393051</v>
      </c>
      <c r="P42" s="8">
        <v>990.53132316420306</v>
      </c>
      <c r="Q42" s="8">
        <v>1099.5309363490044</v>
      </c>
      <c r="R42" s="8">
        <v>884.41085228222289</v>
      </c>
      <c r="S42" s="8">
        <v>566.81341600173096</v>
      </c>
      <c r="T42" s="8">
        <v>545.16146297668979</v>
      </c>
      <c r="U42" s="8">
        <v>854.06553556149811</v>
      </c>
      <c r="V42" s="8">
        <v>646.24655333960618</v>
      </c>
      <c r="W42" s="8">
        <v>526.10785134446974</v>
      </c>
      <c r="X42" s="8">
        <v>566.9867473145473</v>
      </c>
      <c r="Y42" s="8">
        <v>647.88560776475242</v>
      </c>
      <c r="Z42" s="8">
        <v>663.78610007239809</v>
      </c>
    </row>
    <row r="43" spans="1:26" ht="11.25" customHeight="1" x14ac:dyDescent="0.2">
      <c r="A43" s="28" t="s">
        <v>72</v>
      </c>
      <c r="B43" s="7" t="s">
        <v>73</v>
      </c>
      <c r="C43" s="8">
        <v>275.5772025482097</v>
      </c>
      <c r="D43" s="8">
        <v>387.72521517863947</v>
      </c>
      <c r="E43" s="8">
        <v>369.29038255475905</v>
      </c>
      <c r="F43" s="8">
        <v>419.13157792857658</v>
      </c>
      <c r="G43" s="8">
        <v>481.46820370287787</v>
      </c>
      <c r="H43" s="8">
        <v>500.94477332797402</v>
      </c>
      <c r="I43" s="8">
        <v>372.00539973951197</v>
      </c>
      <c r="J43" s="8">
        <v>390.87514492613923</v>
      </c>
      <c r="K43" s="8">
        <v>354.88860252082424</v>
      </c>
      <c r="L43" s="8">
        <v>396.96935009619938</v>
      </c>
      <c r="M43" s="8">
        <v>409.11551190107429</v>
      </c>
      <c r="N43" s="8">
        <v>554.82901030757796</v>
      </c>
      <c r="O43" s="8">
        <v>438.54525579960875</v>
      </c>
      <c r="P43" s="8">
        <v>309.30094090212754</v>
      </c>
      <c r="Q43" s="8">
        <v>286.28920618222793</v>
      </c>
      <c r="R43" s="8">
        <v>280.38402844096146</v>
      </c>
      <c r="S43" s="8">
        <v>246.46826983340074</v>
      </c>
      <c r="T43" s="8">
        <v>215.55564920074249</v>
      </c>
      <c r="U43" s="8">
        <v>313.20225659551056</v>
      </c>
      <c r="V43" s="8">
        <v>293.89214591342608</v>
      </c>
      <c r="W43" s="8">
        <v>330.86270649241936</v>
      </c>
      <c r="X43" s="8">
        <v>292.79907785303914</v>
      </c>
      <c r="Y43" s="8">
        <v>348.12572961641627</v>
      </c>
      <c r="Z43" s="8">
        <v>306.56300464177639</v>
      </c>
    </row>
    <row r="44" spans="1:26" ht="11.25" customHeight="1" x14ac:dyDescent="0.2">
      <c r="A44" s="28" t="s">
        <v>74</v>
      </c>
      <c r="B44" s="7" t="s">
        <v>75</v>
      </c>
      <c r="C44" s="8">
        <v>3659.0913420058982</v>
      </c>
      <c r="D44" s="8">
        <v>3546.6905497037233</v>
      </c>
      <c r="E44" s="8">
        <v>2925.6994211405995</v>
      </c>
      <c r="F44" s="8">
        <v>3274.2180691259969</v>
      </c>
      <c r="G44" s="8">
        <v>2832.4677760033342</v>
      </c>
      <c r="H44" s="8">
        <v>2470.6714833665646</v>
      </c>
      <c r="I44" s="8">
        <v>2455.8013212936394</v>
      </c>
      <c r="J44" s="8">
        <v>2612.4800060625034</v>
      </c>
      <c r="K44" s="8">
        <v>1877.3146454710507</v>
      </c>
      <c r="L44" s="8">
        <v>1881.6942917870499</v>
      </c>
      <c r="M44" s="8">
        <v>1567.3475381449493</v>
      </c>
      <c r="N44" s="8">
        <v>1930.5268774239573</v>
      </c>
      <c r="O44" s="8">
        <v>1567.48406994522</v>
      </c>
      <c r="P44" s="8">
        <v>1622.8831949430762</v>
      </c>
      <c r="Q44" s="8">
        <v>1476.0466354709545</v>
      </c>
      <c r="R44" s="8">
        <v>1430.4984039387832</v>
      </c>
      <c r="S44" s="8">
        <v>918.21267334200695</v>
      </c>
      <c r="T44" s="8">
        <v>691.89133704262474</v>
      </c>
      <c r="U44" s="8">
        <v>802.2629336204418</v>
      </c>
      <c r="V44" s="8">
        <v>618.76575712530371</v>
      </c>
      <c r="W44" s="8">
        <v>545.97901189271818</v>
      </c>
      <c r="X44" s="8">
        <v>615.88396575350998</v>
      </c>
      <c r="Y44" s="8">
        <v>543.20946994853057</v>
      </c>
      <c r="Z44" s="8">
        <v>530.42708930252559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3.0210958867226805</v>
      </c>
      <c r="T45" s="8">
        <v>0.62781382322610924</v>
      </c>
      <c r="U45" s="8">
        <v>0.95832771350089507</v>
      </c>
      <c r="V45" s="8">
        <v>7.4659332732795685</v>
      </c>
      <c r="W45" s="8">
        <v>1.3486131147074705</v>
      </c>
      <c r="X45" s="8">
        <v>0.35326175253820519</v>
      </c>
      <c r="Y45" s="8">
        <v>0.18117121364619754</v>
      </c>
      <c r="Z45" s="8">
        <v>0.7377709791335948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142.61385680146444</v>
      </c>
      <c r="D48" s="8">
        <v>148.0012888072948</v>
      </c>
      <c r="E48" s="8">
        <v>148.91854679556266</v>
      </c>
      <c r="F48" s="8">
        <v>200.91275239896987</v>
      </c>
      <c r="G48" s="8">
        <v>161.03964057725932</v>
      </c>
      <c r="H48" s="8">
        <v>169.80852213469925</v>
      </c>
      <c r="I48" s="8">
        <v>148.13778866718278</v>
      </c>
      <c r="J48" s="8">
        <v>171.10241968388766</v>
      </c>
      <c r="K48" s="8">
        <v>159.85687155469952</v>
      </c>
      <c r="L48" s="8">
        <v>162.09669916555728</v>
      </c>
      <c r="M48" s="8">
        <v>162.82876044999037</v>
      </c>
      <c r="N48" s="8">
        <v>131.80327760606994</v>
      </c>
      <c r="O48" s="8">
        <v>136.38273792188829</v>
      </c>
      <c r="P48" s="8">
        <v>63.899760546285286</v>
      </c>
      <c r="Q48" s="8">
        <v>56.054339838759233</v>
      </c>
      <c r="R48" s="8">
        <v>39.987357041390474</v>
      </c>
      <c r="S48" s="8">
        <v>33.828680039866391</v>
      </c>
      <c r="T48" s="8">
        <v>197.85104746955986</v>
      </c>
      <c r="U48" s="8">
        <v>397.87007923182222</v>
      </c>
      <c r="V48" s="8">
        <v>333.31571939409736</v>
      </c>
      <c r="W48" s="8">
        <v>248.93196813010701</v>
      </c>
      <c r="X48" s="8">
        <v>276.24924264492392</v>
      </c>
      <c r="Y48" s="8">
        <v>168.72726519037789</v>
      </c>
      <c r="Z48" s="8">
        <v>200.57160911987134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110.69752619890971</v>
      </c>
      <c r="D50" s="8">
        <v>162.31892387224971</v>
      </c>
      <c r="E50" s="8">
        <v>191.20657104679293</v>
      </c>
      <c r="F50" s="8">
        <v>373.4974297008452</v>
      </c>
      <c r="G50" s="8">
        <v>282.26462959037877</v>
      </c>
      <c r="H50" s="8">
        <v>262.11639361763491</v>
      </c>
      <c r="I50" s="8">
        <v>220.25325209924921</v>
      </c>
      <c r="J50" s="8">
        <v>204.73330246305471</v>
      </c>
      <c r="K50" s="8">
        <v>97.271473281965854</v>
      </c>
      <c r="L50" s="8">
        <v>36.472260876344833</v>
      </c>
      <c r="M50" s="8">
        <v>64.556668598816401</v>
      </c>
      <c r="N50" s="8">
        <v>66.85083636571099</v>
      </c>
      <c r="O50" s="8">
        <v>73.969597912360513</v>
      </c>
      <c r="P50" s="8">
        <v>55.104362917000017</v>
      </c>
      <c r="Q50" s="8">
        <v>95.803865936928787</v>
      </c>
      <c r="R50" s="8">
        <v>90.66689331831212</v>
      </c>
      <c r="S50" s="8">
        <v>44.354590667859078</v>
      </c>
      <c r="T50" s="8">
        <v>31.795356398678607</v>
      </c>
      <c r="U50" s="8">
        <v>36.940335835729755</v>
      </c>
      <c r="V50" s="8">
        <v>51.964449783248646</v>
      </c>
      <c r="W50" s="8">
        <v>79.693784365371485</v>
      </c>
      <c r="X50" s="8">
        <v>583.49108030981097</v>
      </c>
      <c r="Y50" s="8">
        <v>781.70863871730967</v>
      </c>
      <c r="Z50" s="8">
        <v>765.50919488372949</v>
      </c>
    </row>
    <row r="51" spans="1:26" ht="11.25" customHeight="1" x14ac:dyDescent="0.2">
      <c r="A51" s="25" t="s">
        <v>88</v>
      </c>
      <c r="B51" s="26" t="s">
        <v>89</v>
      </c>
      <c r="C51" s="27">
        <v>15173.531717765476</v>
      </c>
      <c r="D51" s="27">
        <v>14798.695365332813</v>
      </c>
      <c r="E51" s="27">
        <v>14088.936911304711</v>
      </c>
      <c r="F51" s="27">
        <v>15044.756413897143</v>
      </c>
      <c r="G51" s="27">
        <v>12901.268736757233</v>
      </c>
      <c r="H51" s="27">
        <v>13124.283793976678</v>
      </c>
      <c r="I51" s="27">
        <v>10993.824927554662</v>
      </c>
      <c r="J51" s="27">
        <v>11581.071656322811</v>
      </c>
      <c r="K51" s="27">
        <v>10682.515453502472</v>
      </c>
      <c r="L51" s="27">
        <v>8930.4179554068814</v>
      </c>
      <c r="M51" s="27">
        <v>8860.3505483204717</v>
      </c>
      <c r="N51" s="27">
        <v>12759.157222698006</v>
      </c>
      <c r="O51" s="27">
        <v>13890.774689293166</v>
      </c>
      <c r="P51" s="27">
        <v>13089.831082613266</v>
      </c>
      <c r="Q51" s="27">
        <v>12648.405557427752</v>
      </c>
      <c r="R51" s="27">
        <v>11293.691135024037</v>
      </c>
      <c r="S51" s="27">
        <v>11905.085092584262</v>
      </c>
      <c r="T51" s="27">
        <v>11215.103663420778</v>
      </c>
      <c r="U51" s="27">
        <v>12200.135550428724</v>
      </c>
      <c r="V51" s="27">
        <v>11459.567513692175</v>
      </c>
      <c r="W51" s="27">
        <v>13199.965370924203</v>
      </c>
      <c r="X51" s="27">
        <v>11240.645850725745</v>
      </c>
      <c r="Y51" s="27">
        <v>8316.307523630885</v>
      </c>
      <c r="Z51" s="27">
        <v>9626.6086036954439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174.30796525573538</v>
      </c>
      <c r="D52" s="27">
        <f t="shared" ref="D52:X52" si="28">SUM(D53:D54)</f>
        <v>299.61406293923631</v>
      </c>
      <c r="E52" s="27">
        <f t="shared" si="28"/>
        <v>383.25761463821726</v>
      </c>
      <c r="F52" s="27">
        <f t="shared" si="28"/>
        <v>469.3856995229475</v>
      </c>
      <c r="G52" s="27">
        <f t="shared" si="28"/>
        <v>555.72005212176464</v>
      </c>
      <c r="H52" s="27">
        <f t="shared" si="28"/>
        <v>340.91172244847485</v>
      </c>
      <c r="I52" s="27">
        <f t="shared" si="28"/>
        <v>318.965982217251</v>
      </c>
      <c r="J52" s="27">
        <f t="shared" si="28"/>
        <v>297.374742017117</v>
      </c>
      <c r="K52" s="27">
        <f t="shared" si="28"/>
        <v>331.30471641824153</v>
      </c>
      <c r="L52" s="27">
        <f t="shared" si="28"/>
        <v>287.30314920872178</v>
      </c>
      <c r="M52" s="27">
        <f t="shared" si="28"/>
        <v>522.46678389305794</v>
      </c>
      <c r="N52" s="27">
        <f t="shared" si="28"/>
        <v>562.72285633894785</v>
      </c>
      <c r="O52" s="27">
        <f t="shared" si="28"/>
        <v>676.43770222401565</v>
      </c>
      <c r="P52" s="27">
        <f t="shared" si="28"/>
        <v>542.29095807466263</v>
      </c>
      <c r="Q52" s="27">
        <f t="shared" si="28"/>
        <v>595.01179003420236</v>
      </c>
      <c r="R52" s="27">
        <f t="shared" si="28"/>
        <v>722.2002591582276</v>
      </c>
      <c r="S52" s="27">
        <f t="shared" si="28"/>
        <v>785.44648878590988</v>
      </c>
      <c r="T52" s="27">
        <f t="shared" si="28"/>
        <v>637.09307223668293</v>
      </c>
      <c r="U52" s="27">
        <f t="shared" si="28"/>
        <v>678.09364770988373</v>
      </c>
      <c r="V52" s="27">
        <f t="shared" si="28"/>
        <v>572.72963756056117</v>
      </c>
      <c r="W52" s="27">
        <f t="shared" si="28"/>
        <v>566.96874181536703</v>
      </c>
      <c r="X52" s="27">
        <f t="shared" si="28"/>
        <v>593.90803075061763</v>
      </c>
      <c r="Y52" s="27">
        <f t="shared" ref="Y52:Z52" si="29">SUM(Y53:Y54)</f>
        <v>527.07406025199191</v>
      </c>
      <c r="Z52" s="27">
        <f t="shared" si="29"/>
        <v>640.3249521686671</v>
      </c>
    </row>
    <row r="53" spans="1:26" ht="11.25" customHeight="1" x14ac:dyDescent="0.2">
      <c r="A53" s="29" t="s">
        <v>116</v>
      </c>
      <c r="B53" s="7" t="s">
        <v>117</v>
      </c>
      <c r="C53" s="8">
        <v>174.16937230733521</v>
      </c>
      <c r="D53" s="8">
        <v>299.5452902419371</v>
      </c>
      <c r="E53" s="8">
        <v>383.1873831712121</v>
      </c>
      <c r="F53" s="8">
        <v>467.78485005517166</v>
      </c>
      <c r="G53" s="8">
        <v>553.60596557786596</v>
      </c>
      <c r="H53" s="8">
        <v>339.97889648248429</v>
      </c>
      <c r="I53" s="8">
        <v>318.05652229838347</v>
      </c>
      <c r="J53" s="8">
        <v>261.39749227979127</v>
      </c>
      <c r="K53" s="8">
        <v>331.30471641824153</v>
      </c>
      <c r="L53" s="8">
        <v>287.30314920872178</v>
      </c>
      <c r="M53" s="8">
        <v>508.27275303277685</v>
      </c>
      <c r="N53" s="8">
        <v>546.25040853769212</v>
      </c>
      <c r="O53" s="8">
        <v>662.37167210585858</v>
      </c>
      <c r="P53" s="8">
        <v>528.66645965197768</v>
      </c>
      <c r="Q53" s="8">
        <v>580.73886826046964</v>
      </c>
      <c r="R53" s="8">
        <v>707.70019882966062</v>
      </c>
      <c r="S53" s="8">
        <v>767.34830561970114</v>
      </c>
      <c r="T53" s="8">
        <v>620.31626125197124</v>
      </c>
      <c r="U53" s="8">
        <v>658.26073145826786</v>
      </c>
      <c r="V53" s="8">
        <v>552.18508785371489</v>
      </c>
      <c r="W53" s="8">
        <v>544.03132030692041</v>
      </c>
      <c r="X53" s="8">
        <v>568.90734684999404</v>
      </c>
      <c r="Y53" s="8">
        <v>511.05474074074391</v>
      </c>
      <c r="Z53" s="8">
        <v>621.59160543764153</v>
      </c>
    </row>
    <row r="54" spans="1:26" ht="11.25" customHeight="1" x14ac:dyDescent="0.2">
      <c r="A54" s="43" t="s">
        <v>118</v>
      </c>
      <c r="B54" s="44" t="s">
        <v>119</v>
      </c>
      <c r="C54" s="45">
        <v>0.13859294840017197</v>
      </c>
      <c r="D54" s="45">
        <v>6.8772697299218893E-2</v>
      </c>
      <c r="E54" s="45">
        <v>7.0231467005182222E-2</v>
      </c>
      <c r="F54" s="45">
        <v>1.6008494677758582</v>
      </c>
      <c r="G54" s="45">
        <v>2.1140865438987047</v>
      </c>
      <c r="H54" s="45">
        <v>0.93282596599054324</v>
      </c>
      <c r="I54" s="45">
        <v>0.90945991886755395</v>
      </c>
      <c r="J54" s="45">
        <v>35.977249737325721</v>
      </c>
      <c r="K54" s="45">
        <v>0</v>
      </c>
      <c r="L54" s="45">
        <v>0</v>
      </c>
      <c r="M54" s="45">
        <v>14.194030860281108</v>
      </c>
      <c r="N54" s="45">
        <v>16.472447801255758</v>
      </c>
      <c r="O54" s="45">
        <v>14.066030118157032</v>
      </c>
      <c r="P54" s="45">
        <v>13.624498422684983</v>
      </c>
      <c r="Q54" s="45">
        <v>14.272921773732666</v>
      </c>
      <c r="R54" s="45">
        <v>14.500060328566944</v>
      </c>
      <c r="S54" s="45">
        <v>18.098183166208766</v>
      </c>
      <c r="T54" s="45">
        <v>16.776810984711727</v>
      </c>
      <c r="U54" s="45">
        <v>19.832916251615838</v>
      </c>
      <c r="V54" s="45">
        <v>20.544549706846244</v>
      </c>
      <c r="W54" s="45">
        <v>22.937421508446583</v>
      </c>
      <c r="X54" s="45">
        <v>25.000683900623564</v>
      </c>
      <c r="Y54" s="45">
        <v>16.019319511248025</v>
      </c>
      <c r="Z54" s="45">
        <v>18.733346731025598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260.70467852504061</v>
      </c>
      <c r="D61" s="49">
        <f t="shared" ref="D61:X61" si="31">SUM(D62:D72)</f>
        <v>217.40139571649087</v>
      </c>
      <c r="E61" s="49">
        <f t="shared" si="31"/>
        <v>203.51642273420418</v>
      </c>
      <c r="F61" s="49">
        <f t="shared" si="31"/>
        <v>258.56858695305556</v>
      </c>
      <c r="G61" s="49">
        <f t="shared" si="31"/>
        <v>257.51474606163788</v>
      </c>
      <c r="H61" s="49">
        <f t="shared" si="31"/>
        <v>384.58584611121427</v>
      </c>
      <c r="I61" s="49">
        <f t="shared" si="31"/>
        <v>308.9838209715179</v>
      </c>
      <c r="J61" s="49">
        <f t="shared" si="31"/>
        <v>480.15978271557083</v>
      </c>
      <c r="K61" s="49">
        <f t="shared" si="31"/>
        <v>405.40431153326699</v>
      </c>
      <c r="L61" s="49">
        <f t="shared" si="31"/>
        <v>349.11419135825849</v>
      </c>
      <c r="M61" s="49">
        <f t="shared" si="31"/>
        <v>394.45769373819894</v>
      </c>
      <c r="N61" s="49">
        <f t="shared" si="31"/>
        <v>423.24215341257428</v>
      </c>
      <c r="O61" s="49">
        <f t="shared" si="31"/>
        <v>331.04666949629734</v>
      </c>
      <c r="P61" s="49">
        <f t="shared" si="31"/>
        <v>430.42856051978345</v>
      </c>
      <c r="Q61" s="49">
        <f t="shared" si="31"/>
        <v>464.31319019549431</v>
      </c>
      <c r="R61" s="49">
        <f t="shared" si="31"/>
        <v>462.06448797999712</v>
      </c>
      <c r="S61" s="49">
        <f t="shared" si="31"/>
        <v>602.64669512892806</v>
      </c>
      <c r="T61" s="49">
        <f t="shared" si="31"/>
        <v>435.4209904394711</v>
      </c>
      <c r="U61" s="49">
        <f t="shared" si="31"/>
        <v>414.62703092397118</v>
      </c>
      <c r="V61" s="49">
        <f t="shared" si="31"/>
        <v>481.76543217072202</v>
      </c>
      <c r="W61" s="49">
        <f t="shared" si="31"/>
        <v>725.55493650063386</v>
      </c>
      <c r="X61" s="49">
        <f t="shared" si="31"/>
        <v>649.40167994494868</v>
      </c>
      <c r="Y61" s="49">
        <f t="shared" ref="Y61:Z61" si="32">SUM(Y62:Y72)</f>
        <v>870.90524397011541</v>
      </c>
      <c r="Z61" s="49">
        <f t="shared" si="32"/>
        <v>815.40494193407108</v>
      </c>
    </row>
    <row r="62" spans="1:26" ht="11.25" customHeight="1" x14ac:dyDescent="0.2">
      <c r="A62" s="50" t="s">
        <v>92</v>
      </c>
      <c r="B62" s="51" t="s">
        <v>93</v>
      </c>
      <c r="C62" s="52">
        <v>243.47116507452628</v>
      </c>
      <c r="D62" s="52">
        <v>201.23091930788596</v>
      </c>
      <c r="E62" s="52">
        <v>199.77246577494532</v>
      </c>
      <c r="F62" s="52">
        <v>250.23382963674041</v>
      </c>
      <c r="G62" s="52">
        <v>248.0157872353779</v>
      </c>
      <c r="H62" s="52">
        <v>359.71594637998703</v>
      </c>
      <c r="I62" s="52">
        <v>298.96741644918512</v>
      </c>
      <c r="J62" s="52">
        <v>419.95858640476212</v>
      </c>
      <c r="K62" s="52">
        <v>356.04794816079283</v>
      </c>
      <c r="L62" s="52">
        <v>315.65662484702767</v>
      </c>
      <c r="M62" s="52">
        <v>310.12863902592557</v>
      </c>
      <c r="N62" s="52">
        <v>320.45904410023331</v>
      </c>
      <c r="O62" s="52">
        <v>295.01280797348841</v>
      </c>
      <c r="P62" s="52">
        <v>387.8065627692128</v>
      </c>
      <c r="Q62" s="52">
        <v>390.29123697211065</v>
      </c>
      <c r="R62" s="52">
        <v>399.56573937192093</v>
      </c>
      <c r="S62" s="52">
        <v>532.67001896588386</v>
      </c>
      <c r="T62" s="52">
        <v>378.58274177159461</v>
      </c>
      <c r="U62" s="52">
        <v>342.26659373884291</v>
      </c>
      <c r="V62" s="52">
        <v>395.1663927518627</v>
      </c>
      <c r="W62" s="52">
        <v>605.19447870850149</v>
      </c>
      <c r="X62" s="52">
        <v>482.63484073863486</v>
      </c>
      <c r="Y62" s="52">
        <v>693.70266166339229</v>
      </c>
      <c r="Z62" s="52">
        <v>561.32288280569162</v>
      </c>
    </row>
    <row r="63" spans="1:26" ht="11.25" customHeight="1" x14ac:dyDescent="0.2">
      <c r="A63" s="50" t="s">
        <v>94</v>
      </c>
      <c r="B63" s="51" t="s">
        <v>95</v>
      </c>
      <c r="C63" s="52">
        <v>9.2826089739250808</v>
      </c>
      <c r="D63" s="52">
        <v>9.072275087309384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7.2212369144571937</v>
      </c>
      <c r="L63" s="52">
        <v>7.0930793502766782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2.1620243310586495E-2</v>
      </c>
      <c r="U63" s="52">
        <v>7.21067430017647E-2</v>
      </c>
      <c r="V63" s="52">
        <v>7.3543453412186224E-2</v>
      </c>
      <c r="W63" s="52">
        <v>8.0135731976441804E-2</v>
      </c>
      <c r="X63" s="52">
        <v>5.64412607627479E-2</v>
      </c>
      <c r="Y63" s="52">
        <v>6.9991947603311538E-2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7.7829235722952941</v>
      </c>
      <c r="D64" s="52">
        <v>6.9323217807315825</v>
      </c>
      <c r="E64" s="52">
        <v>3.6594011557213948</v>
      </c>
      <c r="F64" s="52">
        <v>6.2294083454468376</v>
      </c>
      <c r="G64" s="52">
        <v>6.6949413923366681</v>
      </c>
      <c r="H64" s="52">
        <v>23.66489549759175</v>
      </c>
      <c r="I64" s="52">
        <v>8.7606159562089854</v>
      </c>
      <c r="J64" s="52">
        <v>13.422654915665554</v>
      </c>
      <c r="K64" s="52">
        <v>8.1226275311835252</v>
      </c>
      <c r="L64" s="52">
        <v>10.138521055924713</v>
      </c>
      <c r="M64" s="52">
        <v>57.163965301286041</v>
      </c>
      <c r="N64" s="52">
        <v>81.221580869844203</v>
      </c>
      <c r="O64" s="52">
        <v>15.283843263423746</v>
      </c>
      <c r="P64" s="52">
        <v>19.444620582976452</v>
      </c>
      <c r="Q64" s="52">
        <v>23.192207872469442</v>
      </c>
      <c r="R64" s="52">
        <v>27.69636720701779</v>
      </c>
      <c r="S64" s="52">
        <v>25.073094221817499</v>
      </c>
      <c r="T64" s="52">
        <v>31.141336291423208</v>
      </c>
      <c r="U64" s="52">
        <v>40.786675581248474</v>
      </c>
      <c r="V64" s="52">
        <v>54.084561402052685</v>
      </c>
      <c r="W64" s="52">
        <v>90.349328539146867</v>
      </c>
      <c r="X64" s="52">
        <v>134.2474385878073</v>
      </c>
      <c r="Y64" s="52">
        <v>151.20108360614009</v>
      </c>
      <c r="Z64" s="52">
        <v>222.76335623175464</v>
      </c>
    </row>
    <row r="65" spans="1:26" ht="11.25" customHeight="1" x14ac:dyDescent="0.2">
      <c r="A65" s="50" t="s">
        <v>98</v>
      </c>
      <c r="B65" s="51" t="s">
        <v>99</v>
      </c>
      <c r="C65" s="52">
        <v>0.16798090429391171</v>
      </c>
      <c r="D65" s="52">
        <v>0.16587954056396861</v>
      </c>
      <c r="E65" s="52">
        <v>8.4555803537493521E-2</v>
      </c>
      <c r="F65" s="52">
        <v>2.105348970868302</v>
      </c>
      <c r="G65" s="52">
        <v>2.8040174339233475</v>
      </c>
      <c r="H65" s="52">
        <v>1.2050042336354381</v>
      </c>
      <c r="I65" s="52">
        <v>1.1784487226967404</v>
      </c>
      <c r="J65" s="52">
        <v>43.529819849055066</v>
      </c>
      <c r="K65" s="52">
        <v>0</v>
      </c>
      <c r="L65" s="52">
        <v>0</v>
      </c>
      <c r="M65" s="52">
        <v>17.197242672284364</v>
      </c>
      <c r="N65" s="52">
        <v>20.04053068643816</v>
      </c>
      <c r="O65" s="52">
        <v>17.163393280947808</v>
      </c>
      <c r="P65" s="52">
        <v>16.591319726954069</v>
      </c>
      <c r="Q65" s="52">
        <v>17.350635298416837</v>
      </c>
      <c r="R65" s="52">
        <v>17.650354419955296</v>
      </c>
      <c r="S65" s="52">
        <v>22.116086281202413</v>
      </c>
      <c r="T65" s="52">
        <v>20.464683356835941</v>
      </c>
      <c r="U65" s="52">
        <v>24.213473434660216</v>
      </c>
      <c r="V65" s="52">
        <v>25.069131478565446</v>
      </c>
      <c r="W65" s="52">
        <v>28.025832605807675</v>
      </c>
      <c r="X65" s="52">
        <v>30.550982778625769</v>
      </c>
      <c r="Y65" s="52">
        <v>19.597517933007428</v>
      </c>
      <c r="Z65" s="52">
        <v>22.927835837798252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0.43955976248746925</v>
      </c>
      <c r="P66" s="52">
        <v>0.42638896727447956</v>
      </c>
      <c r="Q66" s="52">
        <v>0.44001521302737884</v>
      </c>
      <c r="R66" s="52">
        <v>0.42468275271688449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5.7151903296112617E-4</v>
      </c>
      <c r="K67" s="52">
        <v>5.2006540429076168E-4</v>
      </c>
      <c r="L67" s="52">
        <v>8.1942416299658153E-4</v>
      </c>
      <c r="M67" s="52">
        <v>2.6762761342464262E-4</v>
      </c>
      <c r="N67" s="52">
        <v>0</v>
      </c>
      <c r="O67" s="52">
        <v>0</v>
      </c>
      <c r="P67" s="52">
        <v>2.324912580558777E-4</v>
      </c>
      <c r="Q67" s="52">
        <v>0</v>
      </c>
      <c r="R67" s="52">
        <v>0</v>
      </c>
      <c r="S67" s="52">
        <v>4.6963000900496232E-4</v>
      </c>
      <c r="T67" s="52">
        <v>4.4823354375676116E-4</v>
      </c>
      <c r="U67" s="52">
        <v>2.629363194197011E-4</v>
      </c>
      <c r="V67" s="52">
        <v>1.6796200036305259E-4</v>
      </c>
      <c r="W67" s="52">
        <v>3.2202832468057033E-4</v>
      </c>
      <c r="X67" s="52">
        <v>2.4804020670420447E-4</v>
      </c>
      <c r="Y67" s="52">
        <v>5.777500177453071E-4</v>
      </c>
      <c r="Z67" s="52">
        <v>5.2974107420746496E-4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7.6970270225650561E-2</v>
      </c>
      <c r="J68" s="52">
        <v>3.2920361731109994E-2</v>
      </c>
      <c r="K68" s="52">
        <v>3.9953723516641539E-2</v>
      </c>
      <c r="L68" s="52">
        <v>5.2536244093909668E-2</v>
      </c>
      <c r="M68" s="52">
        <v>2.6506232535585129E-2</v>
      </c>
      <c r="N68" s="52">
        <v>1.3580312780833751E-2</v>
      </c>
      <c r="O68" s="52">
        <v>1.7887326833130228E-3</v>
      </c>
      <c r="P68" s="52">
        <v>1.0296041428188873E-3</v>
      </c>
      <c r="Q68" s="52">
        <v>5.3838443734167052E-3</v>
      </c>
      <c r="R68" s="52">
        <v>2.2725821903328662E-3</v>
      </c>
      <c r="S68" s="52">
        <v>1.6311815646105694E-2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4.3401491899291114E-2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3.6957320140438681E-4</v>
      </c>
      <c r="J69" s="52">
        <v>0</v>
      </c>
      <c r="K69" s="52">
        <v>1.4215121050614151E-3</v>
      </c>
      <c r="L69" s="52">
        <v>8.4080044550953557E-3</v>
      </c>
      <c r="M69" s="52">
        <v>3.1732988448921911E-3</v>
      </c>
      <c r="N69" s="52">
        <v>3.8207106991081921E-3</v>
      </c>
      <c r="O69" s="52">
        <v>1.3756206112145392E-2</v>
      </c>
      <c r="P69" s="52">
        <v>7.9711288476300938E-3</v>
      </c>
      <c r="Q69" s="52">
        <v>1.9953683101476601E-2</v>
      </c>
      <c r="R69" s="52">
        <v>1.1825371237671261E-2</v>
      </c>
      <c r="S69" s="52">
        <v>0.18270308791571738</v>
      </c>
      <c r="T69" s="52">
        <v>0.35788181102318156</v>
      </c>
      <c r="U69" s="52">
        <v>0.43373291486753673</v>
      </c>
      <c r="V69" s="52">
        <v>0.3577883488524457</v>
      </c>
      <c r="W69" s="52">
        <v>0.63651629346665661</v>
      </c>
      <c r="X69" s="52">
        <v>0.72727974931779116</v>
      </c>
      <c r="Y69" s="52">
        <v>0.92711866478112426</v>
      </c>
      <c r="Z69" s="52">
        <v>0.7197367282274294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3.2152296653240247</v>
      </c>
      <c r="K72" s="55">
        <v>33.970603625807435</v>
      </c>
      <c r="L72" s="55">
        <v>16.164202432317413</v>
      </c>
      <c r="M72" s="55">
        <v>9.9378995797090646</v>
      </c>
      <c r="N72" s="55">
        <v>1.5035967325786352</v>
      </c>
      <c r="O72" s="55">
        <v>3.131520277154439</v>
      </c>
      <c r="P72" s="55">
        <v>6.1504352491171783</v>
      </c>
      <c r="Q72" s="55">
        <v>33.013757311995171</v>
      </c>
      <c r="R72" s="55">
        <v>16.713246274958248</v>
      </c>
      <c r="S72" s="55">
        <v>22.588011126453463</v>
      </c>
      <c r="T72" s="55">
        <v>4.8522787317398475</v>
      </c>
      <c r="U72" s="55">
        <v>6.8541855750308329</v>
      </c>
      <c r="V72" s="55">
        <v>7.0138467739761809</v>
      </c>
      <c r="W72" s="55">
        <v>1.2683225934099642</v>
      </c>
      <c r="X72" s="55">
        <v>1.1844487895936131</v>
      </c>
      <c r="Y72" s="55">
        <v>5.4062924051733692</v>
      </c>
      <c r="Z72" s="55">
        <v>7.6271990976255832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282</v>
      </c>
      <c r="B1" s="4" t="s">
        <v>281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6231.1505814921566</v>
      </c>
      <c r="D2" s="21">
        <f t="shared" ref="D2:X2" si="0">SUM(D3,D17,D22,D25,D26,D51,D52)</f>
        <v>6510.8042575049549</v>
      </c>
      <c r="E2" s="21">
        <f t="shared" si="0"/>
        <v>6750.9336574238114</v>
      </c>
      <c r="F2" s="21">
        <f t="shared" si="0"/>
        <v>7007.8893399210701</v>
      </c>
      <c r="G2" s="21">
        <f t="shared" si="0"/>
        <v>5827.8414765911029</v>
      </c>
      <c r="H2" s="21">
        <f t="shared" si="0"/>
        <v>5743.2083051824511</v>
      </c>
      <c r="I2" s="21">
        <f t="shared" si="0"/>
        <v>5530.1683798392187</v>
      </c>
      <c r="J2" s="21">
        <f t="shared" si="0"/>
        <v>5966.8960402312614</v>
      </c>
      <c r="K2" s="21">
        <f t="shared" si="0"/>
        <v>5703.1367028989453</v>
      </c>
      <c r="L2" s="21">
        <f t="shared" si="0"/>
        <v>5490.6038353325057</v>
      </c>
      <c r="M2" s="21">
        <f t="shared" si="0"/>
        <v>5366.6713419114758</v>
      </c>
      <c r="N2" s="21">
        <f t="shared" si="0"/>
        <v>5705.0266349271806</v>
      </c>
      <c r="O2" s="21">
        <f t="shared" si="0"/>
        <v>5815.4026316972759</v>
      </c>
      <c r="P2" s="21">
        <f t="shared" si="0"/>
        <v>5445.4970225914567</v>
      </c>
      <c r="Q2" s="21">
        <f t="shared" si="0"/>
        <v>5686.0182212239206</v>
      </c>
      <c r="R2" s="21">
        <f t="shared" si="0"/>
        <v>5309.066378004426</v>
      </c>
      <c r="S2" s="21">
        <f t="shared" si="0"/>
        <v>5480.5253826175003</v>
      </c>
      <c r="T2" s="21">
        <f t="shared" si="0"/>
        <v>5147.2638426965686</v>
      </c>
      <c r="U2" s="21">
        <f t="shared" si="0"/>
        <v>5079.4652889055096</v>
      </c>
      <c r="V2" s="21">
        <f t="shared" si="0"/>
        <v>5147.1962491637269</v>
      </c>
      <c r="W2" s="21">
        <f t="shared" si="0"/>
        <v>5168.2953428793326</v>
      </c>
      <c r="X2" s="21">
        <f t="shared" si="0"/>
        <v>5798.2217652710042</v>
      </c>
      <c r="Y2" s="21">
        <f t="shared" ref="Y2:Z2" si="1">SUM(Y3,Y17,Y22,Y25,Y26,Y51,Y52)</f>
        <v>5081.0377882009825</v>
      </c>
      <c r="Z2" s="21">
        <f t="shared" si="1"/>
        <v>5079.0560585342628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266.15021296176974</v>
      </c>
      <c r="D3" s="24">
        <f t="shared" si="2"/>
        <v>359.06087520368129</v>
      </c>
      <c r="E3" s="24">
        <f t="shared" si="2"/>
        <v>434.98035035753725</v>
      </c>
      <c r="F3" s="24">
        <f t="shared" si="2"/>
        <v>445.52285795682769</v>
      </c>
      <c r="G3" s="24">
        <f t="shared" si="2"/>
        <v>397.3817508975236</v>
      </c>
      <c r="H3" s="24">
        <f t="shared" si="2"/>
        <v>355.64813653995537</v>
      </c>
      <c r="I3" s="24">
        <f t="shared" si="2"/>
        <v>379.82938591806823</v>
      </c>
      <c r="J3" s="24">
        <f t="shared" si="2"/>
        <v>406.68665982876706</v>
      </c>
      <c r="K3" s="24">
        <f t="shared" si="2"/>
        <v>472.51312801190943</v>
      </c>
      <c r="L3" s="24">
        <f t="shared" si="2"/>
        <v>421.02366133422254</v>
      </c>
      <c r="M3" s="24">
        <f t="shared" si="2"/>
        <v>445.52317244781659</v>
      </c>
      <c r="N3" s="24">
        <f t="shared" si="2"/>
        <v>354.75349512193367</v>
      </c>
      <c r="O3" s="24">
        <f t="shared" si="2"/>
        <v>367.24624207193949</v>
      </c>
      <c r="P3" s="24">
        <f t="shared" si="2"/>
        <v>423.11817089469707</v>
      </c>
      <c r="Q3" s="24">
        <f t="shared" si="2"/>
        <v>460.38709933383177</v>
      </c>
      <c r="R3" s="24">
        <f t="shared" si="2"/>
        <v>528.60975209765934</v>
      </c>
      <c r="S3" s="24">
        <f t="shared" si="2"/>
        <v>523.58188076165641</v>
      </c>
      <c r="T3" s="24">
        <f t="shared" si="2"/>
        <v>468.52468715250609</v>
      </c>
      <c r="U3" s="24">
        <f t="shared" si="2"/>
        <v>376.01613350990408</v>
      </c>
      <c r="V3" s="24">
        <f t="shared" si="2"/>
        <v>359.20432177921066</v>
      </c>
      <c r="W3" s="24">
        <f t="shared" si="2"/>
        <v>363.82089095063952</v>
      </c>
      <c r="X3" s="24">
        <f t="shared" si="2"/>
        <v>346.71145904501145</v>
      </c>
      <c r="Y3" s="24">
        <f t="shared" ref="Y3:Z3" si="3">SUM(Y4,Y8,Y11)</f>
        <v>416.80733354488183</v>
      </c>
      <c r="Z3" s="24">
        <f t="shared" si="3"/>
        <v>381.82174119180252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115.4924900021939</v>
      </c>
      <c r="D4" s="19">
        <f t="shared" si="4"/>
        <v>219.00118445480138</v>
      </c>
      <c r="E4" s="19">
        <f t="shared" si="4"/>
        <v>282.41812938553869</v>
      </c>
      <c r="F4" s="19">
        <f t="shared" si="4"/>
        <v>243.76883014868815</v>
      </c>
      <c r="G4" s="19">
        <f t="shared" si="4"/>
        <v>220.80146452448099</v>
      </c>
      <c r="H4" s="19">
        <f t="shared" si="4"/>
        <v>196.12325335911822</v>
      </c>
      <c r="I4" s="19">
        <f t="shared" si="4"/>
        <v>195.40605437905785</v>
      </c>
      <c r="J4" s="19">
        <f t="shared" si="4"/>
        <v>248.32511026783453</v>
      </c>
      <c r="K4" s="19">
        <f t="shared" si="4"/>
        <v>316.65482780616912</v>
      </c>
      <c r="L4" s="19">
        <f t="shared" si="4"/>
        <v>263.94750061380978</v>
      </c>
      <c r="M4" s="19">
        <f t="shared" si="4"/>
        <v>341.09684189774305</v>
      </c>
      <c r="N4" s="19">
        <f t="shared" si="4"/>
        <v>247.86605842806486</v>
      </c>
      <c r="O4" s="19">
        <f t="shared" si="4"/>
        <v>258.78730843363974</v>
      </c>
      <c r="P4" s="19">
        <f t="shared" si="4"/>
        <v>298.00252738465906</v>
      </c>
      <c r="Q4" s="19">
        <f t="shared" si="4"/>
        <v>352.25380541539937</v>
      </c>
      <c r="R4" s="19">
        <f t="shared" si="4"/>
        <v>429.70065928689831</v>
      </c>
      <c r="S4" s="19">
        <f t="shared" si="4"/>
        <v>401.80589460559935</v>
      </c>
      <c r="T4" s="19">
        <f t="shared" si="4"/>
        <v>378.06029146191457</v>
      </c>
      <c r="U4" s="19">
        <f t="shared" si="4"/>
        <v>282.4735419297898</v>
      </c>
      <c r="V4" s="19">
        <f t="shared" si="4"/>
        <v>274.65312453284412</v>
      </c>
      <c r="W4" s="19">
        <f t="shared" si="4"/>
        <v>288.69109633523368</v>
      </c>
      <c r="X4" s="19">
        <f t="shared" si="4"/>
        <v>272.04593531112988</v>
      </c>
      <c r="Y4" s="19">
        <f t="shared" ref="Y4:Z4" si="5">SUM(Y5:Y7)</f>
        <v>332.96969160335789</v>
      </c>
      <c r="Z4" s="19">
        <f t="shared" si="5"/>
        <v>265.78366421041176</v>
      </c>
    </row>
    <row r="5" spans="1:26" ht="11.25" customHeight="1" x14ac:dyDescent="0.2">
      <c r="A5" s="28" t="s">
        <v>4</v>
      </c>
      <c r="B5" s="7" t="s">
        <v>5</v>
      </c>
      <c r="C5" s="8">
        <v>3.5624711323500952E-2</v>
      </c>
      <c r="D5" s="8">
        <v>0</v>
      </c>
      <c r="E5" s="8">
        <v>0</v>
      </c>
      <c r="F5" s="8">
        <v>0</v>
      </c>
      <c r="G5" s="8">
        <v>8.4734959164458576</v>
      </c>
      <c r="H5" s="8">
        <v>9.1583434610178376</v>
      </c>
      <c r="I5" s="8">
        <v>10.795211610297546</v>
      </c>
      <c r="J5" s="8">
        <v>9.4599263254550348</v>
      </c>
      <c r="K5" s="8">
        <v>11.818574269469563</v>
      </c>
      <c r="L5" s="8">
        <v>12.032648137739239</v>
      </c>
      <c r="M5" s="8">
        <v>20.407643846417134</v>
      </c>
      <c r="N5" s="8">
        <v>40.906769573700124</v>
      </c>
      <c r="O5" s="8">
        <v>45.902895778302025</v>
      </c>
      <c r="P5" s="8">
        <v>72.992600564547075</v>
      </c>
      <c r="Q5" s="8">
        <v>54.20321353063845</v>
      </c>
      <c r="R5" s="8">
        <v>48.987567373300116</v>
      </c>
      <c r="S5" s="8">
        <v>35.693941396658794</v>
      </c>
      <c r="T5" s="8">
        <v>44.365114659420975</v>
      </c>
      <c r="U5" s="8">
        <v>48.555545642242421</v>
      </c>
      <c r="V5" s="8">
        <v>53.75875954348902</v>
      </c>
      <c r="W5" s="8">
        <v>44.018591173373146</v>
      </c>
      <c r="X5" s="8">
        <v>56.908423679970277</v>
      </c>
      <c r="Y5" s="8">
        <v>42.912295406043171</v>
      </c>
      <c r="Z5" s="8">
        <v>17.928725663747805</v>
      </c>
    </row>
    <row r="6" spans="1:26" ht="11.25" customHeight="1" x14ac:dyDescent="0.2">
      <c r="A6" s="28" t="s">
        <v>6</v>
      </c>
      <c r="B6" s="7" t="s">
        <v>7</v>
      </c>
      <c r="C6" s="8">
        <v>5.9717962210651419E-2</v>
      </c>
      <c r="D6" s="8">
        <v>0.31768818479089805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0.12547445829553225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115.39714732865976</v>
      </c>
      <c r="D7" s="8">
        <v>218.68349627001047</v>
      </c>
      <c r="E7" s="8">
        <v>282.41812938553869</v>
      </c>
      <c r="F7" s="8">
        <v>243.76883014868815</v>
      </c>
      <c r="G7" s="8">
        <v>212.32796860803512</v>
      </c>
      <c r="H7" s="8">
        <v>186.96490989810039</v>
      </c>
      <c r="I7" s="8">
        <v>184.61084276876031</v>
      </c>
      <c r="J7" s="8">
        <v>238.8651839423795</v>
      </c>
      <c r="K7" s="8">
        <v>304.83625353669959</v>
      </c>
      <c r="L7" s="8">
        <v>251.91485247607056</v>
      </c>
      <c r="M7" s="8">
        <v>320.68919805132589</v>
      </c>
      <c r="N7" s="8">
        <v>206.95928885436473</v>
      </c>
      <c r="O7" s="8">
        <v>212.7589381970422</v>
      </c>
      <c r="P7" s="8">
        <v>225.00992682011196</v>
      </c>
      <c r="Q7" s="8">
        <v>298.05059188476093</v>
      </c>
      <c r="R7" s="8">
        <v>380.71309191359819</v>
      </c>
      <c r="S7" s="8">
        <v>366.11195320894058</v>
      </c>
      <c r="T7" s="8">
        <v>333.69517680249362</v>
      </c>
      <c r="U7" s="8">
        <v>233.91799628754737</v>
      </c>
      <c r="V7" s="8">
        <v>220.89436498935513</v>
      </c>
      <c r="W7" s="8">
        <v>244.67250516186053</v>
      </c>
      <c r="X7" s="8">
        <v>215.13751163115961</v>
      </c>
      <c r="Y7" s="8">
        <v>290.05739619731474</v>
      </c>
      <c r="Z7" s="8">
        <v>247.85493854666393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104.27098394459352</v>
      </c>
      <c r="D8" s="19">
        <f t="shared" ref="D8:X8" si="7">SUM(D9:D10)</f>
        <v>70.469839382926466</v>
      </c>
      <c r="E8" s="19">
        <f t="shared" si="7"/>
        <v>66.760127312547098</v>
      </c>
      <c r="F8" s="19">
        <f t="shared" si="7"/>
        <v>79.415841097122055</v>
      </c>
      <c r="G8" s="19">
        <f t="shared" si="7"/>
        <v>80.23064628392892</v>
      </c>
      <c r="H8" s="19">
        <f t="shared" si="7"/>
        <v>85.00458390061624</v>
      </c>
      <c r="I8" s="19">
        <f t="shared" si="7"/>
        <v>97.683514555621073</v>
      </c>
      <c r="J8" s="19">
        <f t="shared" si="7"/>
        <v>78.924414556254689</v>
      </c>
      <c r="K8" s="19">
        <f t="shared" si="7"/>
        <v>83.425454176796862</v>
      </c>
      <c r="L8" s="19">
        <f t="shared" si="7"/>
        <v>107.05333497136105</v>
      </c>
      <c r="M8" s="19">
        <f t="shared" si="7"/>
        <v>66.093868847340218</v>
      </c>
      <c r="N8" s="19">
        <f t="shared" si="7"/>
        <v>64.373715047134482</v>
      </c>
      <c r="O8" s="19">
        <f t="shared" si="7"/>
        <v>64.166859815142985</v>
      </c>
      <c r="P8" s="19">
        <f t="shared" si="7"/>
        <v>62.698162828353524</v>
      </c>
      <c r="Q8" s="19">
        <f t="shared" si="7"/>
        <v>61.264078761698975</v>
      </c>
      <c r="R8" s="19">
        <f t="shared" si="7"/>
        <v>49.666206492274256</v>
      </c>
      <c r="S8" s="19">
        <f t="shared" si="7"/>
        <v>60.988806086437357</v>
      </c>
      <c r="T8" s="19">
        <f t="shared" si="7"/>
        <v>63.229933981535247</v>
      </c>
      <c r="U8" s="19">
        <f t="shared" si="7"/>
        <v>65.725582919894848</v>
      </c>
      <c r="V8" s="19">
        <f t="shared" si="7"/>
        <v>62.993726397049649</v>
      </c>
      <c r="W8" s="19">
        <f t="shared" si="7"/>
        <v>59.241890628024024</v>
      </c>
      <c r="X8" s="19">
        <f t="shared" si="7"/>
        <v>59.465820337134957</v>
      </c>
      <c r="Y8" s="19">
        <f t="shared" ref="Y8:Z8" si="8">SUM(Y9:Y10)</f>
        <v>63.295122791369927</v>
      </c>
      <c r="Z8" s="19">
        <f t="shared" si="8"/>
        <v>77.33819650314669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0.18113261665925834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1.8724983088358297E-2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104.27098394459352</v>
      </c>
      <c r="D10" s="8">
        <v>70.469839382926466</v>
      </c>
      <c r="E10" s="8">
        <v>66.760127312547098</v>
      </c>
      <c r="F10" s="8">
        <v>79.415841097122055</v>
      </c>
      <c r="G10" s="8">
        <v>80.23064628392892</v>
      </c>
      <c r="H10" s="8">
        <v>85.00458390061624</v>
      </c>
      <c r="I10" s="8">
        <v>97.683514555621073</v>
      </c>
      <c r="J10" s="8">
        <v>78.924414556254689</v>
      </c>
      <c r="K10" s="8">
        <v>83.425454176796862</v>
      </c>
      <c r="L10" s="8">
        <v>107.05333497136105</v>
      </c>
      <c r="M10" s="8">
        <v>65.912736230680963</v>
      </c>
      <c r="N10" s="8">
        <v>64.373715047134482</v>
      </c>
      <c r="O10" s="8">
        <v>64.166859815142985</v>
      </c>
      <c r="P10" s="8">
        <v>62.698162828353524</v>
      </c>
      <c r="Q10" s="8">
        <v>61.264078761698975</v>
      </c>
      <c r="R10" s="8">
        <v>49.666206492274256</v>
      </c>
      <c r="S10" s="8">
        <v>60.988806086437357</v>
      </c>
      <c r="T10" s="8">
        <v>63.229933981535247</v>
      </c>
      <c r="U10" s="8">
        <v>65.725582919894848</v>
      </c>
      <c r="V10" s="8">
        <v>62.975001413961287</v>
      </c>
      <c r="W10" s="8">
        <v>59.241890628024024</v>
      </c>
      <c r="X10" s="8">
        <v>59.465820337134957</v>
      </c>
      <c r="Y10" s="8">
        <v>63.295122791369927</v>
      </c>
      <c r="Z10" s="8">
        <v>77.33819650314669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46.386739014982325</v>
      </c>
      <c r="D11" s="19">
        <f t="shared" ref="D11:X11" si="10">SUM(D12:D16)</f>
        <v>69.58985136595345</v>
      </c>
      <c r="E11" s="19">
        <f t="shared" si="10"/>
        <v>85.802093659451472</v>
      </c>
      <c r="F11" s="19">
        <f t="shared" si="10"/>
        <v>122.33818671101749</v>
      </c>
      <c r="G11" s="19">
        <f t="shared" si="10"/>
        <v>96.349640089113706</v>
      </c>
      <c r="H11" s="19">
        <f t="shared" si="10"/>
        <v>74.520299280220911</v>
      </c>
      <c r="I11" s="19">
        <f t="shared" si="10"/>
        <v>86.739816983389289</v>
      </c>
      <c r="J11" s="19">
        <f t="shared" si="10"/>
        <v>79.437135004677842</v>
      </c>
      <c r="K11" s="19">
        <f t="shared" si="10"/>
        <v>72.432846028943473</v>
      </c>
      <c r="L11" s="19">
        <f t="shared" si="10"/>
        <v>50.022825749051719</v>
      </c>
      <c r="M11" s="19">
        <f t="shared" si="10"/>
        <v>38.332461702733298</v>
      </c>
      <c r="N11" s="19">
        <f t="shared" si="10"/>
        <v>42.513721646734318</v>
      </c>
      <c r="O11" s="19">
        <f t="shared" si="10"/>
        <v>44.292073823156755</v>
      </c>
      <c r="P11" s="19">
        <f t="shared" si="10"/>
        <v>62.417480681684467</v>
      </c>
      <c r="Q11" s="19">
        <f t="shared" si="10"/>
        <v>46.869215156733446</v>
      </c>
      <c r="R11" s="19">
        <f t="shared" si="10"/>
        <v>49.242886318486732</v>
      </c>
      <c r="S11" s="19">
        <f t="shared" si="10"/>
        <v>60.787180069619716</v>
      </c>
      <c r="T11" s="19">
        <f t="shared" si="10"/>
        <v>27.234461709056269</v>
      </c>
      <c r="U11" s="19">
        <f t="shared" si="10"/>
        <v>27.817008660219415</v>
      </c>
      <c r="V11" s="19">
        <f t="shared" si="10"/>
        <v>21.557470849316886</v>
      </c>
      <c r="W11" s="19">
        <f t="shared" si="10"/>
        <v>15.887903987381824</v>
      </c>
      <c r="X11" s="19">
        <f t="shared" si="10"/>
        <v>15.199703396746571</v>
      </c>
      <c r="Y11" s="19">
        <f t="shared" ref="Y11:Z11" si="11">SUM(Y12:Y16)</f>
        <v>20.542519150154018</v>
      </c>
      <c r="Z11" s="19">
        <f t="shared" si="11"/>
        <v>38.69988047824404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0.80832450789620813</v>
      </c>
      <c r="P12" s="8">
        <v>0.48433607220611952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5.3317992066989378E-4</v>
      </c>
      <c r="Y12" s="8">
        <v>5.5787988111945458E-4</v>
      </c>
      <c r="Z12" s="8">
        <v>5.7056033044479112E-4</v>
      </c>
    </row>
    <row r="13" spans="1:26" ht="11.25" customHeight="1" x14ac:dyDescent="0.2">
      <c r="A13" s="28" t="s">
        <v>16</v>
      </c>
      <c r="B13" s="7" t="s">
        <v>17</v>
      </c>
      <c r="C13" s="8">
        <v>27.537424518027152</v>
      </c>
      <c r="D13" s="8">
        <v>48.976452949895886</v>
      </c>
      <c r="E13" s="8">
        <v>73.574508700333226</v>
      </c>
      <c r="F13" s="8">
        <v>93.291020452478804</v>
      </c>
      <c r="G13" s="8">
        <v>67.973709890842073</v>
      </c>
      <c r="H13" s="8">
        <v>42.380365024530867</v>
      </c>
      <c r="I13" s="8">
        <v>45.401569723825631</v>
      </c>
      <c r="J13" s="8">
        <v>48.554789726098335</v>
      </c>
      <c r="K13" s="8">
        <v>39.69605050140418</v>
      </c>
      <c r="L13" s="8">
        <v>20.831735802300059</v>
      </c>
      <c r="M13" s="8">
        <v>13.344607388605455</v>
      </c>
      <c r="N13" s="8">
        <v>11.361635915924257</v>
      </c>
      <c r="O13" s="8">
        <v>15.114740344291642</v>
      </c>
      <c r="P13" s="8">
        <v>23.60392379137468</v>
      </c>
      <c r="Q13" s="8">
        <v>19.293411588403306</v>
      </c>
      <c r="R13" s="8">
        <v>22.722130092288129</v>
      </c>
      <c r="S13" s="8">
        <v>23.915037498522967</v>
      </c>
      <c r="T13" s="8">
        <v>8.8323800949597775</v>
      </c>
      <c r="U13" s="8">
        <v>10.760418206494188</v>
      </c>
      <c r="V13" s="8">
        <v>11.856638921696543</v>
      </c>
      <c r="W13" s="8">
        <v>11.082914368786092</v>
      </c>
      <c r="X13" s="8">
        <v>9.6718364244061377</v>
      </c>
      <c r="Y13" s="8">
        <v>12.189667625227118</v>
      </c>
      <c r="Z13" s="8">
        <v>35.304601226761264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2.8445014243167557</v>
      </c>
      <c r="F15" s="8">
        <v>2.6368602193134505</v>
      </c>
      <c r="G15" s="8">
        <v>1.7532896219335419</v>
      </c>
      <c r="H15" s="8">
        <v>1.8315685764619218</v>
      </c>
      <c r="I15" s="8">
        <v>1.0179944799656242</v>
      </c>
      <c r="J15" s="8">
        <v>1.8638026194924389</v>
      </c>
      <c r="K15" s="8">
        <v>2.0930102461122626</v>
      </c>
      <c r="L15" s="8">
        <v>1.1999918551096944</v>
      </c>
      <c r="M15" s="8">
        <v>1.0649846805310954</v>
      </c>
      <c r="N15" s="8">
        <v>9.8988961236623165</v>
      </c>
      <c r="O15" s="8">
        <v>9.3037240142392683</v>
      </c>
      <c r="P15" s="8">
        <v>10.676514424341828</v>
      </c>
      <c r="Q15" s="8">
        <v>10.893986239808752</v>
      </c>
      <c r="R15" s="8">
        <v>11.023203772370405</v>
      </c>
      <c r="S15" s="8">
        <v>0.54648385778103103</v>
      </c>
      <c r="T15" s="8">
        <v>0.40199395806413091</v>
      </c>
      <c r="U15" s="8">
        <v>0.39795801973325889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18.849314496955174</v>
      </c>
      <c r="D16" s="8">
        <v>20.613398416057567</v>
      </c>
      <c r="E16" s="8">
        <v>9.383083534801484</v>
      </c>
      <c r="F16" s="8">
        <v>26.410306039225237</v>
      </c>
      <c r="G16" s="8">
        <v>26.622640576338078</v>
      </c>
      <c r="H16" s="8">
        <v>30.308365679228118</v>
      </c>
      <c r="I16" s="8">
        <v>40.320252779598043</v>
      </c>
      <c r="J16" s="8">
        <v>29.018542659087071</v>
      </c>
      <c r="K16" s="8">
        <v>30.643785281427029</v>
      </c>
      <c r="L16" s="8">
        <v>27.991098091641962</v>
      </c>
      <c r="M16" s="8">
        <v>23.922869633596747</v>
      </c>
      <c r="N16" s="8">
        <v>21.253189607147746</v>
      </c>
      <c r="O16" s="8">
        <v>19.065284956729641</v>
      </c>
      <c r="P16" s="8">
        <v>27.652706393761836</v>
      </c>
      <c r="Q16" s="8">
        <v>16.681817328521394</v>
      </c>
      <c r="R16" s="8">
        <v>15.497552453828199</v>
      </c>
      <c r="S16" s="8">
        <v>36.325658713315718</v>
      </c>
      <c r="T16" s="8">
        <v>18.000087656032363</v>
      </c>
      <c r="U16" s="8">
        <v>16.658632433991968</v>
      </c>
      <c r="V16" s="8">
        <v>9.7008319276203405</v>
      </c>
      <c r="W16" s="8">
        <v>4.8049896185957319</v>
      </c>
      <c r="X16" s="8">
        <v>5.5273337924197641</v>
      </c>
      <c r="Y16" s="8">
        <v>8.3522936450457799</v>
      </c>
      <c r="Z16" s="8">
        <v>3.394708691152331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8.9809608832065759</v>
      </c>
      <c r="D17" s="27">
        <f t="shared" ref="D17:X17" si="13">SUM(D18:D21)</f>
        <v>8.7067266583994272</v>
      </c>
      <c r="E17" s="27">
        <f t="shared" si="13"/>
        <v>8.3331612600785387</v>
      </c>
      <c r="F17" s="27">
        <f t="shared" si="13"/>
        <v>0.56065937843178981</v>
      </c>
      <c r="G17" s="27">
        <f t="shared" si="13"/>
        <v>0.56165498900373478</v>
      </c>
      <c r="H17" s="27">
        <f t="shared" si="13"/>
        <v>0.78488692768751467</v>
      </c>
      <c r="I17" s="27">
        <f t="shared" si="13"/>
        <v>0.70761000395637597</v>
      </c>
      <c r="J17" s="27">
        <f t="shared" si="13"/>
        <v>2.3333104745102893</v>
      </c>
      <c r="K17" s="27">
        <f t="shared" si="13"/>
        <v>0.96213956695065717</v>
      </c>
      <c r="L17" s="27">
        <f t="shared" si="13"/>
        <v>0.56352054715065314</v>
      </c>
      <c r="M17" s="27">
        <f t="shared" si="13"/>
        <v>19.704424475334516</v>
      </c>
      <c r="N17" s="27">
        <f t="shared" si="13"/>
        <v>27.415676977238871</v>
      </c>
      <c r="O17" s="27">
        <f t="shared" si="13"/>
        <v>19.105574966829561</v>
      </c>
      <c r="P17" s="27">
        <f t="shared" si="13"/>
        <v>19.742414465068691</v>
      </c>
      <c r="Q17" s="27">
        <f t="shared" si="13"/>
        <v>18.148601682310549</v>
      </c>
      <c r="R17" s="27">
        <f t="shared" si="13"/>
        <v>14.916028460720081</v>
      </c>
      <c r="S17" s="27">
        <f t="shared" si="13"/>
        <v>16.614850588495763</v>
      </c>
      <c r="T17" s="27">
        <f t="shared" si="13"/>
        <v>12.05814792761127</v>
      </c>
      <c r="U17" s="27">
        <f t="shared" si="13"/>
        <v>15.904165116114369</v>
      </c>
      <c r="V17" s="27">
        <f t="shared" si="13"/>
        <v>13.264201838420487</v>
      </c>
      <c r="W17" s="27">
        <f t="shared" si="13"/>
        <v>11.521867114834691</v>
      </c>
      <c r="X17" s="27">
        <f t="shared" si="13"/>
        <v>14.591846582771122</v>
      </c>
      <c r="Y17" s="27">
        <f t="shared" ref="Y17:Z17" si="14">SUM(Y18:Y21)</f>
        <v>13.03747022450435</v>
      </c>
      <c r="Z17" s="27">
        <f t="shared" si="14"/>
        <v>14.777303324877836</v>
      </c>
    </row>
    <row r="18" spans="1:26" ht="11.25" customHeight="1" x14ac:dyDescent="0.2">
      <c r="A18" s="29" t="s">
        <v>26</v>
      </c>
      <c r="B18" s="7" t="s">
        <v>27</v>
      </c>
      <c r="C18" s="8">
        <v>0.31304055889211968</v>
      </c>
      <c r="D18" s="8">
        <v>0.25161177296080872</v>
      </c>
      <c r="E18" s="8">
        <v>0.34855571369988181</v>
      </c>
      <c r="F18" s="8">
        <v>0.17534730118799119</v>
      </c>
      <c r="G18" s="8">
        <v>8.4177694365984018E-2</v>
      </c>
      <c r="H18" s="8">
        <v>0.27058610172211572</v>
      </c>
      <c r="I18" s="8">
        <v>0.28303465045128268</v>
      </c>
      <c r="J18" s="8">
        <v>2.6098628371017018E-2</v>
      </c>
      <c r="K18" s="8">
        <v>8.7630234878686292E-2</v>
      </c>
      <c r="L18" s="8">
        <v>1.4205794389235259E-2</v>
      </c>
      <c r="M18" s="8">
        <v>0</v>
      </c>
      <c r="N18" s="8">
        <v>0</v>
      </c>
      <c r="O18" s="8">
        <v>8.3587918298723592E-3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8.6443833234937806</v>
      </c>
      <c r="D19" s="8">
        <v>8.4380687101558038</v>
      </c>
      <c r="E19" s="8">
        <v>7.9752596057303693</v>
      </c>
      <c r="F19" s="8">
        <v>0.3504315737384035</v>
      </c>
      <c r="G19" s="8">
        <v>0.41856036959879173</v>
      </c>
      <c r="H19" s="8">
        <v>0.49171242344874982</v>
      </c>
      <c r="I19" s="8">
        <v>0.42457535350509323</v>
      </c>
      <c r="J19" s="8">
        <v>2.3072118461392721</v>
      </c>
      <c r="K19" s="8">
        <v>0.8745093320719709</v>
      </c>
      <c r="L19" s="8">
        <v>0.54931475276141783</v>
      </c>
      <c r="M19" s="8">
        <v>9.0400122101615707</v>
      </c>
      <c r="N19" s="8">
        <v>15.2870105100122</v>
      </c>
      <c r="O19" s="8">
        <v>8.0939996536442358</v>
      </c>
      <c r="P19" s="8">
        <v>8.507803498069201</v>
      </c>
      <c r="Q19" s="8">
        <v>6.3523311511745923</v>
      </c>
      <c r="R19" s="8">
        <v>6.0552290467112124</v>
      </c>
      <c r="S19" s="8">
        <v>5.9616947666223776</v>
      </c>
      <c r="T19" s="8">
        <v>3.0035096492689273</v>
      </c>
      <c r="U19" s="8">
        <v>5.0874337577577293</v>
      </c>
      <c r="V19" s="8">
        <v>4.0285942213301427</v>
      </c>
      <c r="W19" s="8">
        <v>3.3950630118176539</v>
      </c>
      <c r="X19" s="8">
        <v>4.0217903967600259</v>
      </c>
      <c r="Y19" s="8">
        <v>0.64615855117226884</v>
      </c>
      <c r="Z19" s="8">
        <v>1.7574626141644274</v>
      </c>
    </row>
    <row r="20" spans="1:26" ht="11.25" customHeight="1" x14ac:dyDescent="0.2">
      <c r="A20" s="29" t="s">
        <v>30</v>
      </c>
      <c r="B20" s="7" t="s">
        <v>31</v>
      </c>
      <c r="C20" s="8">
        <v>2.3537000820676716E-2</v>
      </c>
      <c r="D20" s="8">
        <v>1.7046175282814699E-2</v>
      </c>
      <c r="E20" s="8">
        <v>9.3459406482876671E-3</v>
      </c>
      <c r="F20" s="8">
        <v>3.4880503505395073E-2</v>
      </c>
      <c r="G20" s="8">
        <v>5.8916925038959012E-2</v>
      </c>
      <c r="H20" s="8">
        <v>2.2588402516649047E-2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10.664412265172945</v>
      </c>
      <c r="N21" s="8">
        <v>12.128666467226671</v>
      </c>
      <c r="O21" s="8">
        <v>11.003216521355453</v>
      </c>
      <c r="P21" s="8">
        <v>11.23461096699949</v>
      </c>
      <c r="Q21" s="8">
        <v>11.796270531135956</v>
      </c>
      <c r="R21" s="8">
        <v>8.8607994140088699</v>
      </c>
      <c r="S21" s="8">
        <v>10.653155821873384</v>
      </c>
      <c r="T21" s="8">
        <v>9.0546382783423418</v>
      </c>
      <c r="U21" s="8">
        <v>10.816731358356639</v>
      </c>
      <c r="V21" s="8">
        <v>9.2356076170903449</v>
      </c>
      <c r="W21" s="8">
        <v>8.1268041030170366</v>
      </c>
      <c r="X21" s="8">
        <v>10.570056186011097</v>
      </c>
      <c r="Y21" s="8">
        <v>12.391311673332082</v>
      </c>
      <c r="Z21" s="8">
        <v>13.019840710713408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2.3826493617636961</v>
      </c>
      <c r="D22" s="27">
        <f t="shared" ref="D22:X22" si="16">SUM(D23:D24)</f>
        <v>5.3399916293833538</v>
      </c>
      <c r="E22" s="27">
        <f t="shared" si="16"/>
        <v>6.1243004834537063</v>
      </c>
      <c r="F22" s="27">
        <f t="shared" si="16"/>
        <v>6.8355607695907024</v>
      </c>
      <c r="G22" s="27">
        <f t="shared" si="16"/>
        <v>5.34919060583288</v>
      </c>
      <c r="H22" s="27">
        <f t="shared" si="16"/>
        <v>6.0502980340326804</v>
      </c>
      <c r="I22" s="27">
        <f t="shared" si="16"/>
        <v>5.5889952188468683</v>
      </c>
      <c r="J22" s="27">
        <f t="shared" si="16"/>
        <v>3.7115738248723571</v>
      </c>
      <c r="K22" s="27">
        <f t="shared" si="16"/>
        <v>4.0787437266610524</v>
      </c>
      <c r="L22" s="27">
        <f t="shared" si="16"/>
        <v>2.5269050803722783</v>
      </c>
      <c r="M22" s="27">
        <f t="shared" si="16"/>
        <v>2.2410162799973956</v>
      </c>
      <c r="N22" s="27">
        <f t="shared" si="16"/>
        <v>2.8210074303428554</v>
      </c>
      <c r="O22" s="27">
        <f t="shared" si="16"/>
        <v>1.3994389601017394</v>
      </c>
      <c r="P22" s="27">
        <f t="shared" si="16"/>
        <v>2.34627930191935</v>
      </c>
      <c r="Q22" s="27">
        <f t="shared" si="16"/>
        <v>1.0822154635597765</v>
      </c>
      <c r="R22" s="27">
        <f t="shared" si="16"/>
        <v>0.66181774180629105</v>
      </c>
      <c r="S22" s="27">
        <f t="shared" si="16"/>
        <v>0.38568374835544017</v>
      </c>
      <c r="T22" s="27">
        <f t="shared" si="16"/>
        <v>0.41236377935257029</v>
      </c>
      <c r="U22" s="27">
        <f t="shared" si="16"/>
        <v>0.43154168848846197</v>
      </c>
      <c r="V22" s="27">
        <f t="shared" si="16"/>
        <v>0.64518909174095496</v>
      </c>
      <c r="W22" s="27">
        <f t="shared" si="16"/>
        <v>0.57288132574778383</v>
      </c>
      <c r="X22" s="27">
        <f t="shared" si="16"/>
        <v>0.32953774084253556</v>
      </c>
      <c r="Y22" s="27">
        <f t="shared" ref="Y22:Z22" si="17">SUM(Y23:Y24)</f>
        <v>0.49230520031020875</v>
      </c>
      <c r="Z22" s="27">
        <f t="shared" si="17"/>
        <v>0.74424323684892024</v>
      </c>
    </row>
    <row r="23" spans="1:26" ht="11.25" customHeight="1" x14ac:dyDescent="0.2">
      <c r="A23" s="29" t="s">
        <v>36</v>
      </c>
      <c r="B23" s="7" t="s">
        <v>37</v>
      </c>
      <c r="C23" s="8">
        <v>2.3826493617636961</v>
      </c>
      <c r="D23" s="8">
        <v>5.3399916293833538</v>
      </c>
      <c r="E23" s="8">
        <v>6.1243004834537063</v>
      </c>
      <c r="F23" s="8">
        <v>6.8355607695907024</v>
      </c>
      <c r="G23" s="8">
        <v>5.34919060583288</v>
      </c>
      <c r="H23" s="8">
        <v>6.0502980340326804</v>
      </c>
      <c r="I23" s="8">
        <v>5.5889952188468683</v>
      </c>
      <c r="J23" s="8">
        <v>3.7115738248723571</v>
      </c>
      <c r="K23" s="8">
        <v>4.0787437266610524</v>
      </c>
      <c r="L23" s="8">
        <v>2.5269050803722783</v>
      </c>
      <c r="M23" s="8">
        <v>2.2410162799973956</v>
      </c>
      <c r="N23" s="8">
        <v>2.8210074303428554</v>
      </c>
      <c r="O23" s="8">
        <v>1.3994389601017394</v>
      </c>
      <c r="P23" s="8">
        <v>2.34627930191935</v>
      </c>
      <c r="Q23" s="8">
        <v>1.0822154635597765</v>
      </c>
      <c r="R23" s="8">
        <v>0.66181774180629105</v>
      </c>
      <c r="S23" s="8">
        <v>0.38568374835544017</v>
      </c>
      <c r="T23" s="8">
        <v>0.41236377935257029</v>
      </c>
      <c r="U23" s="8">
        <v>0.43154168848846197</v>
      </c>
      <c r="V23" s="8">
        <v>0.64518909174095496</v>
      </c>
      <c r="W23" s="8">
        <v>0.57288132574778383</v>
      </c>
      <c r="X23" s="8">
        <v>0.32953774084253556</v>
      </c>
      <c r="Y23" s="8">
        <v>0.49230520031020875</v>
      </c>
      <c r="Z23" s="8">
        <v>0.74424323684892024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1746.7659457425996</v>
      </c>
      <c r="D26" s="27">
        <f t="shared" ref="D26:X26" si="19">SUM(D27,D33)</f>
        <v>1428.3692612961954</v>
      </c>
      <c r="E26" s="27">
        <f t="shared" si="19"/>
        <v>1501.5218091841007</v>
      </c>
      <c r="F26" s="27">
        <f t="shared" si="19"/>
        <v>1880.3317068791223</v>
      </c>
      <c r="G26" s="27">
        <f t="shared" si="19"/>
        <v>1336.3462716060271</v>
      </c>
      <c r="H26" s="27">
        <f t="shared" si="19"/>
        <v>1285.1361919185667</v>
      </c>
      <c r="I26" s="27">
        <f t="shared" si="19"/>
        <v>1270.7297709224456</v>
      </c>
      <c r="J26" s="27">
        <f t="shared" si="19"/>
        <v>1630.1879550886554</v>
      </c>
      <c r="K26" s="27">
        <f t="shared" si="19"/>
        <v>1505.2698669624915</v>
      </c>
      <c r="L26" s="27">
        <f t="shared" si="19"/>
        <v>1385.0969261075809</v>
      </c>
      <c r="M26" s="27">
        <f t="shared" si="19"/>
        <v>1116.1656967206379</v>
      </c>
      <c r="N26" s="27">
        <f t="shared" si="19"/>
        <v>1694.498857144358</v>
      </c>
      <c r="O26" s="27">
        <f t="shared" si="19"/>
        <v>1671.6685717164755</v>
      </c>
      <c r="P26" s="27">
        <f t="shared" si="19"/>
        <v>1277.6601915604147</v>
      </c>
      <c r="Q26" s="27">
        <f t="shared" si="19"/>
        <v>1355.5522265825575</v>
      </c>
      <c r="R26" s="27">
        <f t="shared" si="19"/>
        <v>1114.7495072262923</v>
      </c>
      <c r="S26" s="27">
        <f t="shared" si="19"/>
        <v>1114.7480257479474</v>
      </c>
      <c r="T26" s="27">
        <f t="shared" si="19"/>
        <v>1006.0865967901168</v>
      </c>
      <c r="U26" s="27">
        <f t="shared" si="19"/>
        <v>1110.3843239953537</v>
      </c>
      <c r="V26" s="27">
        <f t="shared" si="19"/>
        <v>1098.589266414491</v>
      </c>
      <c r="W26" s="27">
        <f t="shared" si="19"/>
        <v>1026.3074254764531</v>
      </c>
      <c r="X26" s="27">
        <f t="shared" si="19"/>
        <v>1413.0575424837293</v>
      </c>
      <c r="Y26" s="27">
        <f t="shared" ref="Y26:Z26" si="20">SUM(Y27,Y33)</f>
        <v>1374.6339232600599</v>
      </c>
      <c r="Z26" s="27">
        <f t="shared" si="20"/>
        <v>1449.0340153327254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2.6588423715242202</v>
      </c>
      <c r="D27" s="19">
        <f t="shared" ref="D27:X27" si="22">SUM(D28:D32)</f>
        <v>2.9278360845895781</v>
      </c>
      <c r="E27" s="19">
        <f t="shared" si="22"/>
        <v>2.6928879640335057</v>
      </c>
      <c r="F27" s="19">
        <f t="shared" si="22"/>
        <v>2.7793014281420327</v>
      </c>
      <c r="G27" s="19">
        <f t="shared" si="22"/>
        <v>2.6026725807194251</v>
      </c>
      <c r="H27" s="19">
        <f t="shared" si="22"/>
        <v>2.5749816374142109</v>
      </c>
      <c r="I27" s="19">
        <f t="shared" si="22"/>
        <v>2.8748070157206542</v>
      </c>
      <c r="J27" s="19">
        <f t="shared" si="22"/>
        <v>4.4296046701184011</v>
      </c>
      <c r="K27" s="19">
        <f t="shared" si="22"/>
        <v>3.3502465332046847</v>
      </c>
      <c r="L27" s="19">
        <f t="shared" si="22"/>
        <v>5.1372765731388172</v>
      </c>
      <c r="M27" s="19">
        <f t="shared" si="22"/>
        <v>3.511640094345311</v>
      </c>
      <c r="N27" s="19">
        <f t="shared" si="22"/>
        <v>2.5651750656414429</v>
      </c>
      <c r="O27" s="19">
        <f t="shared" si="22"/>
        <v>2.5873160610403438</v>
      </c>
      <c r="P27" s="19">
        <f t="shared" si="22"/>
        <v>1.4031204266207422</v>
      </c>
      <c r="Q27" s="19">
        <f t="shared" si="22"/>
        <v>0.2284563777417476</v>
      </c>
      <c r="R27" s="19">
        <f t="shared" si="22"/>
        <v>0.45800298239755932</v>
      </c>
      <c r="S27" s="19">
        <f t="shared" si="22"/>
        <v>0.49766836561100353</v>
      </c>
      <c r="T27" s="19">
        <f t="shared" si="22"/>
        <v>0.5107832660858932</v>
      </c>
      <c r="U27" s="19">
        <f t="shared" si="22"/>
        <v>1.0777581065697222</v>
      </c>
      <c r="V27" s="19">
        <f t="shared" si="22"/>
        <v>2.0024372581486274</v>
      </c>
      <c r="W27" s="19">
        <f t="shared" si="22"/>
        <v>2.1691824740202916</v>
      </c>
      <c r="X27" s="19">
        <f t="shared" si="22"/>
        <v>2.3756842552138351</v>
      </c>
      <c r="Y27" s="19">
        <f t="shared" ref="Y27:Z27" si="23">SUM(Y28:Y32)</f>
        <v>1.2602296271507794</v>
      </c>
      <c r="Z27" s="19">
        <f t="shared" si="23"/>
        <v>2.1297160653824361</v>
      </c>
    </row>
    <row r="28" spans="1:26" ht="11.25" customHeight="1" x14ac:dyDescent="0.2">
      <c r="A28" s="28" t="s">
        <v>44</v>
      </c>
      <c r="B28" s="7" t="s">
        <v>45</v>
      </c>
      <c r="C28" s="8">
        <v>2.6588423715242202</v>
      </c>
      <c r="D28" s="8">
        <v>2.9278360845895781</v>
      </c>
      <c r="E28" s="8">
        <v>2.6928879640335057</v>
      </c>
      <c r="F28" s="8">
        <v>2.7793014281420327</v>
      </c>
      <c r="G28" s="8">
        <v>2.6026725807194251</v>
      </c>
      <c r="H28" s="8">
        <v>2.5749816374142109</v>
      </c>
      <c r="I28" s="8">
        <v>2.8748070157206542</v>
      </c>
      <c r="J28" s="8">
        <v>3.1181817692430669</v>
      </c>
      <c r="K28" s="8">
        <v>3.3502465332046847</v>
      </c>
      <c r="L28" s="8">
        <v>4.4384814592428317</v>
      </c>
      <c r="M28" s="8">
        <v>3.5022083887654674</v>
      </c>
      <c r="N28" s="8">
        <v>2.5651750656414429</v>
      </c>
      <c r="O28" s="8">
        <v>2.5105292014079219</v>
      </c>
      <c r="P28" s="8">
        <v>1.2664294357899339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1.3114229008753338</v>
      </c>
      <c r="K29" s="8">
        <v>0</v>
      </c>
      <c r="L29" s="8">
        <v>0.6987951138959857</v>
      </c>
      <c r="M29" s="8">
        <v>9.4317055798435467E-3</v>
      </c>
      <c r="N29" s="8">
        <v>0</v>
      </c>
      <c r="O29" s="8">
        <v>7.6786859632421878E-2</v>
      </c>
      <c r="P29" s="8">
        <v>0.13669099083080821</v>
      </c>
      <c r="Q29" s="8">
        <v>0.2284563777417476</v>
      </c>
      <c r="R29" s="8">
        <v>0.45800298239755932</v>
      </c>
      <c r="S29" s="8">
        <v>0.49766836561100353</v>
      </c>
      <c r="T29" s="8">
        <v>0.5107832660858932</v>
      </c>
      <c r="U29" s="8">
        <v>1.0777581065697222</v>
      </c>
      <c r="V29" s="8">
        <v>2.0024372581486274</v>
      </c>
      <c r="W29" s="8">
        <v>2.1691824740202916</v>
      </c>
      <c r="X29" s="8">
        <v>2.3756842552138351</v>
      </c>
      <c r="Y29" s="8">
        <v>1.2602296271507794</v>
      </c>
      <c r="Z29" s="8">
        <v>2.1297160653824361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1744.1071033710753</v>
      </c>
      <c r="D33" s="19">
        <f t="shared" ref="D33:X33" si="25">SUM(D34:D50)</f>
        <v>1425.4414252116057</v>
      </c>
      <c r="E33" s="19">
        <f t="shared" si="25"/>
        <v>1498.8289212200671</v>
      </c>
      <c r="F33" s="19">
        <f t="shared" si="25"/>
        <v>1877.5524054509804</v>
      </c>
      <c r="G33" s="19">
        <f t="shared" si="25"/>
        <v>1333.7435990253077</v>
      </c>
      <c r="H33" s="19">
        <f t="shared" si="25"/>
        <v>1282.5612102811526</v>
      </c>
      <c r="I33" s="19">
        <f t="shared" si="25"/>
        <v>1267.8549639067248</v>
      </c>
      <c r="J33" s="19">
        <f t="shared" si="25"/>
        <v>1625.758350418537</v>
      </c>
      <c r="K33" s="19">
        <f t="shared" si="25"/>
        <v>1501.9196204292869</v>
      </c>
      <c r="L33" s="19">
        <f t="shared" si="25"/>
        <v>1379.9596495344422</v>
      </c>
      <c r="M33" s="19">
        <f t="shared" si="25"/>
        <v>1112.6540566262927</v>
      </c>
      <c r="N33" s="19">
        <f t="shared" si="25"/>
        <v>1691.9336820787166</v>
      </c>
      <c r="O33" s="19">
        <f t="shared" si="25"/>
        <v>1669.0812556554351</v>
      </c>
      <c r="P33" s="19">
        <f t="shared" si="25"/>
        <v>1276.2570711337939</v>
      </c>
      <c r="Q33" s="19">
        <f t="shared" si="25"/>
        <v>1355.3237702048157</v>
      </c>
      <c r="R33" s="19">
        <f t="shared" si="25"/>
        <v>1114.2915042438947</v>
      </c>
      <c r="S33" s="19">
        <f t="shared" si="25"/>
        <v>1114.2503573823365</v>
      </c>
      <c r="T33" s="19">
        <f t="shared" si="25"/>
        <v>1005.5758135240309</v>
      </c>
      <c r="U33" s="19">
        <f t="shared" si="25"/>
        <v>1109.306565888784</v>
      </c>
      <c r="V33" s="19">
        <f t="shared" si="25"/>
        <v>1096.5868291563424</v>
      </c>
      <c r="W33" s="19">
        <f t="shared" si="25"/>
        <v>1024.1382430024328</v>
      </c>
      <c r="X33" s="19">
        <f t="shared" si="25"/>
        <v>1410.6818582285155</v>
      </c>
      <c r="Y33" s="19">
        <f t="shared" ref="Y33:Z33" si="26">SUM(Y34:Y50)</f>
        <v>1373.3736936329092</v>
      </c>
      <c r="Z33" s="19">
        <f t="shared" si="26"/>
        <v>1446.904299267343</v>
      </c>
    </row>
    <row r="34" spans="1:26" ht="11.25" customHeight="1" x14ac:dyDescent="0.2">
      <c r="A34" s="28" t="s">
        <v>54</v>
      </c>
      <c r="B34" s="7" t="s">
        <v>55</v>
      </c>
      <c r="C34" s="8">
        <v>137.65424420854316</v>
      </c>
      <c r="D34" s="8">
        <v>159.19688469468633</v>
      </c>
      <c r="E34" s="8">
        <v>162.13517011163586</v>
      </c>
      <c r="F34" s="8">
        <v>286.38678353738851</v>
      </c>
      <c r="G34" s="8">
        <v>175.90163312609641</v>
      </c>
      <c r="H34" s="8">
        <v>164.39785544315876</v>
      </c>
      <c r="I34" s="8">
        <v>179.58256040856992</v>
      </c>
      <c r="J34" s="8">
        <v>389.40742577423015</v>
      </c>
      <c r="K34" s="8">
        <v>367.10993380763676</v>
      </c>
      <c r="L34" s="8">
        <v>199.42819890566105</v>
      </c>
      <c r="M34" s="8">
        <v>182.08525845309006</v>
      </c>
      <c r="N34" s="8">
        <v>182.33219335826999</v>
      </c>
      <c r="O34" s="8">
        <v>195.39706824965165</v>
      </c>
      <c r="P34" s="8">
        <v>140.61421345837221</v>
      </c>
      <c r="Q34" s="8">
        <v>157.12388581584952</v>
      </c>
      <c r="R34" s="8">
        <v>170.09791865544906</v>
      </c>
      <c r="S34" s="8">
        <v>192.36171052723299</v>
      </c>
      <c r="T34" s="8">
        <v>174.11755375259045</v>
      </c>
      <c r="U34" s="8">
        <v>173.63590012053032</v>
      </c>
      <c r="V34" s="8">
        <v>191.61144879329129</v>
      </c>
      <c r="W34" s="8">
        <v>196.64017916800952</v>
      </c>
      <c r="X34" s="8">
        <v>193.55459462309554</v>
      </c>
      <c r="Y34" s="8">
        <v>200.45781486511493</v>
      </c>
      <c r="Z34" s="8">
        <v>223.84425684737099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0.84283300371995606</v>
      </c>
      <c r="H35" s="8">
        <v>1.2550280142157577</v>
      </c>
      <c r="I35" s="8">
        <v>0.49692182334276841</v>
      </c>
      <c r="J35" s="8">
        <v>0.89917711523012767</v>
      </c>
      <c r="K35" s="8">
        <v>1.1211900199765157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9.7318493054195498E-3</v>
      </c>
      <c r="X35" s="8">
        <v>9.0232370546674493E-3</v>
      </c>
      <c r="Y35" s="8">
        <v>6.0262287242165745E-3</v>
      </c>
      <c r="Z35" s="8">
        <v>6.7647105997315823E-3</v>
      </c>
    </row>
    <row r="36" spans="1:26" ht="11.25" customHeight="1" x14ac:dyDescent="0.2">
      <c r="A36" s="28" t="s">
        <v>58</v>
      </c>
      <c r="B36" s="7" t="s">
        <v>59</v>
      </c>
      <c r="C36" s="8">
        <v>145.58195334619413</v>
      </c>
      <c r="D36" s="8">
        <v>224.42926598769014</v>
      </c>
      <c r="E36" s="8">
        <v>176.97041465136081</v>
      </c>
      <c r="F36" s="8">
        <v>122.64643545420428</v>
      </c>
      <c r="G36" s="8">
        <v>93.528884560674726</v>
      </c>
      <c r="H36" s="8">
        <v>113.28454199980524</v>
      </c>
      <c r="I36" s="8">
        <v>119.45343647141411</v>
      </c>
      <c r="J36" s="8">
        <v>100.03845258750763</v>
      </c>
      <c r="K36" s="8">
        <v>101.25830760406306</v>
      </c>
      <c r="L36" s="8">
        <v>135.29152205453488</v>
      </c>
      <c r="M36" s="8">
        <v>99.325296551991016</v>
      </c>
      <c r="N36" s="8">
        <v>131.87287117462455</v>
      </c>
      <c r="O36" s="8">
        <v>118.01375207736535</v>
      </c>
      <c r="P36" s="8">
        <v>78.244118537044031</v>
      </c>
      <c r="Q36" s="8">
        <v>105.52180333088768</v>
      </c>
      <c r="R36" s="8">
        <v>99.209279550078151</v>
      </c>
      <c r="S36" s="8">
        <v>88.120156679079471</v>
      </c>
      <c r="T36" s="8">
        <v>93.588078702038374</v>
      </c>
      <c r="U36" s="8">
        <v>105.63555845935292</v>
      </c>
      <c r="V36" s="8">
        <v>114.61059033680094</v>
      </c>
      <c r="W36" s="8">
        <v>105.21278791919615</v>
      </c>
      <c r="X36" s="8">
        <v>108.7306954473257</v>
      </c>
      <c r="Y36" s="8">
        <v>100.04659678028295</v>
      </c>
      <c r="Z36" s="8">
        <v>112.1957215386398</v>
      </c>
    </row>
    <row r="37" spans="1:26" ht="11.25" customHeight="1" x14ac:dyDescent="0.2">
      <c r="A37" s="28" t="s">
        <v>60</v>
      </c>
      <c r="B37" s="7" t="s">
        <v>61</v>
      </c>
      <c r="C37" s="8">
        <v>3.1265450107081212E-2</v>
      </c>
      <c r="D37" s="8">
        <v>6.965528051673732E-2</v>
      </c>
      <c r="E37" s="8">
        <v>159.90560704587776</v>
      </c>
      <c r="F37" s="8">
        <v>221.29376206952963</v>
      </c>
      <c r="G37" s="8">
        <v>229.52657465527403</v>
      </c>
      <c r="H37" s="8">
        <v>211.49817481131828</v>
      </c>
      <c r="I37" s="8">
        <v>202.85387335213784</v>
      </c>
      <c r="J37" s="8">
        <v>240.16663335866488</v>
      </c>
      <c r="K37" s="8">
        <v>186.16458591951076</v>
      </c>
      <c r="L37" s="8">
        <v>181.14725131729571</v>
      </c>
      <c r="M37" s="8">
        <v>131.00927254880006</v>
      </c>
      <c r="N37" s="8">
        <v>6.6952307916884696E-2</v>
      </c>
      <c r="O37" s="8">
        <v>430.55544948295199</v>
      </c>
      <c r="P37" s="8">
        <v>264.75764054331671</v>
      </c>
      <c r="Q37" s="8">
        <v>309.96612415923306</v>
      </c>
      <c r="R37" s="8">
        <v>0.82695554433761498</v>
      </c>
      <c r="S37" s="8">
        <v>95.848569205463292</v>
      </c>
      <c r="T37" s="8">
        <v>94.495765301676727</v>
      </c>
      <c r="U37" s="8">
        <v>90.183809470676607</v>
      </c>
      <c r="V37" s="8">
        <v>97.65661666712046</v>
      </c>
      <c r="W37" s="8">
        <v>41.134475176248863</v>
      </c>
      <c r="X37" s="8">
        <v>4.5027466227090267</v>
      </c>
      <c r="Y37" s="8">
        <v>2.1699657330556876</v>
      </c>
      <c r="Z37" s="8">
        <v>2.1878887155296081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2.758635075448423</v>
      </c>
      <c r="D41" s="8">
        <v>3.7625129227770886</v>
      </c>
      <c r="E41" s="8">
        <v>4.7888679719228646</v>
      </c>
      <c r="F41" s="8">
        <v>3.8424686275085254</v>
      </c>
      <c r="G41" s="8">
        <v>2.8843449135268586</v>
      </c>
      <c r="H41" s="8">
        <v>3.4285963762129406</v>
      </c>
      <c r="I41" s="8">
        <v>2.1759517957489751</v>
      </c>
      <c r="J41" s="8">
        <v>2.2041815677329812</v>
      </c>
      <c r="K41" s="8">
        <v>0.95874480789673955</v>
      </c>
      <c r="L41" s="8">
        <v>0.49003403784456268</v>
      </c>
      <c r="M41" s="8">
        <v>0.6108328961389965</v>
      </c>
      <c r="N41" s="8">
        <v>0.92210253778862916</v>
      </c>
      <c r="O41" s="8">
        <v>0.32700065321883942</v>
      </c>
      <c r="P41" s="8">
        <v>0.70948987540519326</v>
      </c>
      <c r="Q41" s="8">
        <v>0.99196887305445103</v>
      </c>
      <c r="R41" s="8">
        <v>4.3635241668325397</v>
      </c>
      <c r="S41" s="8">
        <v>3.9258993031081575</v>
      </c>
      <c r="T41" s="8">
        <v>2.4015864941311893</v>
      </c>
      <c r="U41" s="8">
        <v>3.1183589461481733</v>
      </c>
      <c r="V41" s="8">
        <v>1.2053544425372829</v>
      </c>
      <c r="W41" s="8">
        <v>0.87784111748889992</v>
      </c>
      <c r="X41" s="8">
        <v>0.91472059479967094</v>
      </c>
      <c r="Y41" s="8">
        <v>0.85424570911463482</v>
      </c>
      <c r="Z41" s="8">
        <v>0.69230850557631662</v>
      </c>
    </row>
    <row r="42" spans="1:26" ht="11.25" customHeight="1" x14ac:dyDescent="0.2">
      <c r="A42" s="28" t="s">
        <v>70</v>
      </c>
      <c r="B42" s="7" t="s">
        <v>71</v>
      </c>
      <c r="C42" s="8">
        <v>459.5581924490163</v>
      </c>
      <c r="D42" s="8">
        <v>0</v>
      </c>
      <c r="E42" s="8">
        <v>0</v>
      </c>
      <c r="F42" s="8">
        <v>2.1152772634486876E-2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113.33232128708062</v>
      </c>
      <c r="M42" s="8">
        <v>123.1830061051176</v>
      </c>
      <c r="N42" s="8">
        <v>259.90934271904524</v>
      </c>
      <c r="O42" s="8">
        <v>261.99890432700226</v>
      </c>
      <c r="P42" s="8">
        <v>247.10163940721824</v>
      </c>
      <c r="Q42" s="8">
        <v>230.05963628044049</v>
      </c>
      <c r="R42" s="8">
        <v>251.30905083023725</v>
      </c>
      <c r="S42" s="8">
        <v>264.38431211390383</v>
      </c>
      <c r="T42" s="8">
        <v>239.11103434603896</v>
      </c>
      <c r="U42" s="8">
        <v>236.15972520260124</v>
      </c>
      <c r="V42" s="8">
        <v>206.86075208752283</v>
      </c>
      <c r="W42" s="8">
        <v>221.12131146475446</v>
      </c>
      <c r="X42" s="8">
        <v>215.40733961371262</v>
      </c>
      <c r="Y42" s="8">
        <v>154.16486643967963</v>
      </c>
      <c r="Z42" s="8">
        <v>145.82985783512351</v>
      </c>
    </row>
    <row r="43" spans="1:26" ht="11.25" customHeight="1" x14ac:dyDescent="0.2">
      <c r="A43" s="28" t="s">
        <v>72</v>
      </c>
      <c r="B43" s="7" t="s">
        <v>73</v>
      </c>
      <c r="C43" s="8">
        <v>50.558567955294492</v>
      </c>
      <c r="D43" s="8">
        <v>66.059747943925217</v>
      </c>
      <c r="E43" s="8">
        <v>67.292110887600884</v>
      </c>
      <c r="F43" s="8">
        <v>86.425270948962748</v>
      </c>
      <c r="G43" s="8">
        <v>118.10742101007322</v>
      </c>
      <c r="H43" s="8">
        <v>114.54543908696552</v>
      </c>
      <c r="I43" s="8">
        <v>81.702729864720197</v>
      </c>
      <c r="J43" s="8">
        <v>97.950206479451637</v>
      </c>
      <c r="K43" s="8">
        <v>95.651999769127784</v>
      </c>
      <c r="L43" s="8">
        <v>83.317528329116712</v>
      </c>
      <c r="M43" s="8">
        <v>85.14524248088432</v>
      </c>
      <c r="N43" s="8">
        <v>476.07265978027954</v>
      </c>
      <c r="O43" s="8">
        <v>240.20176809433929</v>
      </c>
      <c r="P43" s="8">
        <v>132.85960951972473</v>
      </c>
      <c r="Q43" s="8">
        <v>170.30061811066781</v>
      </c>
      <c r="R43" s="8">
        <v>147.22514120454696</v>
      </c>
      <c r="S43" s="8">
        <v>119.13943590891408</v>
      </c>
      <c r="T43" s="8">
        <v>100.08651562100441</v>
      </c>
      <c r="U43" s="8">
        <v>152.34409634463449</v>
      </c>
      <c r="V43" s="8">
        <v>157.12922952805502</v>
      </c>
      <c r="W43" s="8">
        <v>166.97774492964197</v>
      </c>
      <c r="X43" s="8">
        <v>149.04745864951607</v>
      </c>
      <c r="Y43" s="8">
        <v>139.9297029314144</v>
      </c>
      <c r="Z43" s="8">
        <v>127.69274751012941</v>
      </c>
    </row>
    <row r="44" spans="1:26" ht="11.25" customHeight="1" x14ac:dyDescent="0.2">
      <c r="A44" s="28" t="s">
        <v>74</v>
      </c>
      <c r="B44" s="7" t="s">
        <v>75</v>
      </c>
      <c r="C44" s="8">
        <v>905.84721950209803</v>
      </c>
      <c r="D44" s="8">
        <v>918.78756580637491</v>
      </c>
      <c r="E44" s="8">
        <v>844.34554387006392</v>
      </c>
      <c r="F44" s="8">
        <v>1032.4097606691041</v>
      </c>
      <c r="G44" s="8">
        <v>658.04637992452069</v>
      </c>
      <c r="H44" s="8">
        <v>605.76894659178777</v>
      </c>
      <c r="I44" s="8">
        <v>627.99002513446771</v>
      </c>
      <c r="J44" s="8">
        <v>713.52062289497565</v>
      </c>
      <c r="K44" s="8">
        <v>684.85203459823424</v>
      </c>
      <c r="L44" s="8">
        <v>603.55686122379814</v>
      </c>
      <c r="M44" s="8">
        <v>420.63086150717226</v>
      </c>
      <c r="N44" s="8">
        <v>568.96417889312431</v>
      </c>
      <c r="O44" s="8">
        <v>356.31728147138301</v>
      </c>
      <c r="P44" s="8">
        <v>369.41235025386243</v>
      </c>
      <c r="Q44" s="8">
        <v>327.81667915096091</v>
      </c>
      <c r="R44" s="8">
        <v>392.71015656224716</v>
      </c>
      <c r="S44" s="8">
        <v>308.95311416638594</v>
      </c>
      <c r="T44" s="8">
        <v>228.1712354414544</v>
      </c>
      <c r="U44" s="8">
        <v>245.23197512485504</v>
      </c>
      <c r="V44" s="8">
        <v>204.15116914397038</v>
      </c>
      <c r="W44" s="8">
        <v>182.49973840436087</v>
      </c>
      <c r="X44" s="8">
        <v>165.11801706544099</v>
      </c>
      <c r="Y44" s="8">
        <v>182.5007585286323</v>
      </c>
      <c r="Z44" s="8">
        <v>198.47816057174634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0.45535575782152971</v>
      </c>
      <c r="T45" s="8">
        <v>3.6753186001080684E-2</v>
      </c>
      <c r="U45" s="8">
        <v>4.2592122968129115E-2</v>
      </c>
      <c r="V45" s="8">
        <v>0.47880895978199395</v>
      </c>
      <c r="W45" s="8">
        <v>1.4641690164286933</v>
      </c>
      <c r="X45" s="8">
        <v>3.8051978322474998E-2</v>
      </c>
      <c r="Y45" s="8">
        <v>7.8307143998917819E-3</v>
      </c>
      <c r="Z45" s="8">
        <v>5.6286925910536696E-2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32.613417334714711</v>
      </c>
      <c r="D48" s="8">
        <v>39.230480973871714</v>
      </c>
      <c r="E48" s="8">
        <v>44.172957323086358</v>
      </c>
      <c r="F48" s="8">
        <v>76.519659390459282</v>
      </c>
      <c r="G48" s="8">
        <v>40.859518731284837</v>
      </c>
      <c r="H48" s="8">
        <v>42.618231441286945</v>
      </c>
      <c r="I48" s="8">
        <v>41.911836523335985</v>
      </c>
      <c r="J48" s="8">
        <v>53.708496358663197</v>
      </c>
      <c r="K48" s="8">
        <v>50.166674678251908</v>
      </c>
      <c r="L48" s="8">
        <v>56.291011449479079</v>
      </c>
      <c r="M48" s="8">
        <v>52.081160068121989</v>
      </c>
      <c r="N48" s="8">
        <v>43.08468126116621</v>
      </c>
      <c r="O48" s="8">
        <v>37.446722524686983</v>
      </c>
      <c r="P48" s="8">
        <v>21.672792235127062</v>
      </c>
      <c r="Q48" s="8">
        <v>22.637889899970286</v>
      </c>
      <c r="R48" s="8">
        <v>26.175334181888708</v>
      </c>
      <c r="S48" s="8">
        <v>25.610589932536449</v>
      </c>
      <c r="T48" s="8">
        <v>60.176396448635842</v>
      </c>
      <c r="U48" s="8">
        <v>88.251004533775543</v>
      </c>
      <c r="V48" s="8">
        <v>105.34220555992228</v>
      </c>
      <c r="W48" s="8">
        <v>86.144047427737561</v>
      </c>
      <c r="X48" s="8">
        <v>102.69175663420472</v>
      </c>
      <c r="Y48" s="8">
        <v>64.197429553034752</v>
      </c>
      <c r="Z48" s="8">
        <v>45.654214282761686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9.5036080496588777</v>
      </c>
      <c r="D50" s="8">
        <v>13.905311601763799</v>
      </c>
      <c r="E50" s="8">
        <v>39.21824935851869</v>
      </c>
      <c r="F50" s="8">
        <v>48.007111981188807</v>
      </c>
      <c r="G50" s="8">
        <v>14.046009100137153</v>
      </c>
      <c r="H50" s="8">
        <v>25.764396516401352</v>
      </c>
      <c r="I50" s="8">
        <v>11.687628532987315</v>
      </c>
      <c r="J50" s="8">
        <v>27.863154282080888</v>
      </c>
      <c r="K50" s="8">
        <v>14.636149224589174</v>
      </c>
      <c r="L50" s="8">
        <v>7.1049209296314269</v>
      </c>
      <c r="M50" s="8">
        <v>18.583126014976454</v>
      </c>
      <c r="N50" s="8">
        <v>28.708700046501271</v>
      </c>
      <c r="O50" s="8">
        <v>28.823308774835844</v>
      </c>
      <c r="P50" s="8">
        <v>20.885217303723447</v>
      </c>
      <c r="Q50" s="8">
        <v>30.905164583751542</v>
      </c>
      <c r="R50" s="8">
        <v>22.374143548277374</v>
      </c>
      <c r="S50" s="8">
        <v>15.451213787890744</v>
      </c>
      <c r="T50" s="8">
        <v>13.390894230459402</v>
      </c>
      <c r="U50" s="8">
        <v>14.703545563241585</v>
      </c>
      <c r="V50" s="8">
        <v>17.540653637340029</v>
      </c>
      <c r="W50" s="8">
        <v>22.056216529260308</v>
      </c>
      <c r="X50" s="8">
        <v>470.66745376233393</v>
      </c>
      <c r="Y50" s="8">
        <v>529.03845614945578</v>
      </c>
      <c r="Z50" s="8">
        <v>590.26609182395509</v>
      </c>
    </row>
    <row r="51" spans="1:26" ht="11.25" customHeight="1" x14ac:dyDescent="0.2">
      <c r="A51" s="25" t="s">
        <v>88</v>
      </c>
      <c r="B51" s="26" t="s">
        <v>89</v>
      </c>
      <c r="C51" s="27">
        <v>4188.5606576023356</v>
      </c>
      <c r="D51" s="27">
        <v>4682.7421144300897</v>
      </c>
      <c r="E51" s="27">
        <v>4764.4787135432107</v>
      </c>
      <c r="F51" s="27">
        <v>4623.0924368444175</v>
      </c>
      <c r="G51" s="27">
        <v>4027.882698437335</v>
      </c>
      <c r="H51" s="27">
        <v>4051.7194950086305</v>
      </c>
      <c r="I51" s="27">
        <v>3826.8689890183987</v>
      </c>
      <c r="J51" s="27">
        <v>3871.7115835485497</v>
      </c>
      <c r="K51" s="27">
        <v>3650.7762399489689</v>
      </c>
      <c r="L51" s="27">
        <v>3610.470424175006</v>
      </c>
      <c r="M51" s="27">
        <v>3539.1569596562149</v>
      </c>
      <c r="N51" s="27">
        <v>3366.1581646105956</v>
      </c>
      <c r="O51" s="27">
        <v>3521.1420078835358</v>
      </c>
      <c r="P51" s="27">
        <v>3502.490657192081</v>
      </c>
      <c r="Q51" s="27">
        <v>3592.7901623988464</v>
      </c>
      <c r="R51" s="27">
        <v>3416.1092422189236</v>
      </c>
      <c r="S51" s="27">
        <v>3533.381258368729</v>
      </c>
      <c r="T51" s="27">
        <v>3420.2101788785221</v>
      </c>
      <c r="U51" s="27">
        <v>3353.4140407844056</v>
      </c>
      <c r="V51" s="27">
        <v>3441.5174987752198</v>
      </c>
      <c r="W51" s="27">
        <v>3523.5484929325789</v>
      </c>
      <c r="X51" s="27">
        <v>3815.0972968069136</v>
      </c>
      <c r="Y51" s="27">
        <v>3071.354827757893</v>
      </c>
      <c r="Z51" s="27">
        <v>3005.7026483260661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18.310154940481823</v>
      </c>
      <c r="D52" s="27">
        <f t="shared" ref="D52:X52" si="28">SUM(D53:D54)</f>
        <v>26.585288287205913</v>
      </c>
      <c r="E52" s="27">
        <f t="shared" si="28"/>
        <v>35.495322595430039</v>
      </c>
      <c r="F52" s="27">
        <f t="shared" si="28"/>
        <v>51.546118092679322</v>
      </c>
      <c r="G52" s="27">
        <f t="shared" si="28"/>
        <v>60.319910055379829</v>
      </c>
      <c r="H52" s="27">
        <f t="shared" si="28"/>
        <v>43.869296753578446</v>
      </c>
      <c r="I52" s="27">
        <f t="shared" si="28"/>
        <v>46.443628757502438</v>
      </c>
      <c r="J52" s="27">
        <f t="shared" si="28"/>
        <v>52.264957465906932</v>
      </c>
      <c r="K52" s="27">
        <f t="shared" si="28"/>
        <v>69.536584681963433</v>
      </c>
      <c r="L52" s="27">
        <f t="shared" si="28"/>
        <v>70.922398088173821</v>
      </c>
      <c r="M52" s="27">
        <f t="shared" si="28"/>
        <v>243.88007233147431</v>
      </c>
      <c r="N52" s="27">
        <f t="shared" si="28"/>
        <v>259.37943364271217</v>
      </c>
      <c r="O52" s="27">
        <f t="shared" si="28"/>
        <v>234.8407960983929</v>
      </c>
      <c r="P52" s="27">
        <f t="shared" si="28"/>
        <v>220.13930917727643</v>
      </c>
      <c r="Q52" s="27">
        <f t="shared" si="28"/>
        <v>258.05791576281433</v>
      </c>
      <c r="R52" s="27">
        <f t="shared" si="28"/>
        <v>234.02003025902505</v>
      </c>
      <c r="S52" s="27">
        <f t="shared" si="28"/>
        <v>291.81368340231649</v>
      </c>
      <c r="T52" s="27">
        <f t="shared" si="28"/>
        <v>239.9718681684603</v>
      </c>
      <c r="U52" s="27">
        <f t="shared" si="28"/>
        <v>223.31508381124371</v>
      </c>
      <c r="V52" s="27">
        <f t="shared" si="28"/>
        <v>233.97577126464455</v>
      </c>
      <c r="W52" s="27">
        <f t="shared" si="28"/>
        <v>242.52378507907912</v>
      </c>
      <c r="X52" s="27">
        <f t="shared" si="28"/>
        <v>208.4340826117357</v>
      </c>
      <c r="Y52" s="27">
        <f t="shared" ref="Y52:Z52" si="29">SUM(Y53:Y54)</f>
        <v>204.71192821333392</v>
      </c>
      <c r="Z52" s="27">
        <f t="shared" si="29"/>
        <v>226.97610712194151</v>
      </c>
    </row>
    <row r="53" spans="1:26" ht="11.25" customHeight="1" x14ac:dyDescent="0.2">
      <c r="A53" s="29" t="s">
        <v>116</v>
      </c>
      <c r="B53" s="7" t="s">
        <v>117</v>
      </c>
      <c r="C53" s="8">
        <v>18.283605519465759</v>
      </c>
      <c r="D53" s="8">
        <v>26.571075807161314</v>
      </c>
      <c r="E53" s="8">
        <v>35.482428304961203</v>
      </c>
      <c r="F53" s="8">
        <v>51.176835398391773</v>
      </c>
      <c r="G53" s="8">
        <v>59.78989713759281</v>
      </c>
      <c r="H53" s="8">
        <v>43.624392512186411</v>
      </c>
      <c r="I53" s="8">
        <v>46.201875570987909</v>
      </c>
      <c r="J53" s="8">
        <v>43.315695602310981</v>
      </c>
      <c r="K53" s="8">
        <v>69.536584681963433</v>
      </c>
      <c r="L53" s="8">
        <v>70.922398088173821</v>
      </c>
      <c r="M53" s="8">
        <v>240.00341761884394</v>
      </c>
      <c r="N53" s="8">
        <v>255.89903351814868</v>
      </c>
      <c r="O53" s="8">
        <v>231.80760330232383</v>
      </c>
      <c r="P53" s="8">
        <v>217.04886592574459</v>
      </c>
      <c r="Q53" s="8">
        <v>255.0677951311242</v>
      </c>
      <c r="R53" s="8">
        <v>230.5161737826968</v>
      </c>
      <c r="S53" s="8">
        <v>286.97203890384554</v>
      </c>
      <c r="T53" s="8">
        <v>236.44320518420375</v>
      </c>
      <c r="U53" s="8">
        <v>219.58418300212398</v>
      </c>
      <c r="V53" s="8">
        <v>230.07994571890671</v>
      </c>
      <c r="W53" s="8">
        <v>238.26566120662338</v>
      </c>
      <c r="X53" s="8">
        <v>203.65461111376158</v>
      </c>
      <c r="Y53" s="8">
        <v>200.51943277184611</v>
      </c>
      <c r="Z53" s="8">
        <v>222.97098897991961</v>
      </c>
    </row>
    <row r="54" spans="1:26" ht="11.25" customHeight="1" x14ac:dyDescent="0.2">
      <c r="A54" s="43" t="s">
        <v>118</v>
      </c>
      <c r="B54" s="44" t="s">
        <v>119</v>
      </c>
      <c r="C54" s="45">
        <v>2.6549421016063276E-2</v>
      </c>
      <c r="D54" s="45">
        <v>1.4212480044597105E-2</v>
      </c>
      <c r="E54" s="45">
        <v>1.289429046883858E-2</v>
      </c>
      <c r="F54" s="45">
        <v>0.36928269428754767</v>
      </c>
      <c r="G54" s="45">
        <v>0.53001291778702053</v>
      </c>
      <c r="H54" s="45">
        <v>0.24490424139203298</v>
      </c>
      <c r="I54" s="45">
        <v>0.24175318651452724</v>
      </c>
      <c r="J54" s="45">
        <v>8.949261863595952</v>
      </c>
      <c r="K54" s="45">
        <v>0</v>
      </c>
      <c r="L54" s="45">
        <v>0</v>
      </c>
      <c r="M54" s="45">
        <v>3.8766547126303568</v>
      </c>
      <c r="N54" s="45">
        <v>3.4804001245635008</v>
      </c>
      <c r="O54" s="45">
        <v>3.0331927960690601</v>
      </c>
      <c r="P54" s="45">
        <v>3.0904432515318363</v>
      </c>
      <c r="Q54" s="45">
        <v>2.9901206316901328</v>
      </c>
      <c r="R54" s="45">
        <v>3.5038564763282389</v>
      </c>
      <c r="S54" s="45">
        <v>4.8416444984709228</v>
      </c>
      <c r="T54" s="45">
        <v>3.528662984256564</v>
      </c>
      <c r="U54" s="45">
        <v>3.7309008091197295</v>
      </c>
      <c r="V54" s="45">
        <v>3.8958255457378335</v>
      </c>
      <c r="W54" s="45">
        <v>4.25812387245574</v>
      </c>
      <c r="X54" s="45">
        <v>4.7794714979741286</v>
      </c>
      <c r="Y54" s="45">
        <v>4.1924954414877984</v>
      </c>
      <c r="Z54" s="45">
        <v>4.0051181420218986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52.061061684236293</v>
      </c>
      <c r="D61" s="49">
        <f t="shared" ref="D61:X61" si="31">SUM(D62:D72)</f>
        <v>46.109973063388992</v>
      </c>
      <c r="E61" s="49">
        <f t="shared" si="31"/>
        <v>39.958808263859488</v>
      </c>
      <c r="F61" s="49">
        <f t="shared" si="31"/>
        <v>41.803551231326381</v>
      </c>
      <c r="G61" s="49">
        <f t="shared" si="31"/>
        <v>40.976228958321236</v>
      </c>
      <c r="H61" s="49">
        <f t="shared" si="31"/>
        <v>60.983660091973086</v>
      </c>
      <c r="I61" s="49">
        <f t="shared" si="31"/>
        <v>56.164184386233195</v>
      </c>
      <c r="J61" s="49">
        <f t="shared" si="31"/>
        <v>100.44827384130687</v>
      </c>
      <c r="K61" s="49">
        <f t="shared" si="31"/>
        <v>102.01159353247681</v>
      </c>
      <c r="L61" s="49">
        <f t="shared" si="31"/>
        <v>83.23610700627637</v>
      </c>
      <c r="M61" s="49">
        <f t="shared" si="31"/>
        <v>102.32944473591866</v>
      </c>
      <c r="N61" s="49">
        <f t="shared" si="31"/>
        <v>92.680623235258324</v>
      </c>
      <c r="O61" s="49">
        <f t="shared" si="31"/>
        <v>77.143388785856516</v>
      </c>
      <c r="P61" s="49">
        <f t="shared" si="31"/>
        <v>92.360242341408636</v>
      </c>
      <c r="Q61" s="49">
        <f t="shared" si="31"/>
        <v>105.33303390575671</v>
      </c>
      <c r="R61" s="49">
        <f t="shared" si="31"/>
        <v>131.96703884058195</v>
      </c>
      <c r="S61" s="49">
        <f t="shared" si="31"/>
        <v>160.37479401032726</v>
      </c>
      <c r="T61" s="49">
        <f t="shared" si="31"/>
        <v>149.67695191888365</v>
      </c>
      <c r="U61" s="49">
        <f t="shared" si="31"/>
        <v>123.66749104950557</v>
      </c>
      <c r="V61" s="49">
        <f t="shared" si="31"/>
        <v>144.08161665420843</v>
      </c>
      <c r="W61" s="49">
        <f t="shared" si="31"/>
        <v>154.82491448937057</v>
      </c>
      <c r="X61" s="49">
        <f t="shared" si="31"/>
        <v>197.05944110324447</v>
      </c>
      <c r="Y61" s="49">
        <f t="shared" ref="Y61:Z61" si="32">SUM(Y62:Y72)</f>
        <v>246.97213834755445</v>
      </c>
      <c r="Z61" s="49">
        <f t="shared" si="32"/>
        <v>275.04262257673332</v>
      </c>
    </row>
    <row r="62" spans="1:26" ht="11.25" customHeight="1" x14ac:dyDescent="0.2">
      <c r="A62" s="50" t="s">
        <v>92</v>
      </c>
      <c r="B62" s="51" t="s">
        <v>93</v>
      </c>
      <c r="C62" s="52">
        <v>44.346017938590641</v>
      </c>
      <c r="D62" s="52">
        <v>36.351249006324394</v>
      </c>
      <c r="E62" s="52">
        <v>39.243129312630444</v>
      </c>
      <c r="F62" s="52">
        <v>39.928957884255993</v>
      </c>
      <c r="G62" s="52">
        <v>38.613508748582134</v>
      </c>
      <c r="H62" s="52">
        <v>55.664919368924686</v>
      </c>
      <c r="I62" s="52">
        <v>53.753652863096981</v>
      </c>
      <c r="J62" s="52">
        <v>84.350794434171732</v>
      </c>
      <c r="K62" s="52">
        <v>79.354683258040765</v>
      </c>
      <c r="L62" s="52">
        <v>70.427330128143836</v>
      </c>
      <c r="M62" s="52">
        <v>76.815772180706944</v>
      </c>
      <c r="N62" s="52">
        <v>66.952488654903661</v>
      </c>
      <c r="O62" s="52">
        <v>63.763174248259467</v>
      </c>
      <c r="P62" s="52">
        <v>77.148976104087581</v>
      </c>
      <c r="Q62" s="52">
        <v>86.728488312885545</v>
      </c>
      <c r="R62" s="52">
        <v>112.65643025686856</v>
      </c>
      <c r="S62" s="52">
        <v>139.1255960339214</v>
      </c>
      <c r="T62" s="52">
        <v>129.5737131610438</v>
      </c>
      <c r="U62" s="52">
        <v>104.9595987526798</v>
      </c>
      <c r="V62" s="52">
        <v>120.59309622669056</v>
      </c>
      <c r="W62" s="52">
        <v>124.12870845532868</v>
      </c>
      <c r="X62" s="52">
        <v>148.7257329864984</v>
      </c>
      <c r="Y62" s="52">
        <v>189.11092736132915</v>
      </c>
      <c r="Z62" s="52">
        <v>183.17651435773823</v>
      </c>
    </row>
    <row r="63" spans="1:26" ht="11.25" customHeight="1" x14ac:dyDescent="0.2">
      <c r="A63" s="50" t="s">
        <v>94</v>
      </c>
      <c r="B63" s="51" t="s">
        <v>95</v>
      </c>
      <c r="C63" s="52">
        <v>6.1323336480226729</v>
      </c>
      <c r="D63" s="52">
        <v>8.5271014511835883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8.4242253661309974</v>
      </c>
      <c r="L63" s="52">
        <v>6.140555242775223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1.7363558109395754E-3</v>
      </c>
      <c r="U63" s="52">
        <v>5.1284290840737535E-3</v>
      </c>
      <c r="V63" s="52">
        <v>5.2612799162361848E-3</v>
      </c>
      <c r="W63" s="52">
        <v>7.8518470126420301E-3</v>
      </c>
      <c r="X63" s="52">
        <v>8.2072547619282746E-3</v>
      </c>
      <c r="Y63" s="52">
        <v>8.5758718249752484E-3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1.5505310019168856</v>
      </c>
      <c r="D64" s="52">
        <v>1.1973421464449734</v>
      </c>
      <c r="E64" s="52">
        <v>0.70015475476653921</v>
      </c>
      <c r="F64" s="52">
        <v>1.389172740986403</v>
      </c>
      <c r="G64" s="52">
        <v>1.6624991234422315</v>
      </c>
      <c r="H64" s="52">
        <v>5.0046451880915193</v>
      </c>
      <c r="I64" s="52">
        <v>2.0138233529053848</v>
      </c>
      <c r="J64" s="52">
        <v>4.0377932821903757</v>
      </c>
      <c r="K64" s="52">
        <v>2.6996142749948153</v>
      </c>
      <c r="L64" s="52">
        <v>2.5412564708627197</v>
      </c>
      <c r="M64" s="52">
        <v>18.701767239416174</v>
      </c>
      <c r="N64" s="52">
        <v>21.151308517080508</v>
      </c>
      <c r="O64" s="52">
        <v>8.7836284895268157</v>
      </c>
      <c r="P64" s="52">
        <v>9.7577894214615863</v>
      </c>
      <c r="Q64" s="52">
        <v>11.162249667444895</v>
      </c>
      <c r="R64" s="52">
        <v>12.195717616192644</v>
      </c>
      <c r="S64" s="52">
        <v>12.20533448125134</v>
      </c>
      <c r="T64" s="52">
        <v>14.566185666729195</v>
      </c>
      <c r="U64" s="52">
        <v>13.017434649315307</v>
      </c>
      <c r="V64" s="52">
        <v>17.60616092585207</v>
      </c>
      <c r="W64" s="52">
        <v>25.007408540142897</v>
      </c>
      <c r="X64" s="52">
        <v>41.838050570862443</v>
      </c>
      <c r="Y64" s="52">
        <v>51.030137676248152</v>
      </c>
      <c r="Z64" s="52">
        <v>84.407667858581817</v>
      </c>
    </row>
    <row r="65" spans="1:26" ht="11.25" customHeight="1" x14ac:dyDescent="0.2">
      <c r="A65" s="50" t="s">
        <v>98</v>
      </c>
      <c r="B65" s="51" t="s">
        <v>99</v>
      </c>
      <c r="C65" s="52">
        <v>3.2179095706088318E-2</v>
      </c>
      <c r="D65" s="52">
        <v>3.4280459436031412E-2</v>
      </c>
      <c r="E65" s="52">
        <v>1.5524196462506478E-2</v>
      </c>
      <c r="F65" s="52">
        <v>0.48542060608398652</v>
      </c>
      <c r="G65" s="52">
        <v>0.70022108629687085</v>
      </c>
      <c r="H65" s="52">
        <v>0.31409553495688525</v>
      </c>
      <c r="I65" s="52">
        <v>0.31084240844383781</v>
      </c>
      <c r="J65" s="52">
        <v>10.827978566219366</v>
      </c>
      <c r="K65" s="52">
        <v>0</v>
      </c>
      <c r="L65" s="52">
        <v>0</v>
      </c>
      <c r="M65" s="52">
        <v>4.6968879035140212</v>
      </c>
      <c r="N65" s="52">
        <v>4.234286630556559</v>
      </c>
      <c r="O65" s="52">
        <v>3.70110688080142</v>
      </c>
      <c r="P65" s="52">
        <v>3.7637387975674188</v>
      </c>
      <c r="Q65" s="52">
        <v>3.6348894361774002</v>
      </c>
      <c r="R65" s="52">
        <v>4.2651069886935611</v>
      </c>
      <c r="S65" s="52">
        <v>5.9165180553050405</v>
      </c>
      <c r="T65" s="52">
        <v>4.304332373512711</v>
      </c>
      <c r="U65" s="52">
        <v>4.5551067623942885</v>
      </c>
      <c r="V65" s="52">
        <v>4.7539313518791024</v>
      </c>
      <c r="W65" s="52">
        <v>5.2028774086608047</v>
      </c>
      <c r="X65" s="52">
        <v>5.8405422830012403</v>
      </c>
      <c r="Y65" s="52">
        <v>5.1290707450355049</v>
      </c>
      <c r="Z65" s="52">
        <v>4.9020625886559515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0.17183587217293378</v>
      </c>
      <c r="P66" s="52">
        <v>0.20392703747541516</v>
      </c>
      <c r="Q66" s="52">
        <v>0.14906845175361086</v>
      </c>
      <c r="R66" s="52">
        <v>0.26433332545832516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2.7706274460068407E-4</v>
      </c>
      <c r="K67" s="52">
        <v>2.3842243172720763E-4</v>
      </c>
      <c r="L67" s="52">
        <v>4.5412579800564669E-4</v>
      </c>
      <c r="M67" s="52">
        <v>1.4773553053075943E-4</v>
      </c>
      <c r="N67" s="52">
        <v>0</v>
      </c>
      <c r="O67" s="52">
        <v>0</v>
      </c>
      <c r="P67" s="52">
        <v>1.1119249589717296E-4</v>
      </c>
      <c r="Q67" s="52">
        <v>0</v>
      </c>
      <c r="R67" s="52">
        <v>0</v>
      </c>
      <c r="S67" s="52">
        <v>1.4544440646587791E-4</v>
      </c>
      <c r="T67" s="52">
        <v>1.3953060415080259E-4</v>
      </c>
      <c r="U67" s="52">
        <v>6.5555753150733597E-5</v>
      </c>
      <c r="V67" s="52">
        <v>1.0205608686949463E-4</v>
      </c>
      <c r="W67" s="52">
        <v>8.3509591239179796E-5</v>
      </c>
      <c r="X67" s="52">
        <v>1.3036029005506592E-4</v>
      </c>
      <c r="Y67" s="52">
        <v>3.3834211566961033E-4</v>
      </c>
      <c r="Z67" s="52">
        <v>5.0991110454911052E-4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8.5676021886744405E-2</v>
      </c>
      <c r="J68" s="52">
        <v>3.8850761303665098E-2</v>
      </c>
      <c r="K68" s="52">
        <v>2.5535012322062057E-2</v>
      </c>
      <c r="L68" s="52">
        <v>4.7887898278749688E-2</v>
      </c>
      <c r="M68" s="52">
        <v>2.1628447413800288E-2</v>
      </c>
      <c r="N68" s="52">
        <v>2.0028730864968897E-2</v>
      </c>
      <c r="O68" s="52">
        <v>6.9926427974646049E-4</v>
      </c>
      <c r="P68" s="52">
        <v>4.9242391040176599E-4</v>
      </c>
      <c r="Q68" s="52">
        <v>1.8239399944966906E-3</v>
      </c>
      <c r="R68" s="52">
        <v>1.4145128425983467E-3</v>
      </c>
      <c r="S68" s="52">
        <v>5.0517690512481605E-3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7.9929313140311473E-2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1.8973990024567276E-4</v>
      </c>
      <c r="J69" s="52">
        <v>0</v>
      </c>
      <c r="K69" s="52">
        <v>6.5168798005436749E-4</v>
      </c>
      <c r="L69" s="52">
        <v>4.6597255795361994E-3</v>
      </c>
      <c r="M69" s="52">
        <v>1.7517212905790046E-3</v>
      </c>
      <c r="N69" s="52">
        <v>1.8574583813396647E-3</v>
      </c>
      <c r="O69" s="52">
        <v>5.3776752942406381E-3</v>
      </c>
      <c r="P69" s="52">
        <v>3.8123141450459308E-3</v>
      </c>
      <c r="Q69" s="52">
        <v>6.7599131999425367E-3</v>
      </c>
      <c r="R69" s="52">
        <v>7.0161035427281386E-3</v>
      </c>
      <c r="S69" s="52">
        <v>3.0176507421005909E-2</v>
      </c>
      <c r="T69" s="52">
        <v>0.16944285118576832</v>
      </c>
      <c r="U69" s="52">
        <v>0.13110926695290961</v>
      </c>
      <c r="V69" s="52">
        <v>0.1015750029747315</v>
      </c>
      <c r="W69" s="52">
        <v>0.17377728168884024</v>
      </c>
      <c r="X69" s="52">
        <v>0.25270418907919073</v>
      </c>
      <c r="Y69" s="52">
        <v>0.22179451987596666</v>
      </c>
      <c r="Z69" s="52">
        <v>0.21748951499029476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1.1925797346771316</v>
      </c>
      <c r="K72" s="55">
        <v>11.506645510576394</v>
      </c>
      <c r="L72" s="55">
        <v>4.073963414838313</v>
      </c>
      <c r="M72" s="55">
        <v>2.0914895080466014</v>
      </c>
      <c r="N72" s="55">
        <v>0.32065324347130353</v>
      </c>
      <c r="O72" s="55">
        <v>0.71756635552189096</v>
      </c>
      <c r="P72" s="55">
        <v>1.4813950502653106</v>
      </c>
      <c r="Q72" s="55">
        <v>3.649754184300825</v>
      </c>
      <c r="R72" s="55">
        <v>2.5770200369835408</v>
      </c>
      <c r="S72" s="55">
        <v>3.0919717189708029</v>
      </c>
      <c r="T72" s="55">
        <v>1.0614019799970764</v>
      </c>
      <c r="U72" s="55">
        <v>0.99904763332605295</v>
      </c>
      <c r="V72" s="55">
        <v>1.0214898108088828</v>
      </c>
      <c r="W72" s="55">
        <v>0.30420744694547608</v>
      </c>
      <c r="X72" s="55">
        <v>0.39407345875119676</v>
      </c>
      <c r="Y72" s="55">
        <v>1.471293831125021</v>
      </c>
      <c r="Z72" s="55">
        <v>2.2584490325221602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110558.11062175142</v>
      </c>
      <c r="D2" s="21">
        <f t="shared" ref="D2:X2" si="0">SUM(D3,D17,D22,D25,D26,D51,D52)</f>
        <v>109328.12951082378</v>
      </c>
      <c r="E2" s="21">
        <f t="shared" si="0"/>
        <v>106194.49178455606</v>
      </c>
      <c r="F2" s="21">
        <f t="shared" si="0"/>
        <v>109760.49440476514</v>
      </c>
      <c r="G2" s="21">
        <f t="shared" si="0"/>
        <v>111882.30539351434</v>
      </c>
      <c r="H2" s="21">
        <f t="shared" si="0"/>
        <v>111980.71447328318</v>
      </c>
      <c r="I2" s="21">
        <f t="shared" si="0"/>
        <v>108811.58954627288</v>
      </c>
      <c r="J2" s="21">
        <f t="shared" si="0"/>
        <v>113306.3634880251</v>
      </c>
      <c r="K2" s="21">
        <f t="shared" si="0"/>
        <v>111813.03661104782</v>
      </c>
      <c r="L2" s="21">
        <f t="shared" si="0"/>
        <v>90367.912487524227</v>
      </c>
      <c r="M2" s="21">
        <f t="shared" si="0"/>
        <v>92858.961056715096</v>
      </c>
      <c r="N2" s="21">
        <f t="shared" si="0"/>
        <v>96217.073050188555</v>
      </c>
      <c r="O2" s="21">
        <f t="shared" si="0"/>
        <v>88639.026847373054</v>
      </c>
      <c r="P2" s="21">
        <f t="shared" si="0"/>
        <v>84461.983547111638</v>
      </c>
      <c r="Q2" s="21">
        <f t="shared" si="0"/>
        <v>84130.041062925913</v>
      </c>
      <c r="R2" s="21">
        <f t="shared" si="0"/>
        <v>85586.141146617461</v>
      </c>
      <c r="S2" s="21">
        <f t="shared" si="0"/>
        <v>87633.980413095254</v>
      </c>
      <c r="T2" s="21">
        <f t="shared" si="0"/>
        <v>85792.754516955523</v>
      </c>
      <c r="U2" s="21">
        <f t="shared" si="0"/>
        <v>89112.167716775963</v>
      </c>
      <c r="V2" s="21">
        <f t="shared" si="0"/>
        <v>88474.447583386573</v>
      </c>
      <c r="W2" s="21">
        <f t="shared" si="0"/>
        <v>87254.740128598831</v>
      </c>
      <c r="X2" s="21">
        <f t="shared" si="0"/>
        <v>88914.848867329638</v>
      </c>
      <c r="Y2" s="21">
        <f t="shared" ref="Y2:Z2" si="1">SUM(Y3,Y17,Y22,Y25,Y26,Y51,Y52)</f>
        <v>85545.440723894222</v>
      </c>
      <c r="Z2" s="21">
        <f t="shared" si="1"/>
        <v>77785.867537761427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28143.932836143038</v>
      </c>
      <c r="D3" s="24">
        <f t="shared" si="2"/>
        <v>24803.394632062806</v>
      </c>
      <c r="E3" s="24">
        <f t="shared" si="2"/>
        <v>21851.025332385776</v>
      </c>
      <c r="F3" s="24">
        <f t="shared" si="2"/>
        <v>22315.507378306986</v>
      </c>
      <c r="G3" s="24">
        <f t="shared" si="2"/>
        <v>21923.919046772782</v>
      </c>
      <c r="H3" s="24">
        <f t="shared" si="2"/>
        <v>19903.25481943072</v>
      </c>
      <c r="I3" s="24">
        <f t="shared" si="2"/>
        <v>20010.288220388422</v>
      </c>
      <c r="J3" s="24">
        <f t="shared" si="2"/>
        <v>26778.901720151283</v>
      </c>
      <c r="K3" s="24">
        <f t="shared" si="2"/>
        <v>24905.81824344107</v>
      </c>
      <c r="L3" s="24">
        <f t="shared" si="2"/>
        <v>16850.817779751589</v>
      </c>
      <c r="M3" s="24">
        <f t="shared" si="2"/>
        <v>18133.132677446527</v>
      </c>
      <c r="N3" s="24">
        <f t="shared" si="2"/>
        <v>20746.20663264006</v>
      </c>
      <c r="O3" s="24">
        <f t="shared" si="2"/>
        <v>19163.509433889049</v>
      </c>
      <c r="P3" s="24">
        <f t="shared" si="2"/>
        <v>16460.65005792605</v>
      </c>
      <c r="Q3" s="24">
        <f t="shared" si="2"/>
        <v>16965.698106573898</v>
      </c>
      <c r="R3" s="24">
        <f t="shared" si="2"/>
        <v>15685.976021856495</v>
      </c>
      <c r="S3" s="24">
        <f t="shared" si="2"/>
        <v>15351.617656835551</v>
      </c>
      <c r="T3" s="24">
        <f t="shared" si="2"/>
        <v>15420.303997972393</v>
      </c>
      <c r="U3" s="24">
        <f t="shared" si="2"/>
        <v>15961.450207562339</v>
      </c>
      <c r="V3" s="24">
        <f t="shared" si="2"/>
        <v>15238.53455900774</v>
      </c>
      <c r="W3" s="24">
        <f t="shared" si="2"/>
        <v>15676.947396703647</v>
      </c>
      <c r="X3" s="24">
        <f t="shared" si="2"/>
        <v>15122.492049774208</v>
      </c>
      <c r="Y3" s="24">
        <f t="shared" ref="Y3:Z3" si="3">SUM(Y4,Y8,Y11)</f>
        <v>13603.807030659211</v>
      </c>
      <c r="Z3" s="24">
        <f t="shared" si="3"/>
        <v>11469.303955500269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20363.828860936614</v>
      </c>
      <c r="D4" s="19">
        <f t="shared" si="4"/>
        <v>17733.148989826412</v>
      </c>
      <c r="E4" s="19">
        <f t="shared" si="4"/>
        <v>15429.02918171801</v>
      </c>
      <c r="F4" s="19">
        <f t="shared" si="4"/>
        <v>14682.893487870073</v>
      </c>
      <c r="G4" s="19">
        <f t="shared" si="4"/>
        <v>14028.149837907058</v>
      </c>
      <c r="H4" s="19">
        <f t="shared" si="4"/>
        <v>12857.995712131764</v>
      </c>
      <c r="I4" s="19">
        <f t="shared" si="4"/>
        <v>12803.753254413141</v>
      </c>
      <c r="J4" s="19">
        <f t="shared" si="4"/>
        <v>18712.39418553601</v>
      </c>
      <c r="K4" s="19">
        <f t="shared" si="4"/>
        <v>16788.684865347881</v>
      </c>
      <c r="L4" s="19">
        <f t="shared" si="4"/>
        <v>10447.603923379105</v>
      </c>
      <c r="M4" s="19">
        <f t="shared" si="4"/>
        <v>11374.817724254992</v>
      </c>
      <c r="N4" s="19">
        <f t="shared" si="4"/>
        <v>13415.390644217505</v>
      </c>
      <c r="O4" s="19">
        <f t="shared" si="4"/>
        <v>11646.39758944395</v>
      </c>
      <c r="P4" s="19">
        <f t="shared" si="4"/>
        <v>9369.3836100532299</v>
      </c>
      <c r="Q4" s="19">
        <f t="shared" si="4"/>
        <v>9854.9669566692264</v>
      </c>
      <c r="R4" s="19">
        <f t="shared" si="4"/>
        <v>8559.5470889760381</v>
      </c>
      <c r="S4" s="19">
        <f t="shared" si="4"/>
        <v>8318.9026895449151</v>
      </c>
      <c r="T4" s="19">
        <f t="shared" si="4"/>
        <v>8220.6839479428545</v>
      </c>
      <c r="U4" s="19">
        <f t="shared" si="4"/>
        <v>8923.062326320618</v>
      </c>
      <c r="V4" s="19">
        <f t="shared" si="4"/>
        <v>8515.9576285105759</v>
      </c>
      <c r="W4" s="19">
        <f t="shared" si="4"/>
        <v>7573.2890879684492</v>
      </c>
      <c r="X4" s="19">
        <f t="shared" si="4"/>
        <v>7994.5514688377225</v>
      </c>
      <c r="Y4" s="19">
        <f t="shared" ref="Y4:Z4" si="5">SUM(Y5:Y7)</f>
        <v>6234.3509204045977</v>
      </c>
      <c r="Z4" s="19">
        <f t="shared" si="5"/>
        <v>4766.0365099123037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51.349796841599982</v>
      </c>
      <c r="D5" s="8">
        <f>FC_IND_NMM_CM_E!D5+FC_IND_NMM_CR_E!D5+FC_IND_NMM_GL_E!D5</f>
        <v>40.075351651199988</v>
      </c>
      <c r="E5" s="8">
        <f>FC_IND_NMM_CM_E!E5+FC_IND_NMM_CR_E!E5+FC_IND_NMM_GL_E!E5</f>
        <v>236.89307071199994</v>
      </c>
      <c r="F5" s="8">
        <f>FC_IND_NMM_CM_E!F5+FC_IND_NMM_CR_E!F5+FC_IND_NMM_GL_E!F5</f>
        <v>368.86742933760002</v>
      </c>
      <c r="G5" s="8">
        <f>FC_IND_NMM_CM_E!G5+FC_IND_NMM_CR_E!G5+FC_IND_NMM_GL_E!G5</f>
        <v>560.35799122600054</v>
      </c>
      <c r="H5" s="8">
        <f>FC_IND_NMM_CM_E!H5+FC_IND_NMM_CR_E!H5+FC_IND_NMM_GL_E!H5</f>
        <v>600.055680751728</v>
      </c>
      <c r="I5" s="8">
        <f>FC_IND_NMM_CM_E!I5+FC_IND_NMM_CR_E!I5+FC_IND_NMM_GL_E!I5</f>
        <v>574.44469082557589</v>
      </c>
      <c r="J5" s="8">
        <f>FC_IND_NMM_CM_E!J5+FC_IND_NMM_CR_E!J5+FC_IND_NMM_GL_E!J5</f>
        <v>704.47071217090502</v>
      </c>
      <c r="K5" s="8">
        <f>FC_IND_NMM_CM_E!K5+FC_IND_NMM_CR_E!K5+FC_IND_NMM_GL_E!K5</f>
        <v>766.83667886310172</v>
      </c>
      <c r="L5" s="8">
        <f>FC_IND_NMM_CM_E!L5+FC_IND_NMM_CR_E!L5+FC_IND_NMM_GL_E!L5</f>
        <v>645.88560202641111</v>
      </c>
      <c r="M5" s="8">
        <f>FC_IND_NMM_CM_E!M5+FC_IND_NMM_CR_E!M5+FC_IND_NMM_GL_E!M5</f>
        <v>1010.5371067038745</v>
      </c>
      <c r="N5" s="8">
        <f>FC_IND_NMM_CM_E!N5+FC_IND_NMM_CR_E!N5+FC_IND_NMM_GL_E!N5</f>
        <v>1575.6202553661965</v>
      </c>
      <c r="O5" s="8">
        <f>FC_IND_NMM_CM_E!O5+FC_IND_NMM_CR_E!O5+FC_IND_NMM_GL_E!O5</f>
        <v>1412.286113225852</v>
      </c>
      <c r="P5" s="8">
        <f>FC_IND_NMM_CM_E!P5+FC_IND_NMM_CR_E!P5+FC_IND_NMM_GL_E!P5</f>
        <v>837.17347850068768</v>
      </c>
      <c r="Q5" s="8">
        <f>FC_IND_NMM_CM_E!Q5+FC_IND_NMM_CR_E!Q5+FC_IND_NMM_GL_E!Q5</f>
        <v>495.62802081088813</v>
      </c>
      <c r="R5" s="8">
        <f>FC_IND_NMM_CM_E!R5+FC_IND_NMM_CR_E!R5+FC_IND_NMM_GL_E!R5</f>
        <v>436.31674434764972</v>
      </c>
      <c r="S5" s="8">
        <f>FC_IND_NMM_CM_E!S5+FC_IND_NMM_CR_E!S5+FC_IND_NMM_GL_E!S5</f>
        <v>510.61856897096766</v>
      </c>
      <c r="T5" s="8">
        <f>FC_IND_NMM_CM_E!T5+FC_IND_NMM_CR_E!T5+FC_IND_NMM_GL_E!T5</f>
        <v>499.59589791617879</v>
      </c>
      <c r="U5" s="8">
        <f>FC_IND_NMM_CM_E!U5+FC_IND_NMM_CR_E!U5+FC_IND_NMM_GL_E!U5</f>
        <v>630.05849749492018</v>
      </c>
      <c r="V5" s="8">
        <f>FC_IND_NMM_CM_E!V5+FC_IND_NMM_CR_E!V5+FC_IND_NMM_GL_E!V5</f>
        <v>512.16677420406961</v>
      </c>
      <c r="W5" s="8">
        <f>FC_IND_NMM_CM_E!W5+FC_IND_NMM_CR_E!W5+FC_IND_NMM_GL_E!W5</f>
        <v>408.77668566233478</v>
      </c>
      <c r="X5" s="8">
        <f>FC_IND_NMM_CM_E!X5+FC_IND_NMM_CR_E!X5+FC_IND_NMM_GL_E!X5</f>
        <v>662.89761747766715</v>
      </c>
      <c r="Y5" s="8">
        <f>FC_IND_NMM_CM_E!Y5+FC_IND_NMM_CR_E!Y5+FC_IND_NMM_GL_E!Y5</f>
        <v>379.75113036560589</v>
      </c>
      <c r="Z5" s="8">
        <f>FC_IND_NMM_CM_E!Z5+FC_IND_NMM_CR_E!Z5+FC_IND_NMM_GL_E!Z5</f>
        <v>114.63706444225588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10.680766219199995</v>
      </c>
      <c r="D6" s="8">
        <f>FC_IND_NMM_CM_E!D6+FC_IND_NMM_CR_E!D6+FC_IND_NMM_GL_E!D6</f>
        <v>5.3852917272000003</v>
      </c>
      <c r="E6" s="8">
        <f>FC_IND_NMM_CM_E!E6+FC_IND_NMM_CR_E!E6+FC_IND_NMM_GL_E!E6</f>
        <v>2.6703616632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27.725330160000002</v>
      </c>
      <c r="K6" s="8">
        <f>FC_IND_NMM_CM_E!K6+FC_IND_NMM_CR_E!K6+FC_IND_NMM_GL_E!K6</f>
        <v>27.807960364799996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157.72185000000002</v>
      </c>
      <c r="P6" s="8">
        <f>FC_IND_NMM_CM_E!P6+FC_IND_NMM_CR_E!P6+FC_IND_NMM_GL_E!P6</f>
        <v>0</v>
      </c>
      <c r="Q6" s="8">
        <f>FC_IND_NMM_CM_E!Q6+FC_IND_NMM_CR_E!Q6+FC_IND_NMM_GL_E!Q6</f>
        <v>4.752855359999999</v>
      </c>
      <c r="R6" s="8">
        <f>FC_IND_NMM_CM_E!R6+FC_IND_NMM_CR_E!R6+FC_IND_NMM_GL_E!R6</f>
        <v>1.1840615999999988</v>
      </c>
      <c r="S6" s="8">
        <f>FC_IND_NMM_CM_E!S6+FC_IND_NMM_CR_E!S6+FC_IND_NMM_GL_E!S6</f>
        <v>1.6848935999999979</v>
      </c>
      <c r="T6" s="8">
        <f>FC_IND_NMM_CM_E!T6+FC_IND_NMM_CR_E!T6+FC_IND_NMM_GL_E!T6</f>
        <v>1.017230399999999</v>
      </c>
      <c r="U6" s="8">
        <f>FC_IND_NMM_CM_E!U6+FC_IND_NMM_CR_E!U6+FC_IND_NMM_GL_E!U6</f>
        <v>1.9457999999999975</v>
      </c>
      <c r="V6" s="8">
        <f>FC_IND_NMM_CM_E!V6+FC_IND_NMM_CR_E!V6+FC_IND_NMM_GL_E!V6</f>
        <v>1.4507207999999978</v>
      </c>
      <c r="W6" s="8">
        <f>FC_IND_NMM_CM_E!W6+FC_IND_NMM_CR_E!W6+FC_IND_NMM_GL_E!W6</f>
        <v>1.5637463999999976</v>
      </c>
      <c r="X6" s="8">
        <f>FC_IND_NMM_CM_E!X6+FC_IND_NMM_CR_E!X6+FC_IND_NMM_GL_E!X6</f>
        <v>1.735629506399998</v>
      </c>
      <c r="Y6" s="8">
        <f>FC_IND_NMM_CM_E!Y6+FC_IND_NMM_CR_E!Y6+FC_IND_NMM_GL_E!Y6</f>
        <v>1.7426305319999975</v>
      </c>
      <c r="Z6" s="8">
        <f>FC_IND_NMM_CM_E!Z6+FC_IND_NMM_CR_E!Z6+FC_IND_NMM_GL_E!Z6</f>
        <v>1.2556729319999982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20301.798297875815</v>
      </c>
      <c r="D7" s="8">
        <f>FC_IND_NMM_CM_E!D7+FC_IND_NMM_CR_E!D7+FC_IND_NMM_GL_E!D7</f>
        <v>17687.688346448012</v>
      </c>
      <c r="E7" s="8">
        <f>FC_IND_NMM_CM_E!E7+FC_IND_NMM_CR_E!E7+FC_IND_NMM_GL_E!E7</f>
        <v>15189.465749342809</v>
      </c>
      <c r="F7" s="8">
        <f>FC_IND_NMM_CM_E!F7+FC_IND_NMM_CR_E!F7+FC_IND_NMM_GL_E!F7</f>
        <v>14314.026058532472</v>
      </c>
      <c r="G7" s="8">
        <f>FC_IND_NMM_CM_E!G7+FC_IND_NMM_CR_E!G7+FC_IND_NMM_GL_E!G7</f>
        <v>13467.791846681057</v>
      </c>
      <c r="H7" s="8">
        <f>FC_IND_NMM_CM_E!H7+FC_IND_NMM_CR_E!H7+FC_IND_NMM_GL_E!H7</f>
        <v>12257.940031380036</v>
      </c>
      <c r="I7" s="8">
        <f>FC_IND_NMM_CM_E!I7+FC_IND_NMM_CR_E!I7+FC_IND_NMM_GL_E!I7</f>
        <v>12229.308563587565</v>
      </c>
      <c r="J7" s="8">
        <f>FC_IND_NMM_CM_E!J7+FC_IND_NMM_CR_E!J7+FC_IND_NMM_GL_E!J7</f>
        <v>17980.198143205103</v>
      </c>
      <c r="K7" s="8">
        <f>FC_IND_NMM_CM_E!K7+FC_IND_NMM_CR_E!K7+FC_IND_NMM_GL_E!K7</f>
        <v>15994.040226119978</v>
      </c>
      <c r="L7" s="8">
        <f>FC_IND_NMM_CM_E!L7+FC_IND_NMM_CR_E!L7+FC_IND_NMM_GL_E!L7</f>
        <v>9801.7183213526932</v>
      </c>
      <c r="M7" s="8">
        <f>FC_IND_NMM_CM_E!M7+FC_IND_NMM_CR_E!M7+FC_IND_NMM_GL_E!M7</f>
        <v>10364.280617551118</v>
      </c>
      <c r="N7" s="8">
        <f>FC_IND_NMM_CM_E!N7+FC_IND_NMM_CR_E!N7+FC_IND_NMM_GL_E!N7</f>
        <v>11839.770388851308</v>
      </c>
      <c r="O7" s="8">
        <f>FC_IND_NMM_CM_E!O7+FC_IND_NMM_CR_E!O7+FC_IND_NMM_GL_E!O7</f>
        <v>10076.389626218099</v>
      </c>
      <c r="P7" s="8">
        <f>FC_IND_NMM_CM_E!P7+FC_IND_NMM_CR_E!P7+FC_IND_NMM_GL_E!P7</f>
        <v>8532.2101315525415</v>
      </c>
      <c r="Q7" s="8">
        <f>FC_IND_NMM_CM_E!Q7+FC_IND_NMM_CR_E!Q7+FC_IND_NMM_GL_E!Q7</f>
        <v>9354.5860804983386</v>
      </c>
      <c r="R7" s="8">
        <f>FC_IND_NMM_CM_E!R7+FC_IND_NMM_CR_E!R7+FC_IND_NMM_GL_E!R7</f>
        <v>8122.0462830283886</v>
      </c>
      <c r="S7" s="8">
        <f>FC_IND_NMM_CM_E!S7+FC_IND_NMM_CR_E!S7+FC_IND_NMM_GL_E!S7</f>
        <v>7806.5992269739481</v>
      </c>
      <c r="T7" s="8">
        <f>FC_IND_NMM_CM_E!T7+FC_IND_NMM_CR_E!T7+FC_IND_NMM_GL_E!T7</f>
        <v>7720.0708196266751</v>
      </c>
      <c r="U7" s="8">
        <f>FC_IND_NMM_CM_E!U7+FC_IND_NMM_CR_E!U7+FC_IND_NMM_GL_E!U7</f>
        <v>8291.058028825697</v>
      </c>
      <c r="V7" s="8">
        <f>FC_IND_NMM_CM_E!V7+FC_IND_NMM_CR_E!V7+FC_IND_NMM_GL_E!V7</f>
        <v>8002.3401335065064</v>
      </c>
      <c r="W7" s="8">
        <f>FC_IND_NMM_CM_E!W7+FC_IND_NMM_CR_E!W7+FC_IND_NMM_GL_E!W7</f>
        <v>7162.9486559061143</v>
      </c>
      <c r="X7" s="8">
        <f>FC_IND_NMM_CM_E!X7+FC_IND_NMM_CR_E!X7+FC_IND_NMM_GL_E!X7</f>
        <v>7329.9182218536553</v>
      </c>
      <c r="Y7" s="8">
        <f>FC_IND_NMM_CM_E!Y7+FC_IND_NMM_CR_E!Y7+FC_IND_NMM_GL_E!Y7</f>
        <v>5852.8571595069916</v>
      </c>
      <c r="Z7" s="8">
        <f>FC_IND_NMM_CM_E!Z7+FC_IND_NMM_CR_E!Z7+FC_IND_NMM_GL_E!Z7</f>
        <v>4650.1437725380474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858.87945782755764</v>
      </c>
      <c r="D8" s="19">
        <f t="shared" si="6"/>
        <v>739.16700175049596</v>
      </c>
      <c r="E8" s="19">
        <f t="shared" si="6"/>
        <v>661.65287258197986</v>
      </c>
      <c r="F8" s="19">
        <f t="shared" si="6"/>
        <v>694.82245518520335</v>
      </c>
      <c r="G8" s="19">
        <f t="shared" si="6"/>
        <v>856.83810088001906</v>
      </c>
      <c r="H8" s="19">
        <f t="shared" si="6"/>
        <v>772.65085718179887</v>
      </c>
      <c r="I8" s="19">
        <f t="shared" si="6"/>
        <v>892.78460608894159</v>
      </c>
      <c r="J8" s="19">
        <f t="shared" si="6"/>
        <v>992.14887376227171</v>
      </c>
      <c r="K8" s="19">
        <f t="shared" si="6"/>
        <v>1180.3514210194289</v>
      </c>
      <c r="L8" s="19">
        <f t="shared" si="6"/>
        <v>743.11034124010757</v>
      </c>
      <c r="M8" s="19">
        <f t="shared" si="6"/>
        <v>647.75909631723016</v>
      </c>
      <c r="N8" s="19">
        <f t="shared" si="6"/>
        <v>490.92282625526934</v>
      </c>
      <c r="O8" s="19">
        <f t="shared" si="6"/>
        <v>1068.7266308773405</v>
      </c>
      <c r="P8" s="19">
        <f t="shared" si="6"/>
        <v>888.9440109611827</v>
      </c>
      <c r="Q8" s="19">
        <f t="shared" si="6"/>
        <v>853.31927024813103</v>
      </c>
      <c r="R8" s="19">
        <f t="shared" si="6"/>
        <v>821.09768825379092</v>
      </c>
      <c r="S8" s="19">
        <f t="shared" si="6"/>
        <v>801.13168997146727</v>
      </c>
      <c r="T8" s="19">
        <f t="shared" si="6"/>
        <v>686.82950916508503</v>
      </c>
      <c r="U8" s="19">
        <f t="shared" si="6"/>
        <v>732.98754840873937</v>
      </c>
      <c r="V8" s="19">
        <f t="shared" si="6"/>
        <v>734.66564166604098</v>
      </c>
      <c r="W8" s="19">
        <f t="shared" si="6"/>
        <v>691.77593677140612</v>
      </c>
      <c r="X8" s="19">
        <f t="shared" si="6"/>
        <v>892.16065314490447</v>
      </c>
      <c r="Y8" s="19">
        <f t="shared" ref="Y8:Z8" si="7">SUM(Y9:Y10)</f>
        <v>799.66448809729127</v>
      </c>
      <c r="Z8" s="19">
        <f t="shared" si="7"/>
        <v>702.54565089152618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468.74404510559987</v>
      </c>
      <c r="D9" s="8">
        <f>FC_IND_NMM_CM_E!D9+FC_IND_NMM_CR_E!D9+FC_IND_NMM_GL_E!D9</f>
        <v>425.1111415055999</v>
      </c>
      <c r="E9" s="8">
        <f>FC_IND_NMM_CM_E!E9+FC_IND_NMM_CR_E!E9+FC_IND_NMM_GL_E!E9</f>
        <v>333.99012622559991</v>
      </c>
      <c r="F9" s="8">
        <f>FC_IND_NMM_CM_E!F9+FC_IND_NMM_CR_E!F9+FC_IND_NMM_GL_E!F9</f>
        <v>331.38902615999996</v>
      </c>
      <c r="G9" s="8">
        <f>FC_IND_NMM_CM_E!G9+FC_IND_NMM_CR_E!G9+FC_IND_NMM_GL_E!G9</f>
        <v>432.70200958559997</v>
      </c>
      <c r="H9" s="8">
        <f>FC_IND_NMM_CM_E!H9+FC_IND_NMM_CR_E!H9+FC_IND_NMM_GL_E!H9</f>
        <v>446.82453812639994</v>
      </c>
      <c r="I9" s="8">
        <f>FC_IND_NMM_CM_E!I9+FC_IND_NMM_CR_E!I9+FC_IND_NMM_GL_E!I9</f>
        <v>606.17363129759997</v>
      </c>
      <c r="J9" s="8">
        <f>FC_IND_NMM_CM_E!J9+FC_IND_NMM_CR_E!J9+FC_IND_NMM_GL_E!J9</f>
        <v>634.37406995519996</v>
      </c>
      <c r="K9" s="8">
        <f>FC_IND_NMM_CM_E!K9+FC_IND_NMM_CR_E!K9+FC_IND_NMM_GL_E!K9</f>
        <v>548.49721769759992</v>
      </c>
      <c r="L9" s="8">
        <f>FC_IND_NMM_CM_E!L9+FC_IND_NMM_CR_E!L9+FC_IND_NMM_GL_E!L9</f>
        <v>293.88841208159999</v>
      </c>
      <c r="M9" s="8">
        <f>FC_IND_NMM_CM_E!M9+FC_IND_NMM_CR_E!M9+FC_IND_NMM_GL_E!M9</f>
        <v>247.95885721439998</v>
      </c>
      <c r="N9" s="8">
        <f>FC_IND_NMM_CM_E!N9+FC_IND_NMM_CR_E!N9+FC_IND_NMM_GL_E!N9</f>
        <v>185.85117893759994</v>
      </c>
      <c r="O9" s="8">
        <f>FC_IND_NMM_CM_E!O9+FC_IND_NMM_CR_E!O9+FC_IND_NMM_GL_E!O9</f>
        <v>610.35894710485741</v>
      </c>
      <c r="P9" s="8">
        <f>FC_IND_NMM_CM_E!P9+FC_IND_NMM_CR_E!P9+FC_IND_NMM_GL_E!P9</f>
        <v>533.15132032318309</v>
      </c>
      <c r="Q9" s="8">
        <f>FC_IND_NMM_CM_E!Q9+FC_IND_NMM_CR_E!Q9+FC_IND_NMM_GL_E!Q9</f>
        <v>450.86763021388703</v>
      </c>
      <c r="R9" s="8">
        <f>FC_IND_NMM_CM_E!R9+FC_IND_NMM_CR_E!R9+FC_IND_NMM_GL_E!R9</f>
        <v>433.31840505950117</v>
      </c>
      <c r="S9" s="8">
        <f>FC_IND_NMM_CM_E!S9+FC_IND_NMM_CR_E!S9+FC_IND_NMM_GL_E!S9</f>
        <v>456.67705949015681</v>
      </c>
      <c r="T9" s="8">
        <f>FC_IND_NMM_CM_E!T9+FC_IND_NMM_CR_E!T9+FC_IND_NMM_GL_E!T9</f>
        <v>372.87591365640407</v>
      </c>
      <c r="U9" s="8">
        <f>FC_IND_NMM_CM_E!U9+FC_IND_NMM_CR_E!U9+FC_IND_NMM_GL_E!U9</f>
        <v>385.66898003184303</v>
      </c>
      <c r="V9" s="8">
        <f>FC_IND_NMM_CM_E!V9+FC_IND_NMM_CR_E!V9+FC_IND_NMM_GL_E!V9</f>
        <v>442.03250079502368</v>
      </c>
      <c r="W9" s="8">
        <f>FC_IND_NMM_CM_E!W9+FC_IND_NMM_CR_E!W9+FC_IND_NMM_GL_E!W9</f>
        <v>420.7499959896727</v>
      </c>
      <c r="X9" s="8">
        <f>FC_IND_NMM_CM_E!X9+FC_IND_NMM_CR_E!X9+FC_IND_NMM_GL_E!X9</f>
        <v>508.81470348237804</v>
      </c>
      <c r="Y9" s="8">
        <f>FC_IND_NMM_CM_E!Y9+FC_IND_NMM_CR_E!Y9+FC_IND_NMM_GL_E!Y9</f>
        <v>534.43885009355097</v>
      </c>
      <c r="Z9" s="8">
        <f>FC_IND_NMM_CM_E!Z9+FC_IND_NMM_CR_E!Z9+FC_IND_NMM_GL_E!Z9</f>
        <v>462.94938731980642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390.13541272195778</v>
      </c>
      <c r="D10" s="8">
        <f>FC_IND_NMM_CM_E!D10+FC_IND_NMM_CR_E!D10+FC_IND_NMM_GL_E!D10</f>
        <v>314.05586024489605</v>
      </c>
      <c r="E10" s="8">
        <f>FC_IND_NMM_CM_E!E10+FC_IND_NMM_CR_E!E10+FC_IND_NMM_GL_E!E10</f>
        <v>327.66274635638001</v>
      </c>
      <c r="F10" s="8">
        <f>FC_IND_NMM_CM_E!F10+FC_IND_NMM_CR_E!F10+FC_IND_NMM_GL_E!F10</f>
        <v>363.43342902520334</v>
      </c>
      <c r="G10" s="8">
        <f>FC_IND_NMM_CM_E!G10+FC_IND_NMM_CR_E!G10+FC_IND_NMM_GL_E!G10</f>
        <v>424.13609129441903</v>
      </c>
      <c r="H10" s="8">
        <f>FC_IND_NMM_CM_E!H10+FC_IND_NMM_CR_E!H10+FC_IND_NMM_GL_E!H10</f>
        <v>325.82631905539893</v>
      </c>
      <c r="I10" s="8">
        <f>FC_IND_NMM_CM_E!I10+FC_IND_NMM_CR_E!I10+FC_IND_NMM_GL_E!I10</f>
        <v>286.61097479134162</v>
      </c>
      <c r="J10" s="8">
        <f>FC_IND_NMM_CM_E!J10+FC_IND_NMM_CR_E!J10+FC_IND_NMM_GL_E!J10</f>
        <v>357.77480380707175</v>
      </c>
      <c r="K10" s="8">
        <f>FC_IND_NMM_CM_E!K10+FC_IND_NMM_CR_E!K10+FC_IND_NMM_GL_E!K10</f>
        <v>631.85420332182889</v>
      </c>
      <c r="L10" s="8">
        <f>FC_IND_NMM_CM_E!L10+FC_IND_NMM_CR_E!L10+FC_IND_NMM_GL_E!L10</f>
        <v>449.22192915850758</v>
      </c>
      <c r="M10" s="8">
        <f>FC_IND_NMM_CM_E!M10+FC_IND_NMM_CR_E!M10+FC_IND_NMM_GL_E!M10</f>
        <v>399.80023910283023</v>
      </c>
      <c r="N10" s="8">
        <f>FC_IND_NMM_CM_E!N10+FC_IND_NMM_CR_E!N10+FC_IND_NMM_GL_E!N10</f>
        <v>305.07164731766943</v>
      </c>
      <c r="O10" s="8">
        <f>FC_IND_NMM_CM_E!O10+FC_IND_NMM_CR_E!O10+FC_IND_NMM_GL_E!O10</f>
        <v>458.36768377248302</v>
      </c>
      <c r="P10" s="8">
        <f>FC_IND_NMM_CM_E!P10+FC_IND_NMM_CR_E!P10+FC_IND_NMM_GL_E!P10</f>
        <v>355.79269063799961</v>
      </c>
      <c r="Q10" s="8">
        <f>FC_IND_NMM_CM_E!Q10+FC_IND_NMM_CR_E!Q10+FC_IND_NMM_GL_E!Q10</f>
        <v>402.45164003424395</v>
      </c>
      <c r="R10" s="8">
        <f>FC_IND_NMM_CM_E!R10+FC_IND_NMM_CR_E!R10+FC_IND_NMM_GL_E!R10</f>
        <v>387.77928319428975</v>
      </c>
      <c r="S10" s="8">
        <f>FC_IND_NMM_CM_E!S10+FC_IND_NMM_CR_E!S10+FC_IND_NMM_GL_E!S10</f>
        <v>344.4546304813104</v>
      </c>
      <c r="T10" s="8">
        <f>FC_IND_NMM_CM_E!T10+FC_IND_NMM_CR_E!T10+FC_IND_NMM_GL_E!T10</f>
        <v>313.95359550868102</v>
      </c>
      <c r="U10" s="8">
        <f>FC_IND_NMM_CM_E!U10+FC_IND_NMM_CR_E!U10+FC_IND_NMM_GL_E!U10</f>
        <v>347.31856837689634</v>
      </c>
      <c r="V10" s="8">
        <f>FC_IND_NMM_CM_E!V10+FC_IND_NMM_CR_E!V10+FC_IND_NMM_GL_E!V10</f>
        <v>292.63314087101736</v>
      </c>
      <c r="W10" s="8">
        <f>FC_IND_NMM_CM_E!W10+FC_IND_NMM_CR_E!W10+FC_IND_NMM_GL_E!W10</f>
        <v>271.02594078173342</v>
      </c>
      <c r="X10" s="8">
        <f>FC_IND_NMM_CM_E!X10+FC_IND_NMM_CR_E!X10+FC_IND_NMM_GL_E!X10</f>
        <v>383.34594966252644</v>
      </c>
      <c r="Y10" s="8">
        <f>FC_IND_NMM_CM_E!Y10+FC_IND_NMM_CR_E!Y10+FC_IND_NMM_GL_E!Y10</f>
        <v>265.2256380037403</v>
      </c>
      <c r="Z10" s="8">
        <f>FC_IND_NMM_CM_E!Z10+FC_IND_NMM_CR_E!Z10+FC_IND_NMM_GL_E!Z10</f>
        <v>239.59626357171979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6921.2245173788669</v>
      </c>
      <c r="D11" s="19">
        <f t="shared" si="8"/>
        <v>6331.0786404858991</v>
      </c>
      <c r="E11" s="19">
        <f t="shared" si="8"/>
        <v>5760.3432780857893</v>
      </c>
      <c r="F11" s="19">
        <f t="shared" si="8"/>
        <v>6937.7914352517091</v>
      </c>
      <c r="G11" s="19">
        <f t="shared" si="8"/>
        <v>7038.9311079857071</v>
      </c>
      <c r="H11" s="19">
        <f t="shared" si="8"/>
        <v>6272.6082501171559</v>
      </c>
      <c r="I11" s="19">
        <f t="shared" si="8"/>
        <v>6313.7503598863368</v>
      </c>
      <c r="J11" s="19">
        <f t="shared" si="8"/>
        <v>7074.3586608530004</v>
      </c>
      <c r="K11" s="19">
        <f t="shared" si="8"/>
        <v>6936.7819570737611</v>
      </c>
      <c r="L11" s="19">
        <f t="shared" si="8"/>
        <v>5660.1035151323767</v>
      </c>
      <c r="M11" s="19">
        <f t="shared" si="8"/>
        <v>6110.5558568743036</v>
      </c>
      <c r="N11" s="19">
        <f t="shared" si="8"/>
        <v>6839.8931621672864</v>
      </c>
      <c r="O11" s="19">
        <f t="shared" si="8"/>
        <v>6448.3852135677598</v>
      </c>
      <c r="P11" s="19">
        <f t="shared" si="8"/>
        <v>6202.3224369116388</v>
      </c>
      <c r="Q11" s="19">
        <f t="shared" si="8"/>
        <v>6257.4118796565408</v>
      </c>
      <c r="R11" s="19">
        <f t="shared" si="8"/>
        <v>6305.3312446266673</v>
      </c>
      <c r="S11" s="19">
        <f t="shared" si="8"/>
        <v>6231.5832773191687</v>
      </c>
      <c r="T11" s="19">
        <f t="shared" si="8"/>
        <v>6512.7905408644529</v>
      </c>
      <c r="U11" s="19">
        <f t="shared" si="8"/>
        <v>6305.4003328329818</v>
      </c>
      <c r="V11" s="19">
        <f t="shared" si="8"/>
        <v>5987.9112888311229</v>
      </c>
      <c r="W11" s="19">
        <f t="shared" si="8"/>
        <v>7411.8823719637921</v>
      </c>
      <c r="X11" s="19">
        <f t="shared" si="8"/>
        <v>6235.7799277915801</v>
      </c>
      <c r="Y11" s="19">
        <f t="shared" ref="Y11:Z11" si="9">SUM(Y12:Y16)</f>
        <v>6569.7916221573214</v>
      </c>
      <c r="Z11" s="19">
        <f t="shared" si="9"/>
        <v>6000.7217946964392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2.1792434399999996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6.0989178095999996</v>
      </c>
      <c r="H12" s="8">
        <f>FC_IND_NMM_CM_E!H12+FC_IND_NMM_CR_E!H12+FC_IND_NMM_GL_E!H12</f>
        <v>3.0740968103999999</v>
      </c>
      <c r="I12" s="8">
        <f>FC_IND_NMM_CM_E!I12+FC_IND_NMM_CR_E!I12+FC_IND_NMM_GL_E!I12</f>
        <v>3.0844585463999996</v>
      </c>
      <c r="J12" s="8">
        <f>FC_IND_NMM_CM_E!J12+FC_IND_NMM_CR_E!J12+FC_IND_NMM_GL_E!J12</f>
        <v>0</v>
      </c>
      <c r="K12" s="8">
        <f>FC_IND_NMM_CM_E!K12+FC_IND_NMM_CR_E!K12+FC_IND_NMM_GL_E!K12</f>
        <v>3.1278627072000003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3.4240428000213332</v>
      </c>
      <c r="O12" s="8">
        <f>FC_IND_NMM_CM_E!O12+FC_IND_NMM_CR_E!O12+FC_IND_NMM_GL_E!O12</f>
        <v>34.240042800213324</v>
      </c>
      <c r="P12" s="8">
        <f>FC_IND_NMM_CM_E!P12+FC_IND_NMM_CR_E!P12+FC_IND_NMM_GL_E!P12</f>
        <v>20.543871600127996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0.10829807999999998</v>
      </c>
      <c r="U12" s="8">
        <f>FC_IND_NMM_CM_E!U12+FC_IND_NMM_CR_E!U12+FC_IND_NMM_GL_E!U12</f>
        <v>0.12464496000000001</v>
      </c>
      <c r="V12" s="8">
        <f>FC_IND_NMM_CM_E!V12+FC_IND_NMM_CR_E!V12+FC_IND_NMM_GL_E!V12</f>
        <v>9.5697360000000023E-2</v>
      </c>
      <c r="W12" s="8">
        <f>FC_IND_NMM_CM_E!W12+FC_IND_NMM_CR_E!W12+FC_IND_NMM_GL_E!W12</f>
        <v>9.058896000000001E-2</v>
      </c>
      <c r="X12" s="8">
        <f>FC_IND_NMM_CM_E!X12+FC_IND_NMM_CR_E!X12+FC_IND_NMM_GL_E!X12</f>
        <v>0.20467656000000001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2759.6413174826052</v>
      </c>
      <c r="D13" s="8">
        <f>FC_IND_NMM_CM_E!D13+FC_IND_NMM_CR_E!D13+FC_IND_NMM_GL_E!D13</f>
        <v>2490.337932216843</v>
      </c>
      <c r="E13" s="8">
        <f>FC_IND_NMM_CM_E!E13+FC_IND_NMM_CR_E!E13+FC_IND_NMM_GL_E!E13</f>
        <v>2244.3823896073477</v>
      </c>
      <c r="F13" s="8">
        <f>FC_IND_NMM_CM_E!F13+FC_IND_NMM_CR_E!F13+FC_IND_NMM_GL_E!F13</f>
        <v>2501.4820282593096</v>
      </c>
      <c r="G13" s="8">
        <f>FC_IND_NMM_CM_E!G13+FC_IND_NMM_CR_E!G13+FC_IND_NMM_GL_E!G13</f>
        <v>2257.5267975665042</v>
      </c>
      <c r="H13" s="8">
        <f>FC_IND_NMM_CM_E!H13+FC_IND_NMM_CR_E!H13+FC_IND_NMM_GL_E!H13</f>
        <v>1725.8372778903558</v>
      </c>
      <c r="I13" s="8">
        <f>FC_IND_NMM_CM_E!I13+FC_IND_NMM_CR_E!I13+FC_IND_NMM_GL_E!I13</f>
        <v>1815.1324728691366</v>
      </c>
      <c r="J13" s="8">
        <f>FC_IND_NMM_CM_E!J13+FC_IND_NMM_CR_E!J13+FC_IND_NMM_GL_E!J13</f>
        <v>2144.7134840089998</v>
      </c>
      <c r="K13" s="8">
        <f>FC_IND_NMM_CM_E!K13+FC_IND_NMM_CR_E!K13+FC_IND_NMM_GL_E!K13</f>
        <v>1986.3306822081602</v>
      </c>
      <c r="L13" s="8">
        <f>FC_IND_NMM_CM_E!L13+FC_IND_NMM_CR_E!L13+FC_IND_NMM_GL_E!L13</f>
        <v>1658.6410539491762</v>
      </c>
      <c r="M13" s="8">
        <f>FC_IND_NMM_CM_E!M13+FC_IND_NMM_CR_E!M13+FC_IND_NMM_GL_E!M13</f>
        <v>1629.7570614751035</v>
      </c>
      <c r="N13" s="8">
        <f>FC_IND_NMM_CM_E!N13+FC_IND_NMM_CR_E!N13+FC_IND_NMM_GL_E!N13</f>
        <v>1605.3864159560073</v>
      </c>
      <c r="O13" s="8">
        <f>FC_IND_NMM_CM_E!O13+FC_IND_NMM_CR_E!O13+FC_IND_NMM_GL_E!O13</f>
        <v>1475.450796959411</v>
      </c>
      <c r="P13" s="8">
        <f>FC_IND_NMM_CM_E!P13+FC_IND_NMM_CR_E!P13+FC_IND_NMM_GL_E!P13</f>
        <v>1244.1862334909069</v>
      </c>
      <c r="Q13" s="8">
        <f>FC_IND_NMM_CM_E!Q13+FC_IND_NMM_CR_E!Q13+FC_IND_NMM_GL_E!Q13</f>
        <v>1278.3659639178245</v>
      </c>
      <c r="R13" s="8">
        <f>FC_IND_NMM_CM_E!R13+FC_IND_NMM_CR_E!R13+FC_IND_NMM_GL_E!R13</f>
        <v>1407.1272628242866</v>
      </c>
      <c r="S13" s="8">
        <f>FC_IND_NMM_CM_E!S13+FC_IND_NMM_CR_E!S13+FC_IND_NMM_GL_E!S13</f>
        <v>1361.0498462446992</v>
      </c>
      <c r="T13" s="8">
        <f>FC_IND_NMM_CM_E!T13+FC_IND_NMM_CR_E!T13+FC_IND_NMM_GL_E!T13</f>
        <v>1327.0146932627549</v>
      </c>
      <c r="U13" s="8">
        <f>FC_IND_NMM_CM_E!U13+FC_IND_NMM_CR_E!U13+FC_IND_NMM_GL_E!U13</f>
        <v>1383.7466140762936</v>
      </c>
      <c r="V13" s="8">
        <f>FC_IND_NMM_CM_E!V13+FC_IND_NMM_CR_E!V13+FC_IND_NMM_GL_E!V13</f>
        <v>1300.3383668301985</v>
      </c>
      <c r="W13" s="8">
        <f>FC_IND_NMM_CM_E!W13+FC_IND_NMM_CR_E!W13+FC_IND_NMM_GL_E!W13</f>
        <v>1281.7613030940029</v>
      </c>
      <c r="X13" s="8">
        <f>FC_IND_NMM_CM_E!X13+FC_IND_NMM_CR_E!X13+FC_IND_NMM_GL_E!X13</f>
        <v>1374.0414499581257</v>
      </c>
      <c r="Y13" s="8">
        <f>FC_IND_NMM_CM_E!Y13+FC_IND_NMM_CR_E!Y13+FC_IND_NMM_GL_E!Y13</f>
        <v>1540.9700727874163</v>
      </c>
      <c r="Z13" s="8">
        <f>FC_IND_NMM_CM_E!Z13+FC_IND_NMM_CR_E!Z13+FC_IND_NMM_GL_E!Z13</f>
        <v>1479.3459760441522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3.0182122800000002</v>
      </c>
      <c r="J15" s="8">
        <f>FC_IND_NMM_CM_E!J15+FC_IND_NMM_CR_E!J15+FC_IND_NMM_GL_E!J15</f>
        <v>53.746200000000016</v>
      </c>
      <c r="K15" s="8">
        <f>FC_IND_NMM_CM_E!K15+FC_IND_NMM_CR_E!K15+FC_IND_NMM_GL_E!K15</f>
        <v>50.760235439999995</v>
      </c>
      <c r="L15" s="8">
        <f>FC_IND_NMM_CM_E!L15+FC_IND_NMM_CR_E!L15+FC_IND_NMM_GL_E!L15</f>
        <v>59.977853999999994</v>
      </c>
      <c r="M15" s="8">
        <f>FC_IND_NMM_CM_E!M15+FC_IND_NMM_CR_E!M15+FC_IND_NMM_GL_E!M15</f>
        <v>11.922940800000001</v>
      </c>
      <c r="N15" s="8">
        <f>FC_IND_NMM_CM_E!N15+FC_IND_NMM_CR_E!N15+FC_IND_NMM_GL_E!N15</f>
        <v>62.695378080000012</v>
      </c>
      <c r="O15" s="8">
        <f>FC_IND_NMM_CM_E!O15+FC_IND_NMM_CR_E!O15+FC_IND_NMM_GL_E!O15</f>
        <v>63.213956280000026</v>
      </c>
      <c r="P15" s="8">
        <f>FC_IND_NMM_CM_E!P15+FC_IND_NMM_CR_E!P15+FC_IND_NMM_GL_E!P15</f>
        <v>60.960683160000016</v>
      </c>
      <c r="Q15" s="8">
        <f>FC_IND_NMM_CM_E!Q15+FC_IND_NMM_CR_E!Q15+FC_IND_NMM_GL_E!Q15</f>
        <v>62.259888600000025</v>
      </c>
      <c r="R15" s="8">
        <f>FC_IND_NMM_CM_E!R15+FC_IND_NMM_CR_E!R15+FC_IND_NMM_GL_E!R15</f>
        <v>59.396813999999985</v>
      </c>
      <c r="S15" s="8">
        <f>FC_IND_NMM_CM_E!S15+FC_IND_NMM_CR_E!S15+FC_IND_NMM_GL_E!S15</f>
        <v>51.512101200000018</v>
      </c>
      <c r="T15" s="8">
        <f>FC_IND_NMM_CM_E!T15+FC_IND_NMM_CR_E!T15+FC_IND_NMM_GL_E!T15</f>
        <v>39.68590356</v>
      </c>
      <c r="U15" s="8">
        <f>FC_IND_NMM_CM_E!U15+FC_IND_NMM_CR_E!U15+FC_IND_NMM_GL_E!U15</f>
        <v>61.026631199999997</v>
      </c>
      <c r="V15" s="8">
        <f>FC_IND_NMM_CM_E!V15+FC_IND_NMM_CR_E!V15+FC_IND_NMM_GL_E!V15</f>
        <v>49.473522359999997</v>
      </c>
      <c r="W15" s="8">
        <f>FC_IND_NMM_CM_E!W15+FC_IND_NMM_CR_E!W15+FC_IND_NMM_GL_E!W15</f>
        <v>13.599241199999996</v>
      </c>
      <c r="X15" s="8">
        <f>FC_IND_NMM_CM_E!X15+FC_IND_NMM_CR_E!X15+FC_IND_NMM_GL_E!X15</f>
        <v>4.5568061999999969</v>
      </c>
      <c r="Y15" s="8">
        <f>FC_IND_NMM_CM_E!Y15+FC_IND_NMM_CR_E!Y15+FC_IND_NMM_GL_E!Y15</f>
        <v>3.9307355999999976</v>
      </c>
      <c r="Z15" s="8">
        <f>FC_IND_NMM_CM_E!Z15+FC_IND_NMM_CR_E!Z15+FC_IND_NMM_GL_E!Z15</f>
        <v>2.1608877599999996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4159.4039564562618</v>
      </c>
      <c r="D16" s="8">
        <f>FC_IND_NMM_CM_E!D16+FC_IND_NMM_CR_E!D16+FC_IND_NMM_GL_E!D16</f>
        <v>3840.7407082690565</v>
      </c>
      <c r="E16" s="8">
        <f>FC_IND_NMM_CM_E!E16+FC_IND_NMM_CR_E!E16+FC_IND_NMM_GL_E!E16</f>
        <v>3515.9608884784411</v>
      </c>
      <c r="F16" s="8">
        <f>FC_IND_NMM_CM_E!F16+FC_IND_NMM_CR_E!F16+FC_IND_NMM_GL_E!F16</f>
        <v>4436.3094069923991</v>
      </c>
      <c r="G16" s="8">
        <f>FC_IND_NMM_CM_E!G16+FC_IND_NMM_CR_E!G16+FC_IND_NMM_GL_E!G16</f>
        <v>4775.3053926096027</v>
      </c>
      <c r="H16" s="8">
        <f>FC_IND_NMM_CM_E!H16+FC_IND_NMM_CR_E!H16+FC_IND_NMM_GL_E!H16</f>
        <v>4543.6968754164</v>
      </c>
      <c r="I16" s="8">
        <f>FC_IND_NMM_CM_E!I16+FC_IND_NMM_CR_E!I16+FC_IND_NMM_GL_E!I16</f>
        <v>4492.5152161908009</v>
      </c>
      <c r="J16" s="8">
        <f>FC_IND_NMM_CM_E!J16+FC_IND_NMM_CR_E!J16+FC_IND_NMM_GL_E!J16</f>
        <v>4875.8989768440006</v>
      </c>
      <c r="K16" s="8">
        <f>FC_IND_NMM_CM_E!K16+FC_IND_NMM_CR_E!K16+FC_IND_NMM_GL_E!K16</f>
        <v>4896.5631767184013</v>
      </c>
      <c r="L16" s="8">
        <f>FC_IND_NMM_CM_E!L16+FC_IND_NMM_CR_E!L16+FC_IND_NMM_GL_E!L16</f>
        <v>3941.4846071832008</v>
      </c>
      <c r="M16" s="8">
        <f>FC_IND_NMM_CM_E!M16+FC_IND_NMM_CR_E!M16+FC_IND_NMM_GL_E!M16</f>
        <v>4468.8758545992005</v>
      </c>
      <c r="N16" s="8">
        <f>FC_IND_NMM_CM_E!N16+FC_IND_NMM_CR_E!N16+FC_IND_NMM_GL_E!N16</f>
        <v>5168.3873253312577</v>
      </c>
      <c r="O16" s="8">
        <f>FC_IND_NMM_CM_E!O16+FC_IND_NMM_CR_E!O16+FC_IND_NMM_GL_E!O16</f>
        <v>4875.4804175281351</v>
      </c>
      <c r="P16" s="8">
        <f>FC_IND_NMM_CM_E!P16+FC_IND_NMM_CR_E!P16+FC_IND_NMM_GL_E!P16</f>
        <v>4876.6316486606038</v>
      </c>
      <c r="Q16" s="8">
        <f>FC_IND_NMM_CM_E!Q16+FC_IND_NMM_CR_E!Q16+FC_IND_NMM_GL_E!Q16</f>
        <v>4916.7860271387162</v>
      </c>
      <c r="R16" s="8">
        <f>FC_IND_NMM_CM_E!R16+FC_IND_NMM_CR_E!R16+FC_IND_NMM_GL_E!R16</f>
        <v>4838.8071678023807</v>
      </c>
      <c r="S16" s="8">
        <f>FC_IND_NMM_CM_E!S16+FC_IND_NMM_CR_E!S16+FC_IND_NMM_GL_E!S16</f>
        <v>4819.0213298744693</v>
      </c>
      <c r="T16" s="8">
        <f>FC_IND_NMM_CM_E!T16+FC_IND_NMM_CR_E!T16+FC_IND_NMM_GL_E!T16</f>
        <v>5145.9816459616977</v>
      </c>
      <c r="U16" s="8">
        <f>FC_IND_NMM_CM_E!U16+FC_IND_NMM_CR_E!U16+FC_IND_NMM_GL_E!U16</f>
        <v>4860.5024425966876</v>
      </c>
      <c r="V16" s="8">
        <f>FC_IND_NMM_CM_E!V16+FC_IND_NMM_CR_E!V16+FC_IND_NMM_GL_E!V16</f>
        <v>4638.0037022809247</v>
      </c>
      <c r="W16" s="8">
        <f>FC_IND_NMM_CM_E!W16+FC_IND_NMM_CR_E!W16+FC_IND_NMM_GL_E!W16</f>
        <v>6116.4312387097889</v>
      </c>
      <c r="X16" s="8">
        <f>FC_IND_NMM_CM_E!X16+FC_IND_NMM_CR_E!X16+FC_IND_NMM_GL_E!X16</f>
        <v>4856.9769950734544</v>
      </c>
      <c r="Y16" s="8">
        <f>FC_IND_NMM_CM_E!Y16+FC_IND_NMM_CR_E!Y16+FC_IND_NMM_GL_E!Y16</f>
        <v>5024.8908137699054</v>
      </c>
      <c r="Z16" s="8">
        <f>FC_IND_NMM_CM_E!Z16+FC_IND_NMM_CR_E!Z16+FC_IND_NMM_GL_E!Z16</f>
        <v>4519.2149308922872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129.69345599999997</v>
      </c>
      <c r="D17" s="27">
        <f t="shared" si="10"/>
        <v>240.07946399999997</v>
      </c>
      <c r="E17" s="27">
        <f t="shared" si="10"/>
        <v>240.36667199999999</v>
      </c>
      <c r="F17" s="27">
        <f t="shared" si="10"/>
        <v>116.22160799999999</v>
      </c>
      <c r="G17" s="27">
        <f t="shared" si="10"/>
        <v>148.70815199999998</v>
      </c>
      <c r="H17" s="27">
        <f t="shared" si="10"/>
        <v>142.7346</v>
      </c>
      <c r="I17" s="27">
        <f t="shared" si="10"/>
        <v>150.94872000000001</v>
      </c>
      <c r="J17" s="27">
        <f t="shared" si="10"/>
        <v>146.6526672</v>
      </c>
      <c r="K17" s="27">
        <f t="shared" si="10"/>
        <v>135.65584799999999</v>
      </c>
      <c r="L17" s="27">
        <f t="shared" si="10"/>
        <v>96.23954879999998</v>
      </c>
      <c r="M17" s="27">
        <f t="shared" si="10"/>
        <v>120.38960879999998</v>
      </c>
      <c r="N17" s="27">
        <f t="shared" si="10"/>
        <v>132.50799359999996</v>
      </c>
      <c r="O17" s="27">
        <f t="shared" si="10"/>
        <v>123.43707359999998</v>
      </c>
      <c r="P17" s="27">
        <f t="shared" si="10"/>
        <v>113.94388799999997</v>
      </c>
      <c r="Q17" s="27">
        <f t="shared" si="10"/>
        <v>137.31475680000003</v>
      </c>
      <c r="R17" s="27">
        <f t="shared" si="10"/>
        <v>221.40138959999999</v>
      </c>
      <c r="S17" s="27">
        <f t="shared" si="10"/>
        <v>254.28753359999996</v>
      </c>
      <c r="T17" s="27">
        <f t="shared" si="10"/>
        <v>251.05572719999998</v>
      </c>
      <c r="U17" s="27">
        <f t="shared" si="10"/>
        <v>181.13114880000001</v>
      </c>
      <c r="V17" s="27">
        <f t="shared" si="10"/>
        <v>190.92055968</v>
      </c>
      <c r="W17" s="27">
        <f t="shared" si="10"/>
        <v>188.69499648000004</v>
      </c>
      <c r="X17" s="27">
        <f t="shared" si="10"/>
        <v>211.21534079999998</v>
      </c>
      <c r="Y17" s="27">
        <f t="shared" ref="Y17:Z17" si="11">SUM(Y18:Y21)</f>
        <v>169.99030655999999</v>
      </c>
      <c r="Z17" s="27">
        <f t="shared" si="11"/>
        <v>158.14472976000002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5.154840000000001</v>
      </c>
      <c r="D18" s="8">
        <f>FC_IND_NMM_CM_E!D18+FC_IND_NMM_CR_E!D18+FC_IND_NMM_GL_E!D18</f>
        <v>3.7961999999999994</v>
      </c>
      <c r="E18" s="8">
        <f>FC_IND_NMM_CM_E!E18+FC_IND_NMM_CR_E!E18+FC_IND_NMM_GL_E!E18</f>
        <v>4.4755200000000004</v>
      </c>
      <c r="F18" s="8">
        <f>FC_IND_NMM_CM_E!F18+FC_IND_NMM_CR_E!F18+FC_IND_NMM_GL_E!F18</f>
        <v>0.63935999999999982</v>
      </c>
      <c r="G18" s="8">
        <f>FC_IND_NMM_CM_E!G18+FC_IND_NMM_CR_E!G18+FC_IND_NMM_GL_E!G18</f>
        <v>0.75924000000000014</v>
      </c>
      <c r="H18" s="8">
        <f>FC_IND_NMM_CM_E!H18+FC_IND_NMM_CR_E!H18+FC_IND_NMM_GL_E!H18</f>
        <v>1.0389600000000001</v>
      </c>
      <c r="I18" s="8">
        <f>FC_IND_NMM_CM_E!I18+FC_IND_NMM_CR_E!I18+FC_IND_NMM_GL_E!I18</f>
        <v>1.1987999999999999</v>
      </c>
      <c r="J18" s="8">
        <f>FC_IND_NMM_CM_E!J18+FC_IND_NMM_CR_E!J18+FC_IND_NMM_GL_E!J18</f>
        <v>1.1987999999999999</v>
      </c>
      <c r="K18" s="8">
        <f>FC_IND_NMM_CM_E!K18+FC_IND_NMM_CR_E!K18+FC_IND_NMM_GL_E!K18</f>
        <v>0.83916000000000002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121.67819999999998</v>
      </c>
      <c r="D19" s="8">
        <f>FC_IND_NMM_CM_E!D19+FC_IND_NMM_CR_E!D19+FC_IND_NMM_GL_E!D19</f>
        <v>136.70315999999997</v>
      </c>
      <c r="E19" s="8">
        <f>FC_IND_NMM_CM_E!E19+FC_IND_NMM_CR_E!E19+FC_IND_NMM_GL_E!E19</f>
        <v>128.51136</v>
      </c>
      <c r="F19" s="8">
        <f>FC_IND_NMM_CM_E!F19+FC_IND_NMM_CR_E!F19+FC_IND_NMM_GL_E!F19</f>
        <v>77.882039999999989</v>
      </c>
      <c r="G19" s="8">
        <f>FC_IND_NMM_CM_E!G19+FC_IND_NMM_CR_E!G19+FC_IND_NMM_GL_E!G19</f>
        <v>110.76911999999999</v>
      </c>
      <c r="H19" s="8">
        <f>FC_IND_NMM_CM_E!H19+FC_IND_NMM_CR_E!H19+FC_IND_NMM_GL_E!H19</f>
        <v>104.25564000000001</v>
      </c>
      <c r="I19" s="8">
        <f>FC_IND_NMM_CM_E!I19+FC_IND_NMM_CR_E!I19+FC_IND_NMM_GL_E!I19</f>
        <v>109.96992</v>
      </c>
      <c r="J19" s="8">
        <f>FC_IND_NMM_CM_E!J19+FC_IND_NMM_CR_E!J19+FC_IND_NMM_GL_E!J19</f>
        <v>116.20367999999998</v>
      </c>
      <c r="K19" s="8">
        <f>FC_IND_NMM_CM_E!K19+FC_IND_NMM_CR_E!K19+FC_IND_NMM_GL_E!K19</f>
        <v>106.89299999999999</v>
      </c>
      <c r="L19" s="8">
        <f>FC_IND_NMM_CM_E!L19+FC_IND_NMM_CR_E!L19+FC_IND_NMM_GL_E!L19</f>
        <v>86.593319999999977</v>
      </c>
      <c r="M19" s="8">
        <f>FC_IND_NMM_CM_E!M19+FC_IND_NMM_CR_E!M19+FC_IND_NMM_GL_E!M19</f>
        <v>110.24963999999997</v>
      </c>
      <c r="N19" s="8">
        <f>FC_IND_NMM_CM_E!N19+FC_IND_NMM_CR_E!N19+FC_IND_NMM_GL_E!N19</f>
        <v>122.23763999999997</v>
      </c>
      <c r="O19" s="8">
        <f>FC_IND_NMM_CM_E!O19+FC_IND_NMM_CR_E!O19+FC_IND_NMM_GL_E!O19</f>
        <v>113.16671999999997</v>
      </c>
      <c r="P19" s="8">
        <f>FC_IND_NMM_CM_E!P19+FC_IND_NMM_CR_E!P19+FC_IND_NMM_GL_E!P19</f>
        <v>102.21767999999997</v>
      </c>
      <c r="Q19" s="8">
        <f>FC_IND_NMM_CM_E!Q19+FC_IND_NMM_CR_E!Q19+FC_IND_NMM_GL_E!Q19</f>
        <v>121.03884000000002</v>
      </c>
      <c r="R19" s="8">
        <f>FC_IND_NMM_CM_E!R19+FC_IND_NMM_CR_E!R19+FC_IND_NMM_GL_E!R19</f>
        <v>112.48740000000001</v>
      </c>
      <c r="S19" s="8">
        <f>FC_IND_NMM_CM_E!S19+FC_IND_NMM_CR_E!S19+FC_IND_NMM_GL_E!S19</f>
        <v>120.54333600000001</v>
      </c>
      <c r="T19" s="8">
        <f>FC_IND_NMM_CM_E!T19+FC_IND_NMM_CR_E!T19+FC_IND_NMM_GL_E!T19</f>
        <v>118.18809359999997</v>
      </c>
      <c r="U19" s="8">
        <f>FC_IND_NMM_CM_E!U19+FC_IND_NMM_CR_E!U19+FC_IND_NMM_GL_E!U19</f>
        <v>106.68760560000001</v>
      </c>
      <c r="V19" s="8">
        <f>FC_IND_NMM_CM_E!V19+FC_IND_NMM_CR_E!V19+FC_IND_NMM_GL_E!V19</f>
        <v>99.88913088000001</v>
      </c>
      <c r="W19" s="8">
        <f>FC_IND_NMM_CM_E!W19+FC_IND_NMM_CR_E!W19+FC_IND_NMM_GL_E!W19</f>
        <v>101.34607247999999</v>
      </c>
      <c r="X19" s="8">
        <f>FC_IND_NMM_CM_E!X19+FC_IND_NMM_CR_E!X19+FC_IND_NMM_GL_E!X19</f>
        <v>118.62125999999998</v>
      </c>
      <c r="Y19" s="8">
        <f>FC_IND_NMM_CM_E!Y19+FC_IND_NMM_CR_E!Y19+FC_IND_NMM_GL_E!Y19</f>
        <v>92.674272959999996</v>
      </c>
      <c r="Z19" s="8">
        <f>FC_IND_NMM_CM_E!Z19+FC_IND_NMM_CR_E!Z19+FC_IND_NMM_GL_E!Z19</f>
        <v>95.732811359999999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2.8604159999999998</v>
      </c>
      <c r="D20" s="8">
        <f>FC_IND_NMM_CM_E!D20+FC_IND_NMM_CR_E!D20+FC_IND_NMM_GL_E!D20</f>
        <v>99.580103999999992</v>
      </c>
      <c r="E20" s="8">
        <f>FC_IND_NMM_CM_E!E20+FC_IND_NMM_CR_E!E20+FC_IND_NMM_GL_E!E20</f>
        <v>107.37979200000001</v>
      </c>
      <c r="F20" s="8">
        <f>FC_IND_NMM_CM_E!F20+FC_IND_NMM_CR_E!F20+FC_IND_NMM_GL_E!F20</f>
        <v>37.700208000000003</v>
      </c>
      <c r="G20" s="8">
        <f>FC_IND_NMM_CM_E!G20+FC_IND_NMM_CR_E!G20+FC_IND_NMM_GL_E!G20</f>
        <v>37.179792000000006</v>
      </c>
      <c r="H20" s="8">
        <f>FC_IND_NMM_CM_E!H20+FC_IND_NMM_CR_E!H20+FC_IND_NMM_GL_E!H20</f>
        <v>37.44</v>
      </c>
      <c r="I20" s="8">
        <f>FC_IND_NMM_CM_E!I20+FC_IND_NMM_CR_E!I20+FC_IND_NMM_GL_E!I20</f>
        <v>39.78</v>
      </c>
      <c r="J20" s="8">
        <f>FC_IND_NMM_CM_E!J20+FC_IND_NMM_CR_E!J20+FC_IND_NMM_GL_E!J20</f>
        <v>17.419896000000005</v>
      </c>
      <c r="K20" s="8">
        <f>FC_IND_NMM_CM_E!K20+FC_IND_NMM_CR_E!K20+FC_IND_NMM_GL_E!K20</f>
        <v>14.819687999999996</v>
      </c>
      <c r="L20" s="8">
        <f>FC_IND_NMM_CM_E!L20+FC_IND_NMM_CR_E!L20+FC_IND_NMM_GL_E!L20</f>
        <v>1.8205200000000001</v>
      </c>
      <c r="M20" s="8">
        <f>FC_IND_NMM_CM_E!M20+FC_IND_NMM_CR_E!M20+FC_IND_NMM_GL_E!M20</f>
        <v>1.0398959999999999</v>
      </c>
      <c r="N20" s="8">
        <f>FC_IND_NMM_CM_E!N20+FC_IND_NMM_CR_E!N20+FC_IND_NMM_GL_E!N20</f>
        <v>0.26020799999999999</v>
      </c>
      <c r="O20" s="8">
        <f>FC_IND_NMM_CM_E!O20+FC_IND_NMM_CR_E!O20+FC_IND_NMM_GL_E!O20</f>
        <v>0.26020799999999999</v>
      </c>
      <c r="P20" s="8">
        <f>FC_IND_NMM_CM_E!P20+FC_IND_NMM_CR_E!P20+FC_IND_NMM_GL_E!P20</f>
        <v>0.26020799999999999</v>
      </c>
      <c r="Q20" s="8">
        <f>FC_IND_NMM_CM_E!Q20+FC_IND_NMM_CR_E!Q20+FC_IND_NMM_GL_E!Q20</f>
        <v>0.26020799999999999</v>
      </c>
      <c r="R20" s="8">
        <f>FC_IND_NMM_CM_E!R20+FC_IND_NMM_CR_E!R20+FC_IND_NMM_GL_E!R20</f>
        <v>0.26020799999999994</v>
      </c>
      <c r="S20" s="8">
        <f>FC_IND_NMM_CM_E!S20+FC_IND_NMM_CR_E!S20+FC_IND_NMM_GL_E!S20</f>
        <v>0.5204160000000001</v>
      </c>
      <c r="T20" s="8">
        <f>FC_IND_NMM_CM_E!T20+FC_IND_NMM_CR_E!T20+FC_IND_NMM_GL_E!T20</f>
        <v>2.7144000000000008E-2</v>
      </c>
      <c r="U20" s="8">
        <f>FC_IND_NMM_CM_E!U20+FC_IND_NMM_CR_E!U20+FC_IND_NMM_GL_E!U20</f>
        <v>3.8376E-2</v>
      </c>
      <c r="V20" s="8">
        <f>FC_IND_NMM_CM_E!V20+FC_IND_NMM_CR_E!V20+FC_IND_NMM_GL_E!V20</f>
        <v>5.4287999999999996E-2</v>
      </c>
      <c r="W20" s="8">
        <f>FC_IND_NMM_CM_E!W20+FC_IND_NMM_CR_E!W20+FC_IND_NMM_GL_E!W20</f>
        <v>5.9903999999999999E-2</v>
      </c>
      <c r="X20" s="8">
        <f>FC_IND_NMM_CM_E!X20+FC_IND_NMM_CR_E!X20+FC_IND_NMM_GL_E!X20</f>
        <v>6.0840000000000005E-2</v>
      </c>
      <c r="Y20" s="8">
        <f>FC_IND_NMM_CM_E!Y20+FC_IND_NMM_CR_E!Y20+FC_IND_NMM_GL_E!Y20</f>
        <v>5.6160000000000002E-2</v>
      </c>
      <c r="Z20" s="8">
        <f>FC_IND_NMM_CM_E!Z20+FC_IND_NMM_CR_E!Z20+FC_IND_NMM_GL_E!Z20</f>
        <v>2.9016E-2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11.830291200000001</v>
      </c>
      <c r="K21" s="8">
        <f>FC_IND_NMM_CM_E!K21+FC_IND_NMM_CR_E!K21+FC_IND_NMM_GL_E!K21</f>
        <v>13.104000000000003</v>
      </c>
      <c r="L21" s="8">
        <f>FC_IND_NMM_CM_E!L21+FC_IND_NMM_CR_E!L21+FC_IND_NMM_GL_E!L21</f>
        <v>7.8257087999999992</v>
      </c>
      <c r="M21" s="8">
        <f>FC_IND_NMM_CM_E!M21+FC_IND_NMM_CR_E!M21+FC_IND_NMM_GL_E!M21</f>
        <v>9.1000728000000031</v>
      </c>
      <c r="N21" s="8">
        <f>FC_IND_NMM_CM_E!N21+FC_IND_NMM_CR_E!N21+FC_IND_NMM_GL_E!N21</f>
        <v>10.010145600000001</v>
      </c>
      <c r="O21" s="8">
        <f>FC_IND_NMM_CM_E!O21+FC_IND_NMM_CR_E!O21+FC_IND_NMM_GL_E!O21</f>
        <v>10.010145600000001</v>
      </c>
      <c r="P21" s="8">
        <f>FC_IND_NMM_CM_E!P21+FC_IND_NMM_CR_E!P21+FC_IND_NMM_GL_E!P21</f>
        <v>11.465999999999998</v>
      </c>
      <c r="Q21" s="8">
        <f>FC_IND_NMM_CM_E!Q21+FC_IND_NMM_CR_E!Q21+FC_IND_NMM_GL_E!Q21</f>
        <v>16.015708799999999</v>
      </c>
      <c r="R21" s="8">
        <f>FC_IND_NMM_CM_E!R21+FC_IND_NMM_CR_E!R21+FC_IND_NMM_GL_E!R21</f>
        <v>108.65378159999997</v>
      </c>
      <c r="S21" s="8">
        <f>FC_IND_NMM_CM_E!S21+FC_IND_NMM_CR_E!S21+FC_IND_NMM_GL_E!S21</f>
        <v>133.22378159999997</v>
      </c>
      <c r="T21" s="8">
        <f>FC_IND_NMM_CM_E!T21+FC_IND_NMM_CR_E!T21+FC_IND_NMM_GL_E!T21</f>
        <v>132.84048959999998</v>
      </c>
      <c r="U21" s="8">
        <f>FC_IND_NMM_CM_E!U21+FC_IND_NMM_CR_E!U21+FC_IND_NMM_GL_E!U21</f>
        <v>74.405167200000008</v>
      </c>
      <c r="V21" s="8">
        <f>FC_IND_NMM_CM_E!V21+FC_IND_NMM_CR_E!V21+FC_IND_NMM_GL_E!V21</f>
        <v>90.977140799999972</v>
      </c>
      <c r="W21" s="8">
        <f>FC_IND_NMM_CM_E!W21+FC_IND_NMM_CR_E!W21+FC_IND_NMM_GL_E!W21</f>
        <v>87.289020000000036</v>
      </c>
      <c r="X21" s="8">
        <f>FC_IND_NMM_CM_E!X21+FC_IND_NMM_CR_E!X21+FC_IND_NMM_GL_E!X21</f>
        <v>92.533240799999987</v>
      </c>
      <c r="Y21" s="8">
        <f>FC_IND_NMM_CM_E!Y21+FC_IND_NMM_CR_E!Y21+FC_IND_NMM_GL_E!Y21</f>
        <v>77.259873599999992</v>
      </c>
      <c r="Z21" s="8">
        <f>FC_IND_NMM_CM_E!Z21+FC_IND_NMM_CR_E!Z21+FC_IND_NMM_GL_E!Z21</f>
        <v>62.382902400000006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8.869959599910997</v>
      </c>
      <c r="D22" s="27">
        <f t="shared" si="12"/>
        <v>46.158726583453785</v>
      </c>
      <c r="E22" s="27">
        <f t="shared" si="12"/>
        <v>13.135140471194228</v>
      </c>
      <c r="F22" s="27">
        <f t="shared" si="12"/>
        <v>8.9184346739259102</v>
      </c>
      <c r="G22" s="27">
        <f t="shared" si="12"/>
        <v>25.009709622296796</v>
      </c>
      <c r="H22" s="27">
        <f t="shared" si="12"/>
        <v>14.622267690772718</v>
      </c>
      <c r="I22" s="27">
        <f t="shared" si="12"/>
        <v>12.488164018779008</v>
      </c>
      <c r="J22" s="27">
        <f t="shared" si="12"/>
        <v>13.231812364799998</v>
      </c>
      <c r="K22" s="27">
        <f t="shared" si="12"/>
        <v>14.327349746066918</v>
      </c>
      <c r="L22" s="27">
        <f t="shared" si="12"/>
        <v>1.0342328832000001</v>
      </c>
      <c r="M22" s="27">
        <f t="shared" si="12"/>
        <v>2.2794697727999997</v>
      </c>
      <c r="N22" s="27">
        <f t="shared" si="12"/>
        <v>5.7853514087999987</v>
      </c>
      <c r="O22" s="27">
        <f t="shared" si="12"/>
        <v>5.7095360999999993</v>
      </c>
      <c r="P22" s="27">
        <f t="shared" si="12"/>
        <v>3.6687196079999991</v>
      </c>
      <c r="Q22" s="27">
        <f t="shared" si="12"/>
        <v>3.6687196079999986</v>
      </c>
      <c r="R22" s="27">
        <f t="shared" si="12"/>
        <v>3.6687196079999991</v>
      </c>
      <c r="S22" s="27">
        <f t="shared" si="12"/>
        <v>4.7234222063999987</v>
      </c>
      <c r="T22" s="27">
        <f t="shared" si="12"/>
        <v>4.842447321599999</v>
      </c>
      <c r="U22" s="27">
        <f t="shared" si="12"/>
        <v>4.8650850180000003</v>
      </c>
      <c r="V22" s="27">
        <f t="shared" si="12"/>
        <v>3.2963857199999991</v>
      </c>
      <c r="W22" s="27">
        <f t="shared" si="12"/>
        <v>1.2308130143999998</v>
      </c>
      <c r="X22" s="27">
        <f t="shared" si="12"/>
        <v>1.0990187999999999</v>
      </c>
      <c r="Y22" s="27">
        <f t="shared" ref="Y22:Z22" si="13">SUM(Y23:Y24)</f>
        <v>5.3057497283999995</v>
      </c>
      <c r="Z22" s="27">
        <f t="shared" si="13"/>
        <v>11.230670879999998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8.869959599910997</v>
      </c>
      <c r="D23" s="8">
        <f>FC_IND_NMM_CM_E!D23+FC_IND_NMM_CR_E!D23+FC_IND_NMM_GL_E!D23</f>
        <v>46.158726583453785</v>
      </c>
      <c r="E23" s="8">
        <f>FC_IND_NMM_CM_E!E23+FC_IND_NMM_CR_E!E23+FC_IND_NMM_GL_E!E23</f>
        <v>13.135140471194228</v>
      </c>
      <c r="F23" s="8">
        <f>FC_IND_NMM_CM_E!F23+FC_IND_NMM_CR_E!F23+FC_IND_NMM_GL_E!F23</f>
        <v>8.9184346739259102</v>
      </c>
      <c r="G23" s="8">
        <f>FC_IND_NMM_CM_E!G23+FC_IND_NMM_CR_E!G23+FC_IND_NMM_GL_E!G23</f>
        <v>25.009709622296796</v>
      </c>
      <c r="H23" s="8">
        <f>FC_IND_NMM_CM_E!H23+FC_IND_NMM_CR_E!H23+FC_IND_NMM_GL_E!H23</f>
        <v>14.622267690772718</v>
      </c>
      <c r="I23" s="8">
        <f>FC_IND_NMM_CM_E!I23+FC_IND_NMM_CR_E!I23+FC_IND_NMM_GL_E!I23</f>
        <v>12.488164018779008</v>
      </c>
      <c r="J23" s="8">
        <f>FC_IND_NMM_CM_E!J23+FC_IND_NMM_CR_E!J23+FC_IND_NMM_GL_E!J23</f>
        <v>13.231812364799998</v>
      </c>
      <c r="K23" s="8">
        <f>FC_IND_NMM_CM_E!K23+FC_IND_NMM_CR_E!K23+FC_IND_NMM_GL_E!K23</f>
        <v>14.327349746066918</v>
      </c>
      <c r="L23" s="8">
        <f>FC_IND_NMM_CM_E!L23+FC_IND_NMM_CR_E!L23+FC_IND_NMM_GL_E!L23</f>
        <v>1.0342328832000001</v>
      </c>
      <c r="M23" s="8">
        <f>FC_IND_NMM_CM_E!M23+FC_IND_NMM_CR_E!M23+FC_IND_NMM_GL_E!M23</f>
        <v>2.2794697727999997</v>
      </c>
      <c r="N23" s="8">
        <f>FC_IND_NMM_CM_E!N23+FC_IND_NMM_CR_E!N23+FC_IND_NMM_GL_E!N23</f>
        <v>5.7853514087999987</v>
      </c>
      <c r="O23" s="8">
        <f>FC_IND_NMM_CM_E!O23+FC_IND_NMM_CR_E!O23+FC_IND_NMM_GL_E!O23</f>
        <v>5.7095360999999993</v>
      </c>
      <c r="P23" s="8">
        <f>FC_IND_NMM_CM_E!P23+FC_IND_NMM_CR_E!P23+FC_IND_NMM_GL_E!P23</f>
        <v>3.6687196079999991</v>
      </c>
      <c r="Q23" s="8">
        <f>FC_IND_NMM_CM_E!Q23+FC_IND_NMM_CR_E!Q23+FC_IND_NMM_GL_E!Q23</f>
        <v>3.6687196079999986</v>
      </c>
      <c r="R23" s="8">
        <f>FC_IND_NMM_CM_E!R23+FC_IND_NMM_CR_E!R23+FC_IND_NMM_GL_E!R23</f>
        <v>3.6687196079999991</v>
      </c>
      <c r="S23" s="8">
        <f>FC_IND_NMM_CM_E!S23+FC_IND_NMM_CR_E!S23+FC_IND_NMM_GL_E!S23</f>
        <v>4.7234222063999987</v>
      </c>
      <c r="T23" s="8">
        <f>FC_IND_NMM_CM_E!T23+FC_IND_NMM_CR_E!T23+FC_IND_NMM_GL_E!T23</f>
        <v>4.842447321599999</v>
      </c>
      <c r="U23" s="8">
        <f>FC_IND_NMM_CM_E!U23+FC_IND_NMM_CR_E!U23+FC_IND_NMM_GL_E!U23</f>
        <v>4.8650850180000003</v>
      </c>
      <c r="V23" s="8">
        <f>FC_IND_NMM_CM_E!V23+FC_IND_NMM_CR_E!V23+FC_IND_NMM_GL_E!V23</f>
        <v>3.2963857199999991</v>
      </c>
      <c r="W23" s="8">
        <f>FC_IND_NMM_CM_E!W23+FC_IND_NMM_CR_E!W23+FC_IND_NMM_GL_E!W23</f>
        <v>1.0922077583999998</v>
      </c>
      <c r="X23" s="8">
        <f>FC_IND_NMM_CM_E!X23+FC_IND_NMM_CR_E!X23+FC_IND_NMM_GL_E!X23</f>
        <v>1.0990187999999999</v>
      </c>
      <c r="Y23" s="8">
        <f>FC_IND_NMM_CM_E!Y23+FC_IND_NMM_CR_E!Y23+FC_IND_NMM_GL_E!Y23</f>
        <v>5.3057497283999995</v>
      </c>
      <c r="Z23" s="8">
        <f>FC_IND_NMM_CM_E!Z23+FC_IND_NMM_CR_E!Z23+FC_IND_NMM_GL_E!Z23</f>
        <v>11.230670879999998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0.13860525599999995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257.84682989999999</v>
      </c>
      <c r="D25" s="27">
        <f>FC_IND_NMM_CM_E!D25+FC_IND_NMM_CR_E!D25+FC_IND_NMM_GL_E!D25</f>
        <v>252.38179098000001</v>
      </c>
      <c r="E25" s="27">
        <f>FC_IND_NMM_CM_E!E25+FC_IND_NMM_CR_E!E25+FC_IND_NMM_GL_E!E25</f>
        <v>216.32856234000008</v>
      </c>
      <c r="F25" s="27">
        <f>FC_IND_NMM_CM_E!F25+FC_IND_NMM_CR_E!F25+FC_IND_NMM_GL_E!F25</f>
        <v>186.95388623999995</v>
      </c>
      <c r="G25" s="27">
        <f>FC_IND_NMM_CM_E!G25+FC_IND_NMM_CR_E!G25+FC_IND_NMM_GL_E!G25</f>
        <v>199.7450427918296</v>
      </c>
      <c r="H25" s="27">
        <f>FC_IND_NMM_CM_E!H25+FC_IND_NMM_CR_E!H25+FC_IND_NMM_GL_E!H25</f>
        <v>286.62678763792712</v>
      </c>
      <c r="I25" s="27">
        <f>FC_IND_NMM_CM_E!I25+FC_IND_NMM_CR_E!I25+FC_IND_NMM_GL_E!I25</f>
        <v>221.37334467174426</v>
      </c>
      <c r="J25" s="27">
        <f>FC_IND_NMM_CM_E!J25+FC_IND_NMM_CR_E!J25+FC_IND_NMM_GL_E!J25</f>
        <v>314.96913805339551</v>
      </c>
      <c r="K25" s="27">
        <f>FC_IND_NMM_CM_E!K25+FC_IND_NMM_CR_E!K25+FC_IND_NMM_GL_E!K25</f>
        <v>295.96840134756593</v>
      </c>
      <c r="L25" s="27">
        <f>FC_IND_NMM_CM_E!L25+FC_IND_NMM_CR_E!L25+FC_IND_NMM_GL_E!L25</f>
        <v>137.10926821028195</v>
      </c>
      <c r="M25" s="27">
        <f>FC_IND_NMM_CM_E!M25+FC_IND_NMM_CR_E!M25+FC_IND_NMM_GL_E!M25</f>
        <v>186.477350494576</v>
      </c>
      <c r="N25" s="27">
        <f>FC_IND_NMM_CM_E!N25+FC_IND_NMM_CR_E!N25+FC_IND_NMM_GL_E!N25</f>
        <v>220.89355792255998</v>
      </c>
      <c r="O25" s="27">
        <f>FC_IND_NMM_CM_E!O25+FC_IND_NMM_CR_E!O25+FC_IND_NMM_GL_E!O25</f>
        <v>175.96739467135762</v>
      </c>
      <c r="P25" s="27">
        <f>FC_IND_NMM_CM_E!P25+FC_IND_NMM_CR_E!P25+FC_IND_NMM_GL_E!P25</f>
        <v>155.94290400644755</v>
      </c>
      <c r="Q25" s="27">
        <f>FC_IND_NMM_CM_E!Q25+FC_IND_NMM_CR_E!Q25+FC_IND_NMM_GL_E!Q25</f>
        <v>149.23337913640802</v>
      </c>
      <c r="R25" s="27">
        <f>FC_IND_NMM_CM_E!R25+FC_IND_NMM_CR_E!R25+FC_IND_NMM_GL_E!R25</f>
        <v>64.945015309268953</v>
      </c>
      <c r="S25" s="27">
        <f>FC_IND_NMM_CM_E!S25+FC_IND_NMM_CR_E!S25+FC_IND_NMM_GL_E!S25</f>
        <v>42.638896049415848</v>
      </c>
      <c r="T25" s="27">
        <f>FC_IND_NMM_CM_E!T25+FC_IND_NMM_CR_E!T25+FC_IND_NMM_GL_E!T25</f>
        <v>87.618015900704492</v>
      </c>
      <c r="U25" s="27">
        <f>FC_IND_NMM_CM_E!U25+FC_IND_NMM_CR_E!U25+FC_IND_NMM_GL_E!U25</f>
        <v>99.862315849096362</v>
      </c>
      <c r="V25" s="27">
        <f>FC_IND_NMM_CM_E!V25+FC_IND_NMM_CR_E!V25+FC_IND_NMM_GL_E!V25</f>
        <v>87.41151388371199</v>
      </c>
      <c r="W25" s="27">
        <f>FC_IND_NMM_CM_E!W25+FC_IND_NMM_CR_E!W25+FC_IND_NMM_GL_E!W25</f>
        <v>5.8925610442144389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41181.731730719999</v>
      </c>
      <c r="D26" s="27">
        <f t="shared" si="14"/>
        <v>42363.318263039997</v>
      </c>
      <c r="E26" s="27">
        <f t="shared" si="14"/>
        <v>43802.9864046</v>
      </c>
      <c r="F26" s="27">
        <f t="shared" si="14"/>
        <v>44245.913874479993</v>
      </c>
      <c r="G26" s="27">
        <f t="shared" si="14"/>
        <v>47318.094745199996</v>
      </c>
      <c r="H26" s="27">
        <f t="shared" si="14"/>
        <v>47825.395668360004</v>
      </c>
      <c r="I26" s="27">
        <f t="shared" si="14"/>
        <v>46284.987446279993</v>
      </c>
      <c r="J26" s="27">
        <f t="shared" si="14"/>
        <v>44772.00294816</v>
      </c>
      <c r="K26" s="27">
        <f t="shared" si="14"/>
        <v>43473.405421080002</v>
      </c>
      <c r="L26" s="27">
        <f t="shared" si="14"/>
        <v>36032.008624200003</v>
      </c>
      <c r="M26" s="27">
        <f t="shared" si="14"/>
        <v>34080.85787616</v>
      </c>
      <c r="N26" s="27">
        <f t="shared" si="14"/>
        <v>32157.65750868</v>
      </c>
      <c r="O26" s="27">
        <f t="shared" si="14"/>
        <v>28036.622911680006</v>
      </c>
      <c r="P26" s="27">
        <f t="shared" si="14"/>
        <v>25009.72070256</v>
      </c>
      <c r="Q26" s="27">
        <f t="shared" si="14"/>
        <v>23098.620758039993</v>
      </c>
      <c r="R26" s="27">
        <f t="shared" si="14"/>
        <v>25760.639030040002</v>
      </c>
      <c r="S26" s="27">
        <f t="shared" si="14"/>
        <v>24966.980180640003</v>
      </c>
      <c r="T26" s="27">
        <f t="shared" si="14"/>
        <v>21996.735847200001</v>
      </c>
      <c r="U26" s="27">
        <f t="shared" si="14"/>
        <v>21687.01237656</v>
      </c>
      <c r="V26" s="27">
        <f t="shared" si="14"/>
        <v>21399.773414040003</v>
      </c>
      <c r="W26" s="27">
        <f t="shared" si="14"/>
        <v>20534.420330639998</v>
      </c>
      <c r="X26" s="27">
        <f t="shared" si="14"/>
        <v>19483.786124280003</v>
      </c>
      <c r="Y26" s="27">
        <f t="shared" ref="Y26:Z26" si="15">SUM(Y27,Y33)</f>
        <v>20456.774098920003</v>
      </c>
      <c r="Z26" s="27">
        <f t="shared" si="15"/>
        <v>19238.86904256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21.704129999999999</v>
      </c>
      <c r="Q27" s="19">
        <f t="shared" si="16"/>
        <v>21.704129999999999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21.704129999999999</v>
      </c>
      <c r="Q28" s="8">
        <f>FC_IND_NMM_CM_E!Q28+FC_IND_NMM_CR_E!Q28+FC_IND_NMM_GL_E!Q28</f>
        <v>21.704129999999999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41181.731730719999</v>
      </c>
      <c r="D33" s="19">
        <f t="shared" si="18"/>
        <v>42363.318263039997</v>
      </c>
      <c r="E33" s="19">
        <f t="shared" si="18"/>
        <v>43802.9864046</v>
      </c>
      <c r="F33" s="19">
        <f t="shared" si="18"/>
        <v>44245.913874479993</v>
      </c>
      <c r="G33" s="19">
        <f t="shared" si="18"/>
        <v>47318.094745199996</v>
      </c>
      <c r="H33" s="19">
        <f t="shared" si="18"/>
        <v>47825.395668360004</v>
      </c>
      <c r="I33" s="19">
        <f t="shared" si="18"/>
        <v>46284.987446279993</v>
      </c>
      <c r="J33" s="19">
        <f t="shared" si="18"/>
        <v>44772.00294816</v>
      </c>
      <c r="K33" s="19">
        <f t="shared" si="18"/>
        <v>43473.405421080002</v>
      </c>
      <c r="L33" s="19">
        <f t="shared" si="18"/>
        <v>36032.008624200003</v>
      </c>
      <c r="M33" s="19">
        <f t="shared" si="18"/>
        <v>34080.85787616</v>
      </c>
      <c r="N33" s="19">
        <f t="shared" si="18"/>
        <v>32157.65750868</v>
      </c>
      <c r="O33" s="19">
        <f t="shared" si="18"/>
        <v>28036.622911680006</v>
      </c>
      <c r="P33" s="19">
        <f t="shared" si="18"/>
        <v>24988.016572560002</v>
      </c>
      <c r="Q33" s="19">
        <f t="shared" si="18"/>
        <v>23076.916628039995</v>
      </c>
      <c r="R33" s="19">
        <f t="shared" si="18"/>
        <v>25760.639030040002</v>
      </c>
      <c r="S33" s="19">
        <f t="shared" si="18"/>
        <v>24966.980180640003</v>
      </c>
      <c r="T33" s="19">
        <f t="shared" si="18"/>
        <v>21996.735847200001</v>
      </c>
      <c r="U33" s="19">
        <f t="shared" si="18"/>
        <v>21687.01237656</v>
      </c>
      <c r="V33" s="19">
        <f t="shared" si="18"/>
        <v>21399.773414040003</v>
      </c>
      <c r="W33" s="19">
        <f t="shared" si="18"/>
        <v>20534.420330639998</v>
      </c>
      <c r="X33" s="19">
        <f t="shared" si="18"/>
        <v>19483.786124280003</v>
      </c>
      <c r="Y33" s="19">
        <f t="shared" ref="Y33:Z33" si="19">SUM(Y34:Y50)</f>
        <v>20456.774098920003</v>
      </c>
      <c r="Z33" s="19">
        <f t="shared" si="19"/>
        <v>19238.86904256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2057.5480406400002</v>
      </c>
      <c r="D36" s="8">
        <f>FC_IND_NMM_CM_E!D36+FC_IND_NMM_CR_E!D36+FC_IND_NMM_GL_E!D36</f>
        <v>2002.9851172800004</v>
      </c>
      <c r="E36" s="8">
        <f>FC_IND_NMM_CM_E!E36+FC_IND_NMM_CR_E!E36+FC_IND_NMM_GL_E!E36</f>
        <v>1904.7322839600001</v>
      </c>
      <c r="F36" s="8">
        <f>FC_IND_NMM_CM_E!F36+FC_IND_NMM_CR_E!F36+FC_IND_NMM_GL_E!F36</f>
        <v>1707.1287530400007</v>
      </c>
      <c r="G36" s="8">
        <f>FC_IND_NMM_CM_E!G36+FC_IND_NMM_CR_E!G36+FC_IND_NMM_GL_E!G36</f>
        <v>1322.8960179599999</v>
      </c>
      <c r="H36" s="8">
        <f>FC_IND_NMM_CM_E!H36+FC_IND_NMM_CR_E!H36+FC_IND_NMM_GL_E!H36</f>
        <v>1192.33489932</v>
      </c>
      <c r="I36" s="8">
        <f>FC_IND_NMM_CM_E!I36+FC_IND_NMM_CR_E!I36+FC_IND_NMM_GL_E!I36</f>
        <v>1230.0786691200001</v>
      </c>
      <c r="J36" s="8">
        <f>FC_IND_NMM_CM_E!J36+FC_IND_NMM_CR_E!J36+FC_IND_NMM_GL_E!J36</f>
        <v>1080.9719809200001</v>
      </c>
      <c r="K36" s="8">
        <f>FC_IND_NMM_CM_E!K36+FC_IND_NMM_CR_E!K36+FC_IND_NMM_GL_E!K36</f>
        <v>917.43336359999989</v>
      </c>
      <c r="L36" s="8">
        <f>FC_IND_NMM_CM_E!L36+FC_IND_NMM_CR_E!L36+FC_IND_NMM_GL_E!L36</f>
        <v>803.21436252000012</v>
      </c>
      <c r="M36" s="8">
        <f>FC_IND_NMM_CM_E!M36+FC_IND_NMM_CR_E!M36+FC_IND_NMM_GL_E!M36</f>
        <v>830.04718319999995</v>
      </c>
      <c r="N36" s="8">
        <f>FC_IND_NMM_CM_E!N36+FC_IND_NMM_CR_E!N36+FC_IND_NMM_GL_E!N36</f>
        <v>778.52933963999999</v>
      </c>
      <c r="O36" s="8">
        <f>FC_IND_NMM_CM_E!O36+FC_IND_NMM_CR_E!O36+FC_IND_NMM_GL_E!O36</f>
        <v>727.80928200000017</v>
      </c>
      <c r="P36" s="8">
        <f>FC_IND_NMM_CM_E!P36+FC_IND_NMM_CR_E!P36+FC_IND_NMM_GL_E!P36</f>
        <v>625.40850708000005</v>
      </c>
      <c r="Q36" s="8">
        <f>FC_IND_NMM_CM_E!Q36+FC_IND_NMM_CR_E!Q36+FC_IND_NMM_GL_E!Q36</f>
        <v>557.60306435999996</v>
      </c>
      <c r="R36" s="8">
        <f>FC_IND_NMM_CM_E!R36+FC_IND_NMM_CR_E!R36+FC_IND_NMM_GL_E!R36</f>
        <v>663.10366464000003</v>
      </c>
      <c r="S36" s="8">
        <f>FC_IND_NMM_CM_E!S36+FC_IND_NMM_CR_E!S36+FC_IND_NMM_GL_E!S36</f>
        <v>704.03358060000005</v>
      </c>
      <c r="T36" s="8">
        <f>FC_IND_NMM_CM_E!T36+FC_IND_NMM_CR_E!T36+FC_IND_NMM_GL_E!T36</f>
        <v>545.58289295999998</v>
      </c>
      <c r="U36" s="8">
        <f>FC_IND_NMM_CM_E!U36+FC_IND_NMM_CR_E!U36+FC_IND_NMM_GL_E!U36</f>
        <v>533.8643900400001</v>
      </c>
      <c r="V36" s="8">
        <f>FC_IND_NMM_CM_E!V36+FC_IND_NMM_CR_E!V36+FC_IND_NMM_GL_E!V36</f>
        <v>551.6673735600001</v>
      </c>
      <c r="W36" s="8">
        <f>FC_IND_NMM_CM_E!W36+FC_IND_NMM_CR_E!W36+FC_IND_NMM_GL_E!W36</f>
        <v>523.75781447999998</v>
      </c>
      <c r="X36" s="8">
        <f>FC_IND_NMM_CM_E!X36+FC_IND_NMM_CR_E!X36+FC_IND_NMM_GL_E!X36</f>
        <v>562.80434688000014</v>
      </c>
      <c r="Y36" s="8">
        <f>FC_IND_NMM_CM_E!Y36+FC_IND_NMM_CR_E!Y36+FC_IND_NMM_GL_E!Y36</f>
        <v>787.30725636000011</v>
      </c>
      <c r="Z36" s="8">
        <f>FC_IND_NMM_CM_E!Z36+FC_IND_NMM_CR_E!Z36+FC_IND_NMM_GL_E!Z36</f>
        <v>911.86930655999993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3.3258178799999984</v>
      </c>
      <c r="D37" s="8">
        <f>FC_IND_NMM_CM_E!D37+FC_IND_NMM_CR_E!D37+FC_IND_NMM_GL_E!D37</f>
        <v>3.3165871199999986</v>
      </c>
      <c r="E37" s="8">
        <f>FC_IND_NMM_CM_E!E37+FC_IND_NMM_CR_E!E37+FC_IND_NMM_GL_E!E37</f>
        <v>0.28116395999999999</v>
      </c>
      <c r="F37" s="8">
        <f>FC_IND_NMM_CM_E!F37+FC_IND_NMM_CR_E!F37+FC_IND_NMM_GL_E!F37</f>
        <v>0.28116395999999999</v>
      </c>
      <c r="G37" s="8">
        <f>FC_IND_NMM_CM_E!G37+FC_IND_NMM_CR_E!G37+FC_IND_NMM_GL_E!G37</f>
        <v>0.26893944000000003</v>
      </c>
      <c r="H37" s="8">
        <f>FC_IND_NMM_CM_E!H37+FC_IND_NMM_CR_E!H37+FC_IND_NMM_GL_E!H37</f>
        <v>3.3001214399999985</v>
      </c>
      <c r="I37" s="8">
        <f>FC_IND_NMM_CM_E!I37+FC_IND_NMM_CR_E!I37+FC_IND_NMM_GL_E!I37</f>
        <v>6.3133408799999966</v>
      </c>
      <c r="J37" s="8">
        <f>FC_IND_NMM_CM_E!J37+FC_IND_NMM_CR_E!J37+FC_IND_NMM_GL_E!J37</f>
        <v>0.39792059999999996</v>
      </c>
      <c r="K37" s="8">
        <f>FC_IND_NMM_CM_E!K37+FC_IND_NMM_CR_E!K37+FC_IND_NMM_GL_E!K37</f>
        <v>3.3270652800000007</v>
      </c>
      <c r="L37" s="8">
        <f>FC_IND_NMM_CM_E!L37+FC_IND_NMM_CR_E!L37+FC_IND_NMM_GL_E!L37</f>
        <v>6.4019062800000004</v>
      </c>
      <c r="M37" s="8">
        <f>FC_IND_NMM_CM_E!M37+FC_IND_NMM_CR_E!M37+FC_IND_NMM_GL_E!M37</f>
        <v>3.2993730000000006</v>
      </c>
      <c r="N37" s="8">
        <f>FC_IND_NMM_CM_E!N37+FC_IND_NMM_CR_E!N37+FC_IND_NMM_GL_E!N37</f>
        <v>0.24723468000000001</v>
      </c>
      <c r="O37" s="8">
        <f>FC_IND_NMM_CM_E!O37+FC_IND_NMM_CR_E!O37+FC_IND_NMM_GL_E!O37</f>
        <v>0.21929292</v>
      </c>
      <c r="P37" s="8">
        <f>FC_IND_NMM_CM_E!P37+FC_IND_NMM_CR_E!P37+FC_IND_NMM_GL_E!P37</f>
        <v>0.21629915999999999</v>
      </c>
      <c r="Q37" s="8">
        <f>FC_IND_NMM_CM_E!Q37+FC_IND_NMM_CR_E!Q37+FC_IND_NMM_GL_E!Q37</f>
        <v>0.20083140000000002</v>
      </c>
      <c r="R37" s="8">
        <f>FC_IND_NMM_CM_E!R37+FC_IND_NMM_CR_E!R37+FC_IND_NMM_GL_E!R37</f>
        <v>3.1836142799999996</v>
      </c>
      <c r="S37" s="8">
        <f>FC_IND_NMM_CM_E!S37+FC_IND_NMM_CR_E!S37+FC_IND_NMM_GL_E!S37</f>
        <v>3.2931359999999996</v>
      </c>
      <c r="T37" s="8">
        <f>FC_IND_NMM_CM_E!T37+FC_IND_NMM_CR_E!T37+FC_IND_NMM_GL_E!T37</f>
        <v>2.6756729999999993</v>
      </c>
      <c r="U37" s="8">
        <f>FC_IND_NMM_CM_E!U37+FC_IND_NMM_CR_E!U37+FC_IND_NMM_GL_E!U37</f>
        <v>2.189187</v>
      </c>
      <c r="V37" s="8">
        <f>FC_IND_NMM_CM_E!V37+FC_IND_NMM_CR_E!V37+FC_IND_NMM_GL_E!V37</f>
        <v>2.8423256400000003</v>
      </c>
      <c r="W37" s="8">
        <f>FC_IND_NMM_CM_E!W37+FC_IND_NMM_CR_E!W37+FC_IND_NMM_GL_E!W37</f>
        <v>1.0315998000000002</v>
      </c>
      <c r="X37" s="8">
        <f>FC_IND_NMM_CM_E!X37+FC_IND_NMM_CR_E!X37+FC_IND_NMM_GL_E!X37</f>
        <v>1.8296863200000004</v>
      </c>
      <c r="Y37" s="8">
        <f>FC_IND_NMM_CM_E!Y37+FC_IND_NMM_CR_E!Y37+FC_IND_NMM_GL_E!Y37</f>
        <v>7.1797849199999986</v>
      </c>
      <c r="Z37" s="8">
        <f>FC_IND_NMM_CM_E!Z37+FC_IND_NMM_CR_E!Z37+FC_IND_NMM_GL_E!Z37</f>
        <v>4.5278125200000003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6.2121600000000013E-3</v>
      </c>
      <c r="Y40" s="8">
        <f>FC_IND_NMM_CM_E!Y40+FC_IND_NMM_CR_E!Y40+FC_IND_NMM_GL_E!Y40</f>
        <v>3.1060799999999989E-3</v>
      </c>
      <c r="Z40" s="8">
        <f>FC_IND_NMM_CM_E!Z40+FC_IND_NMM_CR_E!Z40+FC_IND_NMM_GL_E!Z40</f>
        <v>3.1060799999999998E-3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8.115928199999999</v>
      </c>
      <c r="D41" s="8">
        <f>FC_IND_NMM_CM_E!D41+FC_IND_NMM_CR_E!D41+FC_IND_NMM_GL_E!D41</f>
        <v>5.4783485999999986</v>
      </c>
      <c r="E41" s="8">
        <f>FC_IND_NMM_CM_E!E41+FC_IND_NMM_CR_E!E41+FC_IND_NMM_GL_E!E41</f>
        <v>4.3153804799999991</v>
      </c>
      <c r="F41" s="8">
        <f>FC_IND_NMM_CM_E!F41+FC_IND_NMM_CR_E!F41+FC_IND_NMM_GL_E!F41</f>
        <v>3.4381717200000002</v>
      </c>
      <c r="G41" s="8">
        <f>FC_IND_NMM_CM_E!G41+FC_IND_NMM_CR_E!G41+FC_IND_NMM_GL_E!G41</f>
        <v>2.5516447200000001</v>
      </c>
      <c r="H41" s="8">
        <f>FC_IND_NMM_CM_E!H41+FC_IND_NMM_CR_E!H41+FC_IND_NMM_GL_E!H41</f>
        <v>11.845553759999998</v>
      </c>
      <c r="I41" s="8">
        <f>FC_IND_NMM_CM_E!I41+FC_IND_NMM_CR_E!I41+FC_IND_NMM_GL_E!I41</f>
        <v>4.7225358000000011</v>
      </c>
      <c r="J41" s="8">
        <f>FC_IND_NMM_CM_E!J41+FC_IND_NMM_CR_E!J41+FC_IND_NMM_GL_E!J41</f>
        <v>7.1608086000000011</v>
      </c>
      <c r="K41" s="8">
        <f>FC_IND_NMM_CM_E!K41+FC_IND_NMM_CR_E!K41+FC_IND_NMM_GL_E!K41</f>
        <v>3.1826966400000005</v>
      </c>
      <c r="L41" s="8">
        <f>FC_IND_NMM_CM_E!L41+FC_IND_NMM_CR_E!L41+FC_IND_NMM_GL_E!L41</f>
        <v>3.7901941200000007</v>
      </c>
      <c r="M41" s="8">
        <f>FC_IND_NMM_CM_E!M41+FC_IND_NMM_CR_E!M41+FC_IND_NMM_GL_E!M41</f>
        <v>3.48761016</v>
      </c>
      <c r="N41" s="8">
        <f>FC_IND_NMM_CM_E!N41+FC_IND_NMM_CR_E!N41+FC_IND_NMM_GL_E!N41</f>
        <v>2.9476699200000005</v>
      </c>
      <c r="O41" s="8">
        <f>FC_IND_NMM_CM_E!O41+FC_IND_NMM_CR_E!O41+FC_IND_NMM_GL_E!O41</f>
        <v>2.5218781200000002</v>
      </c>
      <c r="P41" s="8">
        <f>FC_IND_NMM_CM_E!P41+FC_IND_NMM_CR_E!P41+FC_IND_NMM_GL_E!P41</f>
        <v>3.4653499200000009</v>
      </c>
      <c r="Q41" s="8">
        <f>FC_IND_NMM_CM_E!Q41+FC_IND_NMM_CR_E!Q41+FC_IND_NMM_GL_E!Q41</f>
        <v>3.1384349999999994</v>
      </c>
      <c r="R41" s="8">
        <f>FC_IND_NMM_CM_E!R41+FC_IND_NMM_CR_E!R41+FC_IND_NMM_GL_E!R41</f>
        <v>3.3493895999999999</v>
      </c>
      <c r="S41" s="8">
        <f>FC_IND_NMM_CM_E!S41+FC_IND_NMM_CR_E!S41+FC_IND_NMM_GL_E!S41</f>
        <v>3.8259140400000016</v>
      </c>
      <c r="T41" s="8">
        <f>FC_IND_NMM_CM_E!T41+FC_IND_NMM_CR_E!T41+FC_IND_NMM_GL_E!T41</f>
        <v>3.1151394000000003</v>
      </c>
      <c r="U41" s="8">
        <f>FC_IND_NMM_CM_E!U41+FC_IND_NMM_CR_E!U41+FC_IND_NMM_GL_E!U41</f>
        <v>3.6584445599999995</v>
      </c>
      <c r="V41" s="8">
        <f>FC_IND_NMM_CM_E!V41+FC_IND_NMM_CR_E!V41+FC_IND_NMM_GL_E!V41</f>
        <v>2.9026317600000002</v>
      </c>
      <c r="W41" s="8">
        <f>FC_IND_NMM_CM_E!W41+FC_IND_NMM_CR_E!W41+FC_IND_NMM_GL_E!W41</f>
        <v>4.1800071600000006</v>
      </c>
      <c r="X41" s="8">
        <f>FC_IND_NMM_CM_E!X41+FC_IND_NMM_CR_E!X41+FC_IND_NMM_GL_E!X41</f>
        <v>4.4124454799999997</v>
      </c>
      <c r="Y41" s="8">
        <f>FC_IND_NMM_CM_E!Y41+FC_IND_NMM_CR_E!Y41+FC_IND_NMM_GL_E!Y41</f>
        <v>3.5261773199999995</v>
      </c>
      <c r="Z41" s="8">
        <f>FC_IND_NMM_CM_E!Z41+FC_IND_NMM_CR_E!Z41+FC_IND_NMM_GL_E!Z41</f>
        <v>5.1371974800000002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2183.990796</v>
      </c>
      <c r="D43" s="8">
        <f>FC_IND_NMM_CM_E!D43+FC_IND_NMM_CR_E!D43+FC_IND_NMM_GL_E!D43</f>
        <v>2377.6593562799999</v>
      </c>
      <c r="E43" s="8">
        <f>FC_IND_NMM_CM_E!E43+FC_IND_NMM_CR_E!E43+FC_IND_NMM_GL_E!E43</f>
        <v>2143.08475056</v>
      </c>
      <c r="F43" s="8">
        <f>FC_IND_NMM_CM_E!F43+FC_IND_NMM_CR_E!F43+FC_IND_NMM_GL_E!F43</f>
        <v>2067.6556929599997</v>
      </c>
      <c r="G43" s="8">
        <f>FC_IND_NMM_CM_E!G43+FC_IND_NMM_CR_E!G43+FC_IND_NMM_GL_E!G43</f>
        <v>2075.8110796800001</v>
      </c>
      <c r="H43" s="8">
        <f>FC_IND_NMM_CM_E!H43+FC_IND_NMM_CR_E!H43+FC_IND_NMM_GL_E!H43</f>
        <v>2132.9342657999996</v>
      </c>
      <c r="I43" s="8">
        <f>FC_IND_NMM_CM_E!I43+FC_IND_NMM_CR_E!I43+FC_IND_NMM_GL_E!I43</f>
        <v>1732.0884188399996</v>
      </c>
      <c r="J43" s="8">
        <f>FC_IND_NMM_CM_E!J43+FC_IND_NMM_CR_E!J43+FC_IND_NMM_GL_E!J43</f>
        <v>2291.6863429199998</v>
      </c>
      <c r="K43" s="8">
        <f>FC_IND_NMM_CM_E!K43+FC_IND_NMM_CR_E!K43+FC_IND_NMM_GL_E!K43</f>
        <v>2446.3732644000002</v>
      </c>
      <c r="L43" s="8">
        <f>FC_IND_NMM_CM_E!L43+FC_IND_NMM_CR_E!L43+FC_IND_NMM_GL_E!L43</f>
        <v>2364.3032166000003</v>
      </c>
      <c r="M43" s="8">
        <f>FC_IND_NMM_CM_E!M43+FC_IND_NMM_CR_E!M43+FC_IND_NMM_GL_E!M43</f>
        <v>2268.7188404399999</v>
      </c>
      <c r="N43" s="8">
        <f>FC_IND_NMM_CM_E!N43+FC_IND_NMM_CR_E!N43+FC_IND_NMM_GL_E!N43</f>
        <v>1901.9497161599998</v>
      </c>
      <c r="O43" s="8">
        <f>FC_IND_NMM_CM_E!O43+FC_IND_NMM_CR_E!O43+FC_IND_NMM_GL_E!O43</f>
        <v>1725.3711352800003</v>
      </c>
      <c r="P43" s="8">
        <f>FC_IND_NMM_CM_E!P43+FC_IND_NMM_CR_E!P43+FC_IND_NMM_GL_E!P43</f>
        <v>1667.6976232800002</v>
      </c>
      <c r="Q43" s="8">
        <f>FC_IND_NMM_CM_E!Q43+FC_IND_NMM_CR_E!Q43+FC_IND_NMM_GL_E!Q43</f>
        <v>1459.5426611999999</v>
      </c>
      <c r="R43" s="8">
        <f>FC_IND_NMM_CM_E!R43+FC_IND_NMM_CR_E!R43+FC_IND_NMM_GL_E!R43</f>
        <v>1585.3408084799996</v>
      </c>
      <c r="S43" s="8">
        <f>FC_IND_NMM_CM_E!S43+FC_IND_NMM_CR_E!S43+FC_IND_NMM_GL_E!S43</f>
        <v>1489.1748955199996</v>
      </c>
      <c r="T43" s="8">
        <f>FC_IND_NMM_CM_E!T43+FC_IND_NMM_CR_E!T43+FC_IND_NMM_GL_E!T43</f>
        <v>1470.2701478400002</v>
      </c>
      <c r="U43" s="8">
        <f>FC_IND_NMM_CM_E!U43+FC_IND_NMM_CR_E!U43+FC_IND_NMM_GL_E!U43</f>
        <v>1486.12342788</v>
      </c>
      <c r="V43" s="8">
        <f>FC_IND_NMM_CM_E!V43+FC_IND_NMM_CR_E!V43+FC_IND_NMM_GL_E!V43</f>
        <v>1580.6156886000003</v>
      </c>
      <c r="W43" s="8">
        <f>FC_IND_NMM_CM_E!W43+FC_IND_NMM_CR_E!W43+FC_IND_NMM_GL_E!W43</f>
        <v>1482.5712517200002</v>
      </c>
      <c r="X43" s="8">
        <f>FC_IND_NMM_CM_E!X43+FC_IND_NMM_CR_E!X43+FC_IND_NMM_GL_E!X43</f>
        <v>1682.4945337199997</v>
      </c>
      <c r="Y43" s="8">
        <f>FC_IND_NMM_CM_E!Y43+FC_IND_NMM_CR_E!Y43+FC_IND_NMM_GL_E!Y43</f>
        <v>1715.2982776799997</v>
      </c>
      <c r="Z43" s="8">
        <f>FC_IND_NMM_CM_E!Z43+FC_IND_NMM_CR_E!Z43+FC_IND_NMM_GL_E!Z43</f>
        <v>1672.32537576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11914.518225600003</v>
      </c>
      <c r="D44" s="8">
        <f>FC_IND_NMM_CM_E!D44+FC_IND_NMM_CR_E!D44+FC_IND_NMM_GL_E!D44</f>
        <v>9805.9022236799992</v>
      </c>
      <c r="E44" s="8">
        <f>FC_IND_NMM_CM_E!E44+FC_IND_NMM_CR_E!E44+FC_IND_NMM_GL_E!E44</f>
        <v>10007.853529680002</v>
      </c>
      <c r="F44" s="8">
        <f>FC_IND_NMM_CM_E!F44+FC_IND_NMM_CR_E!F44+FC_IND_NMM_GL_E!F44</f>
        <v>8012.0610928800015</v>
      </c>
      <c r="G44" s="8">
        <f>FC_IND_NMM_CM_E!G44+FC_IND_NMM_CR_E!G44+FC_IND_NMM_GL_E!G44</f>
        <v>7475.1493982400007</v>
      </c>
      <c r="H44" s="8">
        <f>FC_IND_NMM_CM_E!H44+FC_IND_NMM_CR_E!H44+FC_IND_NMM_GL_E!H44</f>
        <v>6788.3890125600001</v>
      </c>
      <c r="I44" s="8">
        <f>FC_IND_NMM_CM_E!I44+FC_IND_NMM_CR_E!I44+FC_IND_NMM_GL_E!I44</f>
        <v>7290.8485430400015</v>
      </c>
      <c r="J44" s="8">
        <f>FC_IND_NMM_CM_E!J44+FC_IND_NMM_CR_E!J44+FC_IND_NMM_GL_E!J44</f>
        <v>6637.2429736800004</v>
      </c>
      <c r="K44" s="8">
        <f>FC_IND_NMM_CM_E!K44+FC_IND_NMM_CR_E!K44+FC_IND_NMM_GL_E!K44</f>
        <v>6290.8427412000019</v>
      </c>
      <c r="L44" s="8">
        <f>FC_IND_NMM_CM_E!L44+FC_IND_NMM_CR_E!L44+FC_IND_NMM_GL_E!L44</f>
        <v>5126.9955048000011</v>
      </c>
      <c r="M44" s="8">
        <f>FC_IND_NMM_CM_E!M44+FC_IND_NMM_CR_E!M44+FC_IND_NMM_GL_E!M44</f>
        <v>3911.6238314400002</v>
      </c>
      <c r="N44" s="8">
        <f>FC_IND_NMM_CM_E!N44+FC_IND_NMM_CR_E!N44+FC_IND_NMM_GL_E!N44</f>
        <v>3350.4668344800002</v>
      </c>
      <c r="O44" s="8">
        <f>FC_IND_NMM_CM_E!O44+FC_IND_NMM_CR_E!O44+FC_IND_NMM_GL_E!O44</f>
        <v>2229.6491373600002</v>
      </c>
      <c r="P44" s="8">
        <f>FC_IND_NMM_CM_E!P44+FC_IND_NMM_CR_E!P44+FC_IND_NMM_GL_E!P44</f>
        <v>1710.9663501599998</v>
      </c>
      <c r="Q44" s="8">
        <f>FC_IND_NMM_CM_E!Q44+FC_IND_NMM_CR_E!Q44+FC_IND_NMM_GL_E!Q44</f>
        <v>1295.8036171200001</v>
      </c>
      <c r="R44" s="8">
        <f>FC_IND_NMM_CM_E!R44+FC_IND_NMM_CR_E!R44+FC_IND_NMM_GL_E!R44</f>
        <v>1702.8590407200004</v>
      </c>
      <c r="S44" s="8">
        <f>FC_IND_NMM_CM_E!S44+FC_IND_NMM_CR_E!S44+FC_IND_NMM_GL_E!S44</f>
        <v>2041.6624322400007</v>
      </c>
      <c r="T44" s="8">
        <f>FC_IND_NMM_CM_E!T44+FC_IND_NMM_CR_E!T44+FC_IND_NMM_GL_E!T44</f>
        <v>1523.9529345600004</v>
      </c>
      <c r="U44" s="8">
        <f>FC_IND_NMM_CM_E!U44+FC_IND_NMM_CR_E!U44+FC_IND_NMM_GL_E!U44</f>
        <v>1319.3528767200005</v>
      </c>
      <c r="V44" s="8">
        <f>FC_IND_NMM_CM_E!V44+FC_IND_NMM_CR_E!V44+FC_IND_NMM_GL_E!V44</f>
        <v>1107.8938166400001</v>
      </c>
      <c r="W44" s="8">
        <f>FC_IND_NMM_CM_E!W44+FC_IND_NMM_CR_E!W44+FC_IND_NMM_GL_E!W44</f>
        <v>1630.10223576</v>
      </c>
      <c r="X44" s="8">
        <f>FC_IND_NMM_CM_E!X44+FC_IND_NMM_CR_E!X44+FC_IND_NMM_GL_E!X44</f>
        <v>908.01587088000019</v>
      </c>
      <c r="Y44" s="8">
        <f>FC_IND_NMM_CM_E!Y44+FC_IND_NMM_CR_E!Y44+FC_IND_NMM_GL_E!Y44</f>
        <v>1012.2656832000004</v>
      </c>
      <c r="Z44" s="8">
        <f>FC_IND_NMM_CM_E!Z44+FC_IND_NMM_CR_E!Z44+FC_IND_NMM_GL_E!Z44</f>
        <v>1032.51556656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3.1665599999999988E-3</v>
      </c>
      <c r="U45" s="8">
        <f>FC_IND_NMM_CM_E!U45+FC_IND_NMM_CR_E!U45+FC_IND_NMM_GL_E!U45</f>
        <v>3.1665599999999988E-3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0.33816528000000007</v>
      </c>
      <c r="W47" s="8">
        <f>FC_IND_NMM_CM_E!W47+FC_IND_NMM_CR_E!W47+FC_IND_NMM_GL_E!W47</f>
        <v>0.2164374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24906.561966000001</v>
      </c>
      <c r="D48" s="8">
        <f>FC_IND_NMM_CM_E!D48+FC_IND_NMM_CR_E!D48+FC_IND_NMM_GL_E!D48</f>
        <v>28080.034397999996</v>
      </c>
      <c r="E48" s="8">
        <f>FC_IND_NMM_CM_E!E48+FC_IND_NMM_CR_E!E48+FC_IND_NMM_GL_E!E48</f>
        <v>28875.710681999997</v>
      </c>
      <c r="F48" s="8">
        <f>FC_IND_NMM_CM_E!F48+FC_IND_NMM_CR_E!F48+FC_IND_NMM_GL_E!F48</f>
        <v>31332.563612999998</v>
      </c>
      <c r="G48" s="8">
        <f>FC_IND_NMM_CM_E!G48+FC_IND_NMM_CR_E!G48+FC_IND_NMM_GL_E!G48</f>
        <v>33797.173293</v>
      </c>
      <c r="H48" s="8">
        <f>FC_IND_NMM_CM_E!H48+FC_IND_NMM_CR_E!H48+FC_IND_NMM_GL_E!H48</f>
        <v>35703.790902000008</v>
      </c>
      <c r="I48" s="8">
        <f>FC_IND_NMM_CM_E!I48+FC_IND_NMM_CR_E!I48+FC_IND_NMM_GL_E!I48</f>
        <v>34419.185657999995</v>
      </c>
      <c r="J48" s="8">
        <f>FC_IND_NMM_CM_E!J48+FC_IND_NMM_CR_E!J48+FC_IND_NMM_GL_E!J48</f>
        <v>33142.951763999998</v>
      </c>
      <c r="K48" s="8">
        <f>FC_IND_NMM_CM_E!K48+FC_IND_NMM_CR_E!K48+FC_IND_NMM_GL_E!K48</f>
        <v>32125.019471999996</v>
      </c>
      <c r="L48" s="8">
        <f>FC_IND_NMM_CM_E!L48+FC_IND_NMM_CR_E!L48+FC_IND_NMM_GL_E!L48</f>
        <v>27411.287085000007</v>
      </c>
      <c r="M48" s="8">
        <f>FC_IND_NMM_CM_E!M48+FC_IND_NMM_CR_E!M48+FC_IND_NMM_GL_E!M48</f>
        <v>26642.526183000002</v>
      </c>
      <c r="N48" s="8">
        <f>FC_IND_NMM_CM_E!N48+FC_IND_NMM_CR_E!N48+FC_IND_NMM_GL_E!N48</f>
        <v>25663.525055999999</v>
      </c>
      <c r="O48" s="8">
        <f>FC_IND_NMM_CM_E!O48+FC_IND_NMM_CR_E!O48+FC_IND_NMM_GL_E!O48</f>
        <v>22860.420102000004</v>
      </c>
      <c r="P48" s="8">
        <f>FC_IND_NMM_CM_E!P48+FC_IND_NMM_CR_E!P48+FC_IND_NMM_GL_E!P48</f>
        <v>20533.218849000004</v>
      </c>
      <c r="Q48" s="8">
        <f>FC_IND_NMM_CM_E!Q48+FC_IND_NMM_CR_E!Q48+FC_IND_NMM_GL_E!Q48</f>
        <v>19277.373491999995</v>
      </c>
      <c r="R48" s="8">
        <f>FC_IND_NMM_CM_E!R48+FC_IND_NMM_CR_E!R48+FC_IND_NMM_GL_E!R48</f>
        <v>21257.807454000002</v>
      </c>
      <c r="S48" s="8">
        <f>FC_IND_NMM_CM_E!S48+FC_IND_NMM_CR_E!S48+FC_IND_NMM_GL_E!S48</f>
        <v>20119.465314000001</v>
      </c>
      <c r="T48" s="8">
        <f>FC_IND_NMM_CM_E!T48+FC_IND_NMM_CR_E!T48+FC_IND_NMM_GL_E!T48</f>
        <v>18112.003649999999</v>
      </c>
      <c r="U48" s="8">
        <f>FC_IND_NMM_CM_E!U48+FC_IND_NMM_CR_E!U48+FC_IND_NMM_GL_E!U48</f>
        <v>17700.457904999999</v>
      </c>
      <c r="V48" s="8">
        <f>FC_IND_NMM_CM_E!V48+FC_IND_NMM_CR_E!V48+FC_IND_NMM_GL_E!V48</f>
        <v>17532.442278000002</v>
      </c>
      <c r="W48" s="8">
        <f>FC_IND_NMM_CM_E!W48+FC_IND_NMM_CR_E!W48+FC_IND_NMM_GL_E!W48</f>
        <v>16338.943646999998</v>
      </c>
      <c r="X48" s="8">
        <f>FC_IND_NMM_CM_E!X48+FC_IND_NMM_CR_E!X48+FC_IND_NMM_GL_E!X48</f>
        <v>15711.607665000003</v>
      </c>
      <c r="Y48" s="8">
        <f>FC_IND_NMM_CM_E!Y48+FC_IND_NMM_CR_E!Y48+FC_IND_NMM_GL_E!Y48</f>
        <v>16408.995876000001</v>
      </c>
      <c r="Z48" s="8">
        <f>FC_IND_NMM_CM_E!Z48+FC_IND_NMM_CR_E!Z48+FC_IND_NMM_GL_E!Z48</f>
        <v>15122.341494000002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107.67095640000002</v>
      </c>
      <c r="D50" s="8">
        <f>FC_IND_NMM_CM_E!D50+FC_IND_NMM_CR_E!D50+FC_IND_NMM_GL_E!D50</f>
        <v>87.942232079999982</v>
      </c>
      <c r="E50" s="8">
        <f>FC_IND_NMM_CM_E!E50+FC_IND_NMM_CR_E!E50+FC_IND_NMM_GL_E!E50</f>
        <v>867.00861396000016</v>
      </c>
      <c r="F50" s="8">
        <f>FC_IND_NMM_CM_E!F50+FC_IND_NMM_CR_E!F50+FC_IND_NMM_GL_E!F50</f>
        <v>1122.7853869199998</v>
      </c>
      <c r="G50" s="8">
        <f>FC_IND_NMM_CM_E!G50+FC_IND_NMM_CR_E!G50+FC_IND_NMM_GL_E!G50</f>
        <v>2644.2443721599998</v>
      </c>
      <c r="H50" s="8">
        <f>FC_IND_NMM_CM_E!H50+FC_IND_NMM_CR_E!H50+FC_IND_NMM_GL_E!H50</f>
        <v>1992.80091348</v>
      </c>
      <c r="I50" s="8">
        <f>FC_IND_NMM_CM_E!I50+FC_IND_NMM_CR_E!I50+FC_IND_NMM_GL_E!I50</f>
        <v>1601.7502805999998</v>
      </c>
      <c r="J50" s="8">
        <f>FC_IND_NMM_CM_E!J50+FC_IND_NMM_CR_E!J50+FC_IND_NMM_GL_E!J50</f>
        <v>1611.59115744</v>
      </c>
      <c r="K50" s="8">
        <f>FC_IND_NMM_CM_E!K50+FC_IND_NMM_CR_E!K50+FC_IND_NMM_GL_E!K50</f>
        <v>1687.2268179600001</v>
      </c>
      <c r="L50" s="8">
        <f>FC_IND_NMM_CM_E!L50+FC_IND_NMM_CR_E!L50+FC_IND_NMM_GL_E!L50</f>
        <v>316.01635487999999</v>
      </c>
      <c r="M50" s="8">
        <f>FC_IND_NMM_CM_E!M50+FC_IND_NMM_CR_E!M50+FC_IND_NMM_GL_E!M50</f>
        <v>421.1548549200001</v>
      </c>
      <c r="N50" s="8">
        <f>FC_IND_NMM_CM_E!N50+FC_IND_NMM_CR_E!N50+FC_IND_NMM_GL_E!N50</f>
        <v>459.9916578000001</v>
      </c>
      <c r="O50" s="8">
        <f>FC_IND_NMM_CM_E!O50+FC_IND_NMM_CR_E!O50+FC_IND_NMM_GL_E!O50</f>
        <v>490.63208400000008</v>
      </c>
      <c r="P50" s="8">
        <f>FC_IND_NMM_CM_E!P50+FC_IND_NMM_CR_E!P50+FC_IND_NMM_GL_E!P50</f>
        <v>447.04359396000012</v>
      </c>
      <c r="Q50" s="8">
        <f>FC_IND_NMM_CM_E!Q50+FC_IND_NMM_CR_E!Q50+FC_IND_NMM_GL_E!Q50</f>
        <v>483.25452696000013</v>
      </c>
      <c r="R50" s="8">
        <f>FC_IND_NMM_CM_E!R50+FC_IND_NMM_CR_E!R50+FC_IND_NMM_GL_E!R50</f>
        <v>544.99505832000011</v>
      </c>
      <c r="S50" s="8">
        <f>FC_IND_NMM_CM_E!S50+FC_IND_NMM_CR_E!S50+FC_IND_NMM_GL_E!S50</f>
        <v>605.52490823999995</v>
      </c>
      <c r="T50" s="8">
        <f>FC_IND_NMM_CM_E!T50+FC_IND_NMM_CR_E!T50+FC_IND_NMM_GL_E!T50</f>
        <v>339.13224288000004</v>
      </c>
      <c r="U50" s="8">
        <f>FC_IND_NMM_CM_E!U50+FC_IND_NMM_CR_E!U50+FC_IND_NMM_GL_E!U50</f>
        <v>641.36297880000006</v>
      </c>
      <c r="V50" s="8">
        <f>FC_IND_NMM_CM_E!V50+FC_IND_NMM_CR_E!V50+FC_IND_NMM_GL_E!V50</f>
        <v>621.07113456000013</v>
      </c>
      <c r="W50" s="8">
        <f>FC_IND_NMM_CM_E!W50+FC_IND_NMM_CR_E!W50+FC_IND_NMM_GL_E!W50</f>
        <v>553.61733731999993</v>
      </c>
      <c r="X50" s="8">
        <f>FC_IND_NMM_CM_E!X50+FC_IND_NMM_CR_E!X50+FC_IND_NMM_GL_E!X50</f>
        <v>612.6153638400001</v>
      </c>
      <c r="Y50" s="8">
        <f>FC_IND_NMM_CM_E!Y50+FC_IND_NMM_CR_E!Y50+FC_IND_NMM_GL_E!Y50</f>
        <v>522.19793735999997</v>
      </c>
      <c r="Z50" s="8">
        <f>FC_IND_NMM_CM_E!Z50+FC_IND_NMM_CR_E!Z50+FC_IND_NMM_GL_E!Z50</f>
        <v>490.14918359999996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37920.773859788482</v>
      </c>
      <c r="D51" s="27">
        <f>FC_IND_NMM_CM_E!D51+FC_IND_NMM_CR_E!D51+FC_IND_NMM_GL_E!D51</f>
        <v>39423.41590522568</v>
      </c>
      <c r="E51" s="27">
        <f>FC_IND_NMM_CM_E!E51+FC_IND_NMM_CR_E!E51+FC_IND_NMM_GL_E!E51</f>
        <v>38004.713774380551</v>
      </c>
      <c r="F51" s="27">
        <f>FC_IND_NMM_CM_E!F51+FC_IND_NMM_CR_E!F51+FC_IND_NMM_GL_E!F51</f>
        <v>40139.522982799746</v>
      </c>
      <c r="G51" s="27">
        <f>FC_IND_NMM_CM_E!G51+FC_IND_NMM_CR_E!G51+FC_IND_NMM_GL_E!G51</f>
        <v>39004.591066510897</v>
      </c>
      <c r="H51" s="27">
        <f>FC_IND_NMM_CM_E!H51+FC_IND_NMM_CR_E!H51+FC_IND_NMM_GL_E!H51</f>
        <v>40192.15275076971</v>
      </c>
      <c r="I51" s="27">
        <f>FC_IND_NMM_CM_E!I51+FC_IND_NMM_CR_E!I51+FC_IND_NMM_GL_E!I51</f>
        <v>37771.643091356993</v>
      </c>
      <c r="J51" s="27">
        <f>FC_IND_NMM_CM_E!J51+FC_IND_NMM_CR_E!J51+FC_IND_NMM_GL_E!J51</f>
        <v>36440.575855798525</v>
      </c>
      <c r="K51" s="27">
        <f>FC_IND_NMM_CM_E!K51+FC_IND_NMM_CR_E!K51+FC_IND_NMM_GL_E!K51</f>
        <v>34706.167199560405</v>
      </c>
      <c r="L51" s="27">
        <f>FC_IND_NMM_CM_E!L51+FC_IND_NMM_CR_E!L51+FC_IND_NMM_GL_E!L51</f>
        <v>27398.524868412238</v>
      </c>
      <c r="M51" s="27">
        <f>FC_IND_NMM_CM_E!M51+FC_IND_NMM_CR_E!M51+FC_IND_NMM_GL_E!M51</f>
        <v>28806.800370633289</v>
      </c>
      <c r="N51" s="27">
        <f>FC_IND_NMM_CM_E!N51+FC_IND_NMM_CR_E!N51+FC_IND_NMM_GL_E!N51</f>
        <v>28630.535316288537</v>
      </c>
      <c r="O51" s="27">
        <f>FC_IND_NMM_CM_E!O51+FC_IND_NMM_CR_E!O51+FC_IND_NMM_GL_E!O51</f>
        <v>27411.570498838279</v>
      </c>
      <c r="P51" s="27">
        <f>FC_IND_NMM_CM_E!P51+FC_IND_NMM_CR_E!P51+FC_IND_NMM_GL_E!P51</f>
        <v>27726.044751435504</v>
      </c>
      <c r="Q51" s="27">
        <f>FC_IND_NMM_CM_E!Q51+FC_IND_NMM_CR_E!Q51+FC_IND_NMM_GL_E!Q51</f>
        <v>27778.643215492415</v>
      </c>
      <c r="R51" s="27">
        <f>FC_IND_NMM_CM_E!R51+FC_IND_NMM_CR_E!R51+FC_IND_NMM_GL_E!R51</f>
        <v>27785.667441975769</v>
      </c>
      <c r="S51" s="27">
        <f>FC_IND_NMM_CM_E!S51+FC_IND_NMM_CR_E!S51+FC_IND_NMM_GL_E!S51</f>
        <v>29057.352254339654</v>
      </c>
      <c r="T51" s="27">
        <f>FC_IND_NMM_CM_E!T51+FC_IND_NMM_CR_E!T51+FC_IND_NMM_GL_E!T51</f>
        <v>29915.826101669518</v>
      </c>
      <c r="U51" s="27">
        <f>FC_IND_NMM_CM_E!U51+FC_IND_NMM_CR_E!U51+FC_IND_NMM_GL_E!U51</f>
        <v>30431.376520605842</v>
      </c>
      <c r="V51" s="27">
        <f>FC_IND_NMM_CM_E!V51+FC_IND_NMM_CR_E!V51+FC_IND_NMM_GL_E!V51</f>
        <v>30218.951067318274</v>
      </c>
      <c r="W51" s="27">
        <f>FC_IND_NMM_CM_E!W51+FC_IND_NMM_CR_E!W51+FC_IND_NMM_GL_E!W51</f>
        <v>29119.432221567211</v>
      </c>
      <c r="X51" s="27">
        <f>FC_IND_NMM_CM_E!X51+FC_IND_NMM_CR_E!X51+FC_IND_NMM_GL_E!X51</f>
        <v>31857.672486371794</v>
      </c>
      <c r="Y51" s="27">
        <f>FC_IND_NMM_CM_E!Y51+FC_IND_NMM_CR_E!Y51+FC_IND_NMM_GL_E!Y51</f>
        <v>29149.089199070746</v>
      </c>
      <c r="Z51" s="27">
        <f>FC_IND_NMM_CM_E!Z51+FC_IND_NMM_CR_E!Z51+FC_IND_NMM_GL_E!Z51</f>
        <v>26023.84647458333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2915.2619495999998</v>
      </c>
      <c r="D52" s="27">
        <f t="shared" si="20"/>
        <v>2199.3807289318629</v>
      </c>
      <c r="E52" s="27">
        <f t="shared" si="20"/>
        <v>2065.9358983785341</v>
      </c>
      <c r="F52" s="27">
        <f t="shared" si="20"/>
        <v>2747.4562402644883</v>
      </c>
      <c r="G52" s="27">
        <f t="shared" si="20"/>
        <v>3262.2376306165379</v>
      </c>
      <c r="H52" s="27">
        <f t="shared" si="20"/>
        <v>3615.9275793940469</v>
      </c>
      <c r="I52" s="27">
        <f t="shared" si="20"/>
        <v>4359.8605595569461</v>
      </c>
      <c r="J52" s="27">
        <f t="shared" si="20"/>
        <v>4840.0293462970985</v>
      </c>
      <c r="K52" s="27">
        <f t="shared" si="20"/>
        <v>8281.6941478726949</v>
      </c>
      <c r="L52" s="27">
        <f t="shared" si="20"/>
        <v>9852.1781652669197</v>
      </c>
      <c r="M52" s="27">
        <f t="shared" si="20"/>
        <v>11529.0237034079</v>
      </c>
      <c r="N52" s="27">
        <f t="shared" si="20"/>
        <v>14323.486689648609</v>
      </c>
      <c r="O52" s="27">
        <f t="shared" si="20"/>
        <v>13722.209998594366</v>
      </c>
      <c r="P52" s="27">
        <f t="shared" si="20"/>
        <v>14992.012523575646</v>
      </c>
      <c r="Q52" s="27">
        <f t="shared" si="20"/>
        <v>15996.86212727521</v>
      </c>
      <c r="R52" s="27">
        <f t="shared" si="20"/>
        <v>16063.843528227922</v>
      </c>
      <c r="S52" s="27">
        <f t="shared" si="20"/>
        <v>17956.380469424224</v>
      </c>
      <c r="T52" s="27">
        <f t="shared" si="20"/>
        <v>18116.372379691311</v>
      </c>
      <c r="U52" s="27">
        <f t="shared" si="20"/>
        <v>20746.470062380682</v>
      </c>
      <c r="V52" s="27">
        <f t="shared" si="20"/>
        <v>21335.560083736858</v>
      </c>
      <c r="W52" s="27">
        <f t="shared" si="20"/>
        <v>21728.121809149365</v>
      </c>
      <c r="X52" s="27">
        <f t="shared" si="20"/>
        <v>22238.583847303624</v>
      </c>
      <c r="Y52" s="27">
        <f t="shared" ref="Y52:Z52" si="21">SUM(Y53:Y54)</f>
        <v>22160.474338955864</v>
      </c>
      <c r="Z52" s="27">
        <f t="shared" si="21"/>
        <v>20884.472664477835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2915.2619495999998</v>
      </c>
      <c r="D53" s="8">
        <f>FC_IND_NMM_CM_E!D53+FC_IND_NMM_CR_E!D53+FC_IND_NMM_GL_E!D53</f>
        <v>2181.1386167999999</v>
      </c>
      <c r="E53" s="8">
        <f>FC_IND_NMM_CM_E!E53+FC_IND_NMM_CR_E!E53+FC_IND_NMM_GL_E!E53</f>
        <v>2050.5698928000002</v>
      </c>
      <c r="F53" s="8">
        <f>FC_IND_NMM_CM_E!F53+FC_IND_NMM_CR_E!F53+FC_IND_NMM_GL_E!F53</f>
        <v>2255.8875767999998</v>
      </c>
      <c r="G53" s="8">
        <f>FC_IND_NMM_CM_E!G53+FC_IND_NMM_CR_E!G53+FC_IND_NMM_GL_E!G53</f>
        <v>2650.8467700000001</v>
      </c>
      <c r="H53" s="8">
        <f>FC_IND_NMM_CM_E!H53+FC_IND_NMM_CR_E!H53+FC_IND_NMM_GL_E!H53</f>
        <v>2735.4484872000003</v>
      </c>
      <c r="I53" s="8">
        <f>FC_IND_NMM_CM_E!I53+FC_IND_NMM_CR_E!I53+FC_IND_NMM_GL_E!I53</f>
        <v>3338.7302520000003</v>
      </c>
      <c r="J53" s="8">
        <f>FC_IND_NMM_CM_E!J53+FC_IND_NMM_CR_E!J53+FC_IND_NMM_GL_E!J53</f>
        <v>3291.2209043999992</v>
      </c>
      <c r="K53" s="8">
        <f>FC_IND_NMM_CM_E!K53+FC_IND_NMM_CR_E!K53+FC_IND_NMM_GL_E!K53</f>
        <v>7982.9510903999999</v>
      </c>
      <c r="L53" s="8">
        <f>FC_IND_NMM_CM_E!L53+FC_IND_NMM_CR_E!L53+FC_IND_NMM_GL_E!L53</f>
        <v>9029.0849219999982</v>
      </c>
      <c r="M53" s="8">
        <f>FC_IND_NMM_CM_E!M53+FC_IND_NMM_CR_E!M53+FC_IND_NMM_GL_E!M53</f>
        <v>10587.4802748</v>
      </c>
      <c r="N53" s="8">
        <f>FC_IND_NMM_CM_E!N53+FC_IND_NMM_CR_E!N53+FC_IND_NMM_GL_E!N53</f>
        <v>12925.534050000002</v>
      </c>
      <c r="O53" s="8">
        <f>FC_IND_NMM_CM_E!O53+FC_IND_NMM_CR_E!O53+FC_IND_NMM_GL_E!O53</f>
        <v>12253.087360800002</v>
      </c>
      <c r="P53" s="8">
        <f>FC_IND_NMM_CM_E!P53+FC_IND_NMM_CR_E!P53+FC_IND_NMM_GL_E!P53</f>
        <v>12848.1920424</v>
      </c>
      <c r="Q53" s="8">
        <f>FC_IND_NMM_CM_E!Q53+FC_IND_NMM_CR_E!Q53+FC_IND_NMM_GL_E!Q53</f>
        <v>13872.301700400003</v>
      </c>
      <c r="R53" s="8">
        <f>FC_IND_NMM_CM_E!R53+FC_IND_NMM_CR_E!R53+FC_IND_NMM_GL_E!R53</f>
        <v>13890.548786399999</v>
      </c>
      <c r="S53" s="8">
        <f>FC_IND_NMM_CM_E!S53+FC_IND_NMM_CR_E!S53+FC_IND_NMM_GL_E!S53</f>
        <v>15469.5448908</v>
      </c>
      <c r="T53" s="8">
        <f>FC_IND_NMM_CM_E!T53+FC_IND_NMM_CR_E!T53+FC_IND_NMM_GL_E!T53</f>
        <v>15273.388587600002</v>
      </c>
      <c r="U53" s="8">
        <f>FC_IND_NMM_CM_E!U53+FC_IND_NMM_CR_E!U53+FC_IND_NMM_GL_E!U53</f>
        <v>17871.8395284</v>
      </c>
      <c r="V53" s="8">
        <f>FC_IND_NMM_CM_E!V53+FC_IND_NMM_CR_E!V53+FC_IND_NMM_GL_E!V53</f>
        <v>18430.2657396</v>
      </c>
      <c r="W53" s="8">
        <f>FC_IND_NMM_CM_E!W53+FC_IND_NMM_CR_E!W53+FC_IND_NMM_GL_E!W53</f>
        <v>18809.385566399997</v>
      </c>
      <c r="X53" s="8">
        <f>FC_IND_NMM_CM_E!X53+FC_IND_NMM_CR_E!X53+FC_IND_NMM_GL_E!X53</f>
        <v>19334.759558400001</v>
      </c>
      <c r="Y53" s="8">
        <f>FC_IND_NMM_CM_E!Y53+FC_IND_NMM_CR_E!Y53+FC_IND_NMM_GL_E!Y53</f>
        <v>19427.691769200002</v>
      </c>
      <c r="Z53" s="8">
        <f>FC_IND_NMM_CM_E!Z53+FC_IND_NMM_CR_E!Z53+FC_IND_NMM_GL_E!Z53</f>
        <v>18397.028707199999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18.242112131863092</v>
      </c>
      <c r="E54" s="45">
        <f>FC_IND_NMM_CM_E!E54+FC_IND_NMM_CR_E!E54+FC_IND_NMM_GL_E!E54</f>
        <v>15.366005578534011</v>
      </c>
      <c r="F54" s="45">
        <f>FC_IND_NMM_CM_E!F54+FC_IND_NMM_CR_E!F54+FC_IND_NMM_GL_E!F54</f>
        <v>491.56866346448868</v>
      </c>
      <c r="G54" s="45">
        <f>FC_IND_NMM_CM_E!G54+FC_IND_NMM_CR_E!G54+FC_IND_NMM_GL_E!G54</f>
        <v>611.39086061653802</v>
      </c>
      <c r="H54" s="45">
        <f>FC_IND_NMM_CM_E!H54+FC_IND_NMM_CR_E!H54+FC_IND_NMM_GL_E!H54</f>
        <v>880.47909219404642</v>
      </c>
      <c r="I54" s="45">
        <f>FC_IND_NMM_CM_E!I54+FC_IND_NMM_CR_E!I54+FC_IND_NMM_GL_E!I54</f>
        <v>1021.1303075569463</v>
      </c>
      <c r="J54" s="45">
        <f>FC_IND_NMM_CM_E!J54+FC_IND_NMM_CR_E!J54+FC_IND_NMM_GL_E!J54</f>
        <v>1548.8084418970998</v>
      </c>
      <c r="K54" s="45">
        <f>FC_IND_NMM_CM_E!K54+FC_IND_NMM_CR_E!K54+FC_IND_NMM_GL_E!K54</f>
        <v>298.74305747269455</v>
      </c>
      <c r="L54" s="45">
        <f>FC_IND_NMM_CM_E!L54+FC_IND_NMM_CR_E!L54+FC_IND_NMM_GL_E!L54</f>
        <v>823.09324326692058</v>
      </c>
      <c r="M54" s="45">
        <f>FC_IND_NMM_CM_E!M54+FC_IND_NMM_CR_E!M54+FC_IND_NMM_GL_E!M54</f>
        <v>941.5434286079003</v>
      </c>
      <c r="N54" s="45">
        <f>FC_IND_NMM_CM_E!N54+FC_IND_NMM_CR_E!N54+FC_IND_NMM_GL_E!N54</f>
        <v>1397.9526396486065</v>
      </c>
      <c r="O54" s="45">
        <f>FC_IND_NMM_CM_E!O54+FC_IND_NMM_CR_E!O54+FC_IND_NMM_GL_E!O54</f>
        <v>1469.1226377943635</v>
      </c>
      <c r="P54" s="45">
        <f>FC_IND_NMM_CM_E!P54+FC_IND_NMM_CR_E!P54+FC_IND_NMM_GL_E!P54</f>
        <v>2143.8204811756459</v>
      </c>
      <c r="Q54" s="45">
        <f>FC_IND_NMM_CM_E!Q54+FC_IND_NMM_CR_E!Q54+FC_IND_NMM_GL_E!Q54</f>
        <v>2124.5604268752077</v>
      </c>
      <c r="R54" s="45">
        <f>FC_IND_NMM_CM_E!R54+FC_IND_NMM_CR_E!R54+FC_IND_NMM_GL_E!R54</f>
        <v>2173.2947418279241</v>
      </c>
      <c r="S54" s="45">
        <f>FC_IND_NMM_CM_E!S54+FC_IND_NMM_CR_E!S54+FC_IND_NMM_GL_E!S54</f>
        <v>2486.8355786242237</v>
      </c>
      <c r="T54" s="45">
        <f>FC_IND_NMM_CM_E!T54+FC_IND_NMM_CR_E!T54+FC_IND_NMM_GL_E!T54</f>
        <v>2842.9837920913105</v>
      </c>
      <c r="U54" s="45">
        <f>FC_IND_NMM_CM_E!U54+FC_IND_NMM_CR_E!U54+FC_IND_NMM_GL_E!U54</f>
        <v>2874.6305339806818</v>
      </c>
      <c r="V54" s="45">
        <f>FC_IND_NMM_CM_E!V54+FC_IND_NMM_CR_E!V54+FC_IND_NMM_GL_E!V54</f>
        <v>2905.2943441368593</v>
      </c>
      <c r="W54" s="45">
        <f>FC_IND_NMM_CM_E!W54+FC_IND_NMM_CR_E!W54+FC_IND_NMM_GL_E!W54</f>
        <v>2918.736242749369</v>
      </c>
      <c r="X54" s="45">
        <f>FC_IND_NMM_CM_E!X54+FC_IND_NMM_CR_E!X54+FC_IND_NMM_GL_E!X54</f>
        <v>2903.8242889036242</v>
      </c>
      <c r="Y54" s="45">
        <f>FC_IND_NMM_CM_E!Y54+FC_IND_NMM_CR_E!Y54+FC_IND_NMM_GL_E!Y54</f>
        <v>2732.7825697558619</v>
      </c>
      <c r="Z54" s="45">
        <f>FC_IND_NMM_CM_E!Z54+FC_IND_NMM_CR_E!Z54+FC_IND_NMM_GL_E!Z54</f>
        <v>2487.4439572778365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22">SUM(C62:C72)</f>
        <v>2826.3448164052184</v>
      </c>
      <c r="D61" s="49">
        <f t="shared" ref="D61:X61" si="23">SUM(D62:D72)</f>
        <v>3085.3234056858078</v>
      </c>
      <c r="E61" s="49">
        <f t="shared" si="23"/>
        <v>3188.9672871962507</v>
      </c>
      <c r="F61" s="49">
        <f t="shared" si="23"/>
        <v>4823.5099828152224</v>
      </c>
      <c r="G61" s="49">
        <f t="shared" si="23"/>
        <v>5265.8605638612698</v>
      </c>
      <c r="H61" s="49">
        <f t="shared" si="23"/>
        <v>7279.2341331725847</v>
      </c>
      <c r="I61" s="49">
        <f t="shared" si="23"/>
        <v>7417.6207356953428</v>
      </c>
      <c r="J61" s="49">
        <f t="shared" si="23"/>
        <v>7565.542560857476</v>
      </c>
      <c r="K61" s="49">
        <f t="shared" si="23"/>
        <v>6188.5846507345814</v>
      </c>
      <c r="L61" s="49">
        <f t="shared" si="23"/>
        <v>6298.5737413023071</v>
      </c>
      <c r="M61" s="49">
        <f t="shared" si="23"/>
        <v>6168.6159439543417</v>
      </c>
      <c r="N61" s="49">
        <f t="shared" si="23"/>
        <v>7152.2529178115838</v>
      </c>
      <c r="O61" s="49">
        <f t="shared" si="23"/>
        <v>5870.8684903640242</v>
      </c>
      <c r="P61" s="49">
        <f t="shared" si="23"/>
        <v>6367.0002695226685</v>
      </c>
      <c r="Q61" s="49">
        <f t="shared" si="23"/>
        <v>6361.8686961500607</v>
      </c>
      <c r="R61" s="49">
        <f t="shared" si="23"/>
        <v>6903.0536829690436</v>
      </c>
      <c r="S61" s="49">
        <f t="shared" si="23"/>
        <v>6527.388130875418</v>
      </c>
      <c r="T61" s="49">
        <f t="shared" si="23"/>
        <v>7088.7862457308474</v>
      </c>
      <c r="U61" s="49">
        <f t="shared" si="23"/>
        <v>7152.2824784743134</v>
      </c>
      <c r="V61" s="49">
        <f t="shared" si="23"/>
        <v>7514.9516668076694</v>
      </c>
      <c r="W61" s="49">
        <f t="shared" si="23"/>
        <v>8110.3804599797231</v>
      </c>
      <c r="X61" s="49">
        <f t="shared" si="23"/>
        <v>8804.2737652775068</v>
      </c>
      <c r="Y61" s="49">
        <f t="shared" ref="Y61:Z61" si="24">SUM(Y62:Y72)</f>
        <v>9365.7192152291191</v>
      </c>
      <c r="Z61" s="49">
        <f t="shared" si="24"/>
        <v>9007.60942498435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2825.7610752000001</v>
      </c>
      <c r="D62" s="52">
        <f>FC_IND_NMM_CM_E!D62+FC_IND_NMM_CR_E!D62+FC_IND_NMM_GL_E!D62</f>
        <v>3057.9357311999993</v>
      </c>
      <c r="E62" s="52">
        <f>FC_IND_NMM_CM_E!E62+FC_IND_NMM_CR_E!E62+FC_IND_NMM_GL_E!E62</f>
        <v>3165.9913151999999</v>
      </c>
      <c r="F62" s="52">
        <f>FC_IND_NMM_CM_E!F62+FC_IND_NMM_CR_E!F62+FC_IND_NMM_GL_E!F62</f>
        <v>4183.9515647999997</v>
      </c>
      <c r="G62" s="52">
        <f>FC_IND_NMM_CM_E!G62+FC_IND_NMM_CR_E!G62+FC_IND_NMM_GL_E!G62</f>
        <v>4509.1658304000002</v>
      </c>
      <c r="H62" s="52">
        <f>FC_IND_NMM_CM_E!H62+FC_IND_NMM_CR_E!H62+FC_IND_NMM_GL_E!H62</f>
        <v>6319.5935040000004</v>
      </c>
      <c r="I62" s="52">
        <f>FC_IND_NMM_CM_E!I62+FC_IND_NMM_CR_E!I62+FC_IND_NMM_GL_E!I62</f>
        <v>6437.5936127999994</v>
      </c>
      <c r="J62" s="52">
        <f>FC_IND_NMM_CM_E!J62+FC_IND_NMM_CR_E!J62+FC_IND_NMM_GL_E!J62</f>
        <v>5950.0990079999992</v>
      </c>
      <c r="K62" s="52">
        <f>FC_IND_NMM_CM_E!K62+FC_IND_NMM_CR_E!K62+FC_IND_NMM_GL_E!K62</f>
        <v>5883.7318847999977</v>
      </c>
      <c r="L62" s="52">
        <f>FC_IND_NMM_CM_E!L62+FC_IND_NMM_CR_E!L62+FC_IND_NMM_GL_E!L62</f>
        <v>5957.7920639999993</v>
      </c>
      <c r="M62" s="52">
        <f>FC_IND_NMM_CM_E!M62+FC_IND_NMM_CR_E!M62+FC_IND_NMM_GL_E!M62</f>
        <v>5711.7360384000003</v>
      </c>
      <c r="N62" s="52">
        <f>FC_IND_NMM_CM_E!N62+FC_IND_NMM_CR_E!N62+FC_IND_NMM_GL_E!N62</f>
        <v>6145.9046208</v>
      </c>
      <c r="O62" s="52">
        <f>FC_IND_NMM_CM_E!O62+FC_IND_NMM_CR_E!O62+FC_IND_NMM_GL_E!O62</f>
        <v>4719.0302207999994</v>
      </c>
      <c r="P62" s="52">
        <f>FC_IND_NMM_CM_E!P62+FC_IND_NMM_CR_E!P62+FC_IND_NMM_GL_E!P62</f>
        <v>4702.0796927999991</v>
      </c>
      <c r="Q62" s="52">
        <f>FC_IND_NMM_CM_E!Q62+FC_IND_NMM_CR_E!Q62+FC_IND_NMM_GL_E!Q62</f>
        <v>4643.3503872000001</v>
      </c>
      <c r="R62" s="52">
        <f>FC_IND_NMM_CM_E!R62+FC_IND_NMM_CR_E!R62+FC_IND_NMM_GL_E!R62</f>
        <v>4998.3671807999999</v>
      </c>
      <c r="S62" s="52">
        <f>FC_IND_NMM_CM_E!S62+FC_IND_NMM_CR_E!S62+FC_IND_NMM_GL_E!S62</f>
        <v>4589.1764352</v>
      </c>
      <c r="T62" s="52">
        <f>FC_IND_NMM_CM_E!T62+FC_IND_NMM_CR_E!T62+FC_IND_NMM_GL_E!T62</f>
        <v>4640.0344703999999</v>
      </c>
      <c r="U62" s="52">
        <f>FC_IND_NMM_CM_E!U62+FC_IND_NMM_CR_E!U62+FC_IND_NMM_GL_E!U62</f>
        <v>4398.5192831999993</v>
      </c>
      <c r="V62" s="52">
        <f>FC_IND_NMM_CM_E!V62+FC_IND_NMM_CR_E!V62+FC_IND_NMM_GL_E!V62</f>
        <v>4773.3690815999998</v>
      </c>
      <c r="W62" s="52">
        <f>FC_IND_NMM_CM_E!W62+FC_IND_NMM_CR_E!W62+FC_IND_NMM_GL_E!W62</f>
        <v>5271.530745600001</v>
      </c>
      <c r="X62" s="52">
        <f>FC_IND_NMM_CM_E!X62+FC_IND_NMM_CR_E!X62+FC_IND_NMM_GL_E!X62</f>
        <v>6034.0021055999987</v>
      </c>
      <c r="Y62" s="52">
        <f>FC_IND_NMM_CM_E!Y62+FC_IND_NMM_CR_E!Y62+FC_IND_NMM_GL_E!Y62</f>
        <v>6518.4013439999999</v>
      </c>
      <c r="Z62" s="52">
        <f>FC_IND_NMM_CM_E!Z62+FC_IND_NMM_CR_E!Z62+FC_IND_NMM_GL_E!Z62</f>
        <v>6424.0767359999991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0.58374120521828721</v>
      </c>
      <c r="D64" s="52">
        <f>FC_IND_NMM_CM_E!D64+FC_IND_NMM_CR_E!D64+FC_IND_NMM_GL_E!D64</f>
        <v>0.48775448580864561</v>
      </c>
      <c r="E64" s="52">
        <f>FC_IND_NMM_CM_E!E64+FC_IND_NMM_CR_E!E64+FC_IND_NMM_GL_E!E64</f>
        <v>0.37589199625041014</v>
      </c>
      <c r="F64" s="52">
        <f>FC_IND_NMM_CM_E!F64+FC_IND_NMM_CR_E!F64+FC_IND_NMM_GL_E!F64</f>
        <v>1.9761700152224724</v>
      </c>
      <c r="G64" s="52">
        <f>FC_IND_NMM_CM_E!G64+FC_IND_NMM_CR_E!G64+FC_IND_NMM_GL_E!G64</f>
        <v>1.2032219412693783</v>
      </c>
      <c r="H64" s="52">
        <f>FC_IND_NMM_CM_E!H64+FC_IND_NMM_CR_E!H64+FC_IND_NMM_GL_E!H64</f>
        <v>1.887912852583838</v>
      </c>
      <c r="I64" s="52">
        <f>FC_IND_NMM_CM_E!I64+FC_IND_NMM_CR_E!I64+FC_IND_NMM_GL_E!I64</f>
        <v>1.9491161753433257</v>
      </c>
      <c r="J64" s="52">
        <f>FC_IND_NMM_CM_E!J64+FC_IND_NMM_CR_E!J64+FC_IND_NMM_GL_E!J64</f>
        <v>6.3201896574777798</v>
      </c>
      <c r="K64" s="52">
        <f>FC_IND_NMM_CM_E!K64+FC_IND_NMM_CR_E!K64+FC_IND_NMM_GL_E!K64</f>
        <v>4.5299284945829195</v>
      </c>
      <c r="L64" s="52">
        <f>FC_IND_NMM_CM_E!L64+FC_IND_NMM_CR_E!L64+FC_IND_NMM_GL_E!L64</f>
        <v>10.374886902308418</v>
      </c>
      <c r="M64" s="52">
        <f>FC_IND_NMM_CM_E!M64+FC_IND_NMM_CR_E!M64+FC_IND_NMM_GL_E!M64</f>
        <v>10.070277394340362</v>
      </c>
      <c r="N64" s="52">
        <f>FC_IND_NMM_CM_E!N64+FC_IND_NMM_CR_E!N64+FC_IND_NMM_GL_E!N64</f>
        <v>12.229116531583603</v>
      </c>
      <c r="O64" s="52">
        <f>FC_IND_NMM_CM_E!O64+FC_IND_NMM_CR_E!O64+FC_IND_NMM_GL_E!O64</f>
        <v>13.6523047640238</v>
      </c>
      <c r="P64" s="52">
        <f>FC_IND_NMM_CM_E!P64+FC_IND_NMM_CR_E!P64+FC_IND_NMM_GL_E!P64</f>
        <v>15.637252242669771</v>
      </c>
      <c r="Q64" s="52">
        <f>FC_IND_NMM_CM_E!Q64+FC_IND_NMM_CR_E!Q64+FC_IND_NMM_GL_E!Q64</f>
        <v>28.260923510060977</v>
      </c>
      <c r="R64" s="52">
        <f>FC_IND_NMM_CM_E!R64+FC_IND_NMM_CR_E!R64+FC_IND_NMM_GL_E!R64</f>
        <v>29.052021369043135</v>
      </c>
      <c r="S64" s="52">
        <f>FC_IND_NMM_CM_E!S64+FC_IND_NMM_CR_E!S64+FC_IND_NMM_GL_E!S64</f>
        <v>40.037122395418507</v>
      </c>
      <c r="T64" s="52">
        <f>FC_IND_NMM_CM_E!T64+FC_IND_NMM_CR_E!T64+FC_IND_NMM_GL_E!T64</f>
        <v>50.739370850847578</v>
      </c>
      <c r="U64" s="52">
        <f>FC_IND_NMM_CM_E!U64+FC_IND_NMM_CR_E!U64+FC_IND_NMM_GL_E!U64</f>
        <v>63.561512554314731</v>
      </c>
      <c r="V64" s="52">
        <f>FC_IND_NMM_CM_E!V64+FC_IND_NMM_CR_E!V64+FC_IND_NMM_GL_E!V64</f>
        <v>75.884141207669686</v>
      </c>
      <c r="W64" s="52">
        <f>FC_IND_NMM_CM_E!W64+FC_IND_NMM_CR_E!W64+FC_IND_NMM_GL_E!W64</f>
        <v>113.03293357972292</v>
      </c>
      <c r="X64" s="52">
        <f>FC_IND_NMM_CM_E!X64+FC_IND_NMM_CR_E!X64+FC_IND_NMM_GL_E!X64</f>
        <v>215.95613423750817</v>
      </c>
      <c r="Y64" s="52">
        <f>FC_IND_NMM_CM_E!Y64+FC_IND_NMM_CR_E!Y64+FC_IND_NMM_GL_E!Y64</f>
        <v>274.99290946912078</v>
      </c>
      <c r="Z64" s="52">
        <f>FC_IND_NMM_CM_E!Z64+FC_IND_NMM_CR_E!Z64+FC_IND_NMM_GL_E!Z64</f>
        <v>309.33133330435169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26.899919999999987</v>
      </c>
      <c r="E65" s="52">
        <f>FC_IND_NMM_CM_E!E65+FC_IND_NMM_CR_E!E65+FC_IND_NMM_GL_E!E65</f>
        <v>22.600079999999998</v>
      </c>
      <c r="F65" s="52">
        <f>FC_IND_NMM_CM_E!F65+FC_IND_NMM_CR_E!F65+FC_IND_NMM_GL_E!F65</f>
        <v>604.90007999999989</v>
      </c>
      <c r="G65" s="52">
        <f>FC_IND_NMM_CM_E!G65+FC_IND_NMM_CR_E!G65+FC_IND_NMM_GL_E!G65</f>
        <v>750.40020000000004</v>
      </c>
      <c r="H65" s="52">
        <f>FC_IND_NMM_CM_E!H65+FC_IND_NMM_CR_E!H65+FC_IND_NMM_GL_E!H65</f>
        <v>952.1999999999997</v>
      </c>
      <c r="I65" s="52">
        <f>FC_IND_NMM_CM_E!I65+FC_IND_NMM_CR_E!I65+FC_IND_NMM_GL_E!I65</f>
        <v>972.20015999999987</v>
      </c>
      <c r="J65" s="52">
        <f>FC_IND_NMM_CM_E!J65+FC_IND_NMM_CR_E!J65+FC_IND_NMM_GL_E!J65</f>
        <v>1592.0002799999995</v>
      </c>
      <c r="K65" s="52">
        <f>FC_IND_NMM_CM_E!K65+FC_IND_NMM_CR_E!K65+FC_IND_NMM_GL_E!K65</f>
        <v>290.30003999999991</v>
      </c>
      <c r="L65" s="52">
        <f>FC_IND_NMM_CM_E!L65+FC_IND_NMM_CR_E!L65+FC_IND_NMM_GL_E!L65</f>
        <v>317.27735999999999</v>
      </c>
      <c r="M65" s="52">
        <f>FC_IND_NMM_CM_E!M65+FC_IND_NMM_CR_E!M65+FC_IND_NMM_GL_E!M65</f>
        <v>352.85544000000004</v>
      </c>
      <c r="N65" s="52">
        <f>FC_IND_NMM_CM_E!N65+FC_IND_NMM_CR_E!N65+FC_IND_NMM_GL_E!N65</f>
        <v>902.42676000000006</v>
      </c>
      <c r="O65" s="52">
        <f>FC_IND_NMM_CM_E!O65+FC_IND_NMM_CR_E!O65+FC_IND_NMM_GL_E!O65</f>
        <v>1120.9374000000003</v>
      </c>
      <c r="P65" s="52">
        <f>FC_IND_NMM_CM_E!P65+FC_IND_NMM_CR_E!P65+FC_IND_NMM_GL_E!P65</f>
        <v>1629.2188799999997</v>
      </c>
      <c r="Q65" s="52">
        <f>FC_IND_NMM_CM_E!Q65+FC_IND_NMM_CR_E!Q65+FC_IND_NMM_GL_E!Q65</f>
        <v>1670.7221999999999</v>
      </c>
      <c r="R65" s="52">
        <f>FC_IND_NMM_CM_E!R65+FC_IND_NMM_CR_E!R65+FC_IND_NMM_GL_E!R65</f>
        <v>1853.9841599999995</v>
      </c>
      <c r="S65" s="52">
        <f>FC_IND_NMM_CM_E!S65+FC_IND_NMM_CR_E!S65+FC_IND_NMM_GL_E!S65</f>
        <v>1866.0495599999995</v>
      </c>
      <c r="T65" s="52">
        <f>FC_IND_NMM_CM_E!T65+FC_IND_NMM_CR_E!T65+FC_IND_NMM_GL_E!T65</f>
        <v>2365.6676399999997</v>
      </c>
      <c r="U65" s="52">
        <f>FC_IND_NMM_CM_E!U65+FC_IND_NMM_CR_E!U65+FC_IND_NMM_GL_E!U65</f>
        <v>2658.4772399999993</v>
      </c>
      <c r="V65" s="52">
        <f>FC_IND_NMM_CM_E!V65+FC_IND_NMM_CR_E!V65+FC_IND_NMM_GL_E!V65</f>
        <v>2628.8805599999996</v>
      </c>
      <c r="W65" s="52">
        <f>FC_IND_NMM_CM_E!W65+FC_IND_NMM_CR_E!W65+FC_IND_NMM_GL_E!W65</f>
        <v>2699.1471599999995</v>
      </c>
      <c r="X65" s="52">
        <f>FC_IND_NMM_CM_E!X65+FC_IND_NMM_CR_E!X65+FC_IND_NMM_GL_E!X65</f>
        <v>2527.28676</v>
      </c>
      <c r="Y65" s="52">
        <f>FC_IND_NMM_CM_E!Y65+FC_IND_NMM_CR_E!Y65+FC_IND_NMM_GL_E!Y65</f>
        <v>2547.6296400000001</v>
      </c>
      <c r="Z65" s="52">
        <f>FC_IND_NMM_CM_E!Z65+FC_IND_NMM_CR_E!Z65+FC_IND_NMM_GL_E!Z65</f>
        <v>2240.3141999999998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5.8622399999999995E-3</v>
      </c>
      <c r="K67" s="52">
        <f>FC_IND_NMM_CM_E!K67+FC_IND_NMM_CR_E!K67+FC_IND_NMM_GL_E!K67</f>
        <v>2.0390400000000002E-3</v>
      </c>
      <c r="L67" s="52">
        <f>FC_IND_NMM_CM_E!L67+FC_IND_NMM_CR_E!L67+FC_IND_NMM_GL_E!L67</f>
        <v>2.0390400000000002E-3</v>
      </c>
      <c r="M67" s="52">
        <f>FC_IND_NMM_CM_E!M67+FC_IND_NMM_CR_E!M67+FC_IND_NMM_GL_E!M67</f>
        <v>1.7841600000000003E-3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2.0390400000000002E-3</v>
      </c>
      <c r="W67" s="52">
        <f>FC_IND_NMM_CM_E!W67+FC_IND_NMM_CR_E!W67+FC_IND_NMM_GL_E!W67</f>
        <v>3.8232000000000006E-3</v>
      </c>
      <c r="X67" s="52">
        <f>FC_IND_NMM_CM_E!X67+FC_IND_NMM_CR_E!X67+FC_IND_NMM_GL_E!X67</f>
        <v>7.6463999999999994E-3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5.3524800000000006E-3</v>
      </c>
      <c r="M68" s="52">
        <f>FC_IND_NMM_CM_E!M68+FC_IND_NMM_CR_E!M68+FC_IND_NMM_GL_E!M68</f>
        <v>2.5488000000000004E-3</v>
      </c>
      <c r="N68" s="52">
        <f>FC_IND_NMM_CM_E!N68+FC_IND_NMM_CR_E!N68+FC_IND_NMM_GL_E!N68</f>
        <v>1.325376E-2</v>
      </c>
      <c r="O68" s="52">
        <f>FC_IND_NMM_CM_E!O68+FC_IND_NMM_CR_E!O68+FC_IND_NMM_GL_E!O68</f>
        <v>1.3253759999999998E-2</v>
      </c>
      <c r="P68" s="52">
        <f>FC_IND_NMM_CM_E!P68+FC_IND_NMM_CR_E!P68+FC_IND_NMM_GL_E!P68</f>
        <v>1.3253759999999996E-2</v>
      </c>
      <c r="Q68" s="52">
        <f>FC_IND_NMM_CM_E!Q68+FC_IND_NMM_CR_E!Q68+FC_IND_NMM_GL_E!Q68</f>
        <v>9.303120000000005E-2</v>
      </c>
      <c r="R68" s="52">
        <f>FC_IND_NMM_CM_E!R68+FC_IND_NMM_CR_E!R68+FC_IND_NMM_GL_E!R68</f>
        <v>0.19116</v>
      </c>
      <c r="S68" s="52">
        <f>FC_IND_NMM_CM_E!S68+FC_IND_NMM_CR_E!S68+FC_IND_NMM_GL_E!S68</f>
        <v>0.69582240000000006</v>
      </c>
      <c r="T68" s="52">
        <f>FC_IND_NMM_CM_E!T68+FC_IND_NMM_CR_E!T68+FC_IND_NMM_GL_E!T68</f>
        <v>2.9772532800000002</v>
      </c>
      <c r="U68" s="52">
        <f>FC_IND_NMM_CM_E!U68+FC_IND_NMM_CR_E!U68+FC_IND_NMM_GL_E!U68</f>
        <v>2.9772532800000011</v>
      </c>
      <c r="V68" s="52">
        <f>FC_IND_NMM_CM_E!V68+FC_IND_NMM_CR_E!V68+FC_IND_NMM_GL_E!V68</f>
        <v>2.9772532800000002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2.9772532800000002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1.8096479999999998E-2</v>
      </c>
      <c r="I69" s="52">
        <f>FC_IND_NMM_CM_E!I69+FC_IND_NMM_CR_E!I69+FC_IND_NMM_GL_E!I69</f>
        <v>8.8188480000000014E-2</v>
      </c>
      <c r="J69" s="52">
        <f>FC_IND_NMM_CM_E!J69+FC_IND_NMM_CR_E!J69+FC_IND_NMM_GL_E!J69</f>
        <v>2.7470966400000005</v>
      </c>
      <c r="K69" s="52">
        <f>FC_IND_NMM_CM_E!K69+FC_IND_NMM_CR_E!K69+FC_IND_NMM_GL_E!K69</f>
        <v>2.7547430400000001</v>
      </c>
      <c r="L69" s="52">
        <f>FC_IND_NMM_CM_E!L69+FC_IND_NMM_CR_E!L69+FC_IND_NMM_GL_E!L69</f>
        <v>2.8067385600000003</v>
      </c>
      <c r="M69" s="52">
        <f>FC_IND_NMM_CM_E!M69+FC_IND_NMM_CR_E!M69+FC_IND_NMM_GL_E!M69</f>
        <v>5.4478051199999999</v>
      </c>
      <c r="N69" s="52">
        <f>FC_IND_NMM_CM_E!N69+FC_IND_NMM_CR_E!N69+FC_IND_NMM_GL_E!N69</f>
        <v>5.5191715199999987</v>
      </c>
      <c r="O69" s="52">
        <f>FC_IND_NMM_CM_E!O69+FC_IND_NMM_CR_E!O69+FC_IND_NMM_GL_E!O69</f>
        <v>5.5296216000000005</v>
      </c>
      <c r="P69" s="52">
        <f>FC_IND_NMM_CM_E!P69+FC_IND_NMM_CR_E!P69+FC_IND_NMM_GL_E!P69</f>
        <v>5.4500990400000013</v>
      </c>
      <c r="Q69" s="52">
        <f>FC_IND_NMM_CM_E!Q69+FC_IND_NMM_CR_E!Q69+FC_IND_NMM_GL_E!Q69</f>
        <v>5.6514542400000014</v>
      </c>
      <c r="R69" s="52">
        <f>FC_IND_NMM_CM_E!R69+FC_IND_NMM_CR_E!R69+FC_IND_NMM_GL_E!R69</f>
        <v>9.3133151999999999</v>
      </c>
      <c r="S69" s="52">
        <f>FC_IND_NMM_CM_E!S69+FC_IND_NMM_CR_E!S69+FC_IND_NMM_GL_E!S69</f>
        <v>10.078464960000002</v>
      </c>
      <c r="T69" s="52">
        <f>FC_IND_NMM_CM_E!T69+FC_IND_NMM_CR_E!T69+FC_IND_NMM_GL_E!T69</f>
        <v>9.9138124800000007</v>
      </c>
      <c r="U69" s="52">
        <f>FC_IND_NMM_CM_E!U69+FC_IND_NMM_CR_E!U69+FC_IND_NMM_GL_E!U69</f>
        <v>13.034818080000003</v>
      </c>
      <c r="V69" s="52">
        <f>FC_IND_NMM_CM_E!V69+FC_IND_NMM_CR_E!V69+FC_IND_NMM_GL_E!V69</f>
        <v>14.54880528</v>
      </c>
      <c r="W69" s="52">
        <f>FC_IND_NMM_CM_E!W69+FC_IND_NMM_CR_E!W69+FC_IND_NMM_GL_E!W69</f>
        <v>14.74174944</v>
      </c>
      <c r="X69" s="52">
        <f>FC_IND_NMM_CM_E!X69+FC_IND_NMM_CR_E!X69+FC_IND_NMM_GL_E!X69</f>
        <v>17.916534719999998</v>
      </c>
      <c r="Y69" s="52">
        <f>FC_IND_NMM_CM_E!Y69+FC_IND_NMM_CR_E!Y69+FC_IND_NMM_GL_E!Y69</f>
        <v>16.222602240000001</v>
      </c>
      <c r="Z69" s="52">
        <f>FC_IND_NMM_CM_E!Z69+FC_IND_NMM_CR_E!Z69+FC_IND_NMM_GL_E!Z69</f>
        <v>24.873229439999999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32.68216799999999</v>
      </c>
      <c r="G72" s="55">
        <f>FC_IND_NMM_CM_E!G72+FC_IND_NMM_CR_E!G72+FC_IND_NMM_GL_E!G72</f>
        <v>5.0913115199999988</v>
      </c>
      <c r="H72" s="55">
        <f>FC_IND_NMM_CM_E!H72+FC_IND_NMM_CR_E!H72+FC_IND_NMM_GL_E!H72</f>
        <v>5.5346198399999986</v>
      </c>
      <c r="I72" s="55">
        <f>FC_IND_NMM_CM_E!I72+FC_IND_NMM_CR_E!I72+FC_IND_NMM_GL_E!I72</f>
        <v>5.7896582399999987</v>
      </c>
      <c r="J72" s="55">
        <f>FC_IND_NMM_CM_E!J72+FC_IND_NMM_CR_E!J72+FC_IND_NMM_GL_E!J72</f>
        <v>14.370124319999997</v>
      </c>
      <c r="K72" s="55">
        <f>FC_IND_NMM_CM_E!K72+FC_IND_NMM_CR_E!K72+FC_IND_NMM_GL_E!K72</f>
        <v>7.266015359999999</v>
      </c>
      <c r="L72" s="55">
        <f>FC_IND_NMM_CM_E!L72+FC_IND_NMM_CR_E!L72+FC_IND_NMM_GL_E!L72</f>
        <v>10.31530032</v>
      </c>
      <c r="M72" s="55">
        <f>FC_IND_NMM_CM_E!M72+FC_IND_NMM_CR_E!M72+FC_IND_NMM_GL_E!M72</f>
        <v>88.502050080000004</v>
      </c>
      <c r="N72" s="55">
        <f>FC_IND_NMM_CM_E!N72+FC_IND_NMM_CR_E!N72+FC_IND_NMM_GL_E!N72</f>
        <v>86.159995199999997</v>
      </c>
      <c r="O72" s="55">
        <f>FC_IND_NMM_CM_E!O72+FC_IND_NMM_CR_E!O72+FC_IND_NMM_GL_E!O72</f>
        <v>11.70568944</v>
      </c>
      <c r="P72" s="55">
        <f>FC_IND_NMM_CM_E!P72+FC_IND_NMM_CR_E!P72+FC_IND_NMM_GL_E!P72</f>
        <v>14.601091679999998</v>
      </c>
      <c r="Q72" s="55">
        <f>FC_IND_NMM_CM_E!Q72+FC_IND_NMM_CR_E!Q72+FC_IND_NMM_GL_E!Q72</f>
        <v>13.790699999999994</v>
      </c>
      <c r="R72" s="55">
        <f>FC_IND_NMM_CM_E!R72+FC_IND_NMM_CR_E!R72+FC_IND_NMM_GL_E!R72</f>
        <v>12.145845599999998</v>
      </c>
      <c r="S72" s="55">
        <f>FC_IND_NMM_CM_E!S72+FC_IND_NMM_CR_E!S72+FC_IND_NMM_GL_E!S72</f>
        <v>21.350725919999995</v>
      </c>
      <c r="T72" s="55">
        <f>FC_IND_NMM_CM_E!T72+FC_IND_NMM_CR_E!T72+FC_IND_NMM_GL_E!T72</f>
        <v>19.453698719999995</v>
      </c>
      <c r="U72" s="55">
        <f>FC_IND_NMM_CM_E!U72+FC_IND_NMM_CR_E!U72+FC_IND_NMM_GL_E!U72</f>
        <v>15.712371359999993</v>
      </c>
      <c r="V72" s="55">
        <f>FC_IND_NMM_CM_E!V72+FC_IND_NMM_CR_E!V72+FC_IND_NMM_GL_E!V72</f>
        <v>19.289786400000004</v>
      </c>
      <c r="W72" s="55">
        <f>FC_IND_NMM_CM_E!W72+FC_IND_NMM_CR_E!W72+FC_IND_NMM_GL_E!W72</f>
        <v>11.924048159999998</v>
      </c>
      <c r="X72" s="55">
        <f>FC_IND_NMM_CM_E!X72+FC_IND_NMM_CR_E!X72+FC_IND_NMM_GL_E!X72</f>
        <v>9.1045843199999972</v>
      </c>
      <c r="Y72" s="55">
        <f>FC_IND_NMM_CM_E!Y72+FC_IND_NMM_CR_E!Y72+FC_IND_NMM_GL_E!Y72</f>
        <v>8.4727195199999983</v>
      </c>
      <c r="Z72" s="55">
        <f>FC_IND_NMM_CM_E!Z72+FC_IND_NMM_CR_E!Z72+FC_IND_NMM_GL_E!Z72</f>
        <v>6.0366729600000006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286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53403.652973153687</v>
      </c>
      <c r="D2" s="21">
        <f t="shared" ref="D2:X2" si="0">SUM(D3,D17,D22,D25,D26,D51,D52)</f>
        <v>52231.95623293575</v>
      </c>
      <c r="E2" s="21">
        <f t="shared" si="0"/>
        <v>50970.058439908069</v>
      </c>
      <c r="F2" s="21">
        <f t="shared" si="0"/>
        <v>51670.920780826891</v>
      </c>
      <c r="G2" s="21">
        <f t="shared" si="0"/>
        <v>53673.483433144822</v>
      </c>
      <c r="H2" s="21">
        <f t="shared" si="0"/>
        <v>53218.199227421472</v>
      </c>
      <c r="I2" s="21">
        <f t="shared" si="0"/>
        <v>55381.136819282015</v>
      </c>
      <c r="J2" s="21">
        <f t="shared" si="0"/>
        <v>57532.806241307095</v>
      </c>
      <c r="K2" s="21">
        <f t="shared" si="0"/>
        <v>53912.867109673643</v>
      </c>
      <c r="L2" s="21">
        <f t="shared" si="0"/>
        <v>44078.688880493741</v>
      </c>
      <c r="M2" s="21">
        <f t="shared" si="0"/>
        <v>43264.526456240696</v>
      </c>
      <c r="N2" s="21">
        <f t="shared" si="0"/>
        <v>43356.50379950941</v>
      </c>
      <c r="O2" s="21">
        <f t="shared" si="0"/>
        <v>40307.183313079331</v>
      </c>
      <c r="P2" s="21">
        <f t="shared" si="0"/>
        <v>38063.284636384822</v>
      </c>
      <c r="Q2" s="21">
        <f t="shared" si="0"/>
        <v>38456.753007382329</v>
      </c>
      <c r="R2" s="21">
        <f t="shared" si="0"/>
        <v>38592.913776907677</v>
      </c>
      <c r="S2" s="21">
        <f t="shared" si="0"/>
        <v>39496.178521224887</v>
      </c>
      <c r="T2" s="21">
        <f t="shared" si="0"/>
        <v>39676.637773606759</v>
      </c>
      <c r="U2" s="21">
        <f t="shared" si="0"/>
        <v>41176.152875342159</v>
      </c>
      <c r="V2" s="21">
        <f t="shared" si="0"/>
        <v>41452.992628404492</v>
      </c>
      <c r="W2" s="21">
        <f t="shared" si="0"/>
        <v>41427.522126542332</v>
      </c>
      <c r="X2" s="21">
        <f t="shared" si="0"/>
        <v>41352.052015640766</v>
      </c>
      <c r="Y2" s="21">
        <f t="shared" ref="Y2:Z2" si="1">SUM(Y3,Y17,Y22,Y25,Y26,Y51,Y52)</f>
        <v>40184.065010258375</v>
      </c>
      <c r="Z2" s="21">
        <f t="shared" si="1"/>
        <v>37329.242202664958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13862.441515466258</v>
      </c>
      <c r="D3" s="24">
        <f t="shared" si="2"/>
        <v>12142.378597552279</v>
      </c>
      <c r="E3" s="24">
        <f t="shared" si="2"/>
        <v>10208.188102764283</v>
      </c>
      <c r="F3" s="24">
        <f t="shared" si="2"/>
        <v>10001.401789143161</v>
      </c>
      <c r="G3" s="24">
        <f t="shared" si="2"/>
        <v>10044.743759294117</v>
      </c>
      <c r="H3" s="24">
        <f t="shared" si="2"/>
        <v>8870.7128586124454</v>
      </c>
      <c r="I3" s="24">
        <f t="shared" si="2"/>
        <v>9234.1036590606964</v>
      </c>
      <c r="J3" s="24">
        <f t="shared" si="2"/>
        <v>12072.973845637278</v>
      </c>
      <c r="K3" s="24">
        <f t="shared" si="2"/>
        <v>10988.339605301515</v>
      </c>
      <c r="L3" s="24">
        <f t="shared" si="2"/>
        <v>7302.3478652567346</v>
      </c>
      <c r="M3" s="24">
        <f t="shared" si="2"/>
        <v>7579.6545380636617</v>
      </c>
      <c r="N3" s="24">
        <f t="shared" si="2"/>
        <v>8340.5953835921173</v>
      </c>
      <c r="O3" s="24">
        <f t="shared" si="2"/>
        <v>7694.2312016691249</v>
      </c>
      <c r="P3" s="24">
        <f t="shared" si="2"/>
        <v>6591.7012395967113</v>
      </c>
      <c r="Q3" s="24">
        <f t="shared" si="2"/>
        <v>6729.0782235357283</v>
      </c>
      <c r="R3" s="24">
        <f t="shared" si="2"/>
        <v>6133.5520469236799</v>
      </c>
      <c r="S3" s="24">
        <f t="shared" si="2"/>
        <v>6023.2180600624761</v>
      </c>
      <c r="T3" s="24">
        <f t="shared" si="2"/>
        <v>6268.104439323839</v>
      </c>
      <c r="U3" s="24">
        <f t="shared" si="2"/>
        <v>6535.5359656040018</v>
      </c>
      <c r="V3" s="24">
        <f t="shared" si="2"/>
        <v>6217.4740590184338</v>
      </c>
      <c r="W3" s="24">
        <f t="shared" si="2"/>
        <v>6496.2383345965509</v>
      </c>
      <c r="X3" s="24">
        <f t="shared" si="2"/>
        <v>6378.2317636756143</v>
      </c>
      <c r="Y3" s="24">
        <f t="shared" ref="Y3:Z3" si="3">SUM(Y4,Y8,Y11)</f>
        <v>5555.3039699149085</v>
      </c>
      <c r="Z3" s="24">
        <f t="shared" si="3"/>
        <v>4630.233160009624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10500.032137004389</v>
      </c>
      <c r="D4" s="19">
        <f t="shared" si="4"/>
        <v>9079.9481527777261</v>
      </c>
      <c r="E4" s="19">
        <f t="shared" si="4"/>
        <v>7530.1180898207849</v>
      </c>
      <c r="F4" s="19">
        <f t="shared" si="4"/>
        <v>6958.7987978471074</v>
      </c>
      <c r="G4" s="19">
        <f t="shared" si="4"/>
        <v>6860.4304048928871</v>
      </c>
      <c r="H4" s="19">
        <f t="shared" si="4"/>
        <v>6000.9223834425738</v>
      </c>
      <c r="I4" s="19">
        <f t="shared" si="4"/>
        <v>6176.7812039081</v>
      </c>
      <c r="J4" s="19">
        <f t="shared" si="4"/>
        <v>8803.5902138260444</v>
      </c>
      <c r="K4" s="19">
        <f t="shared" si="4"/>
        <v>7568.1053115566247</v>
      </c>
      <c r="L4" s="19">
        <f t="shared" si="4"/>
        <v>4623.9839965480896</v>
      </c>
      <c r="M4" s="19">
        <f t="shared" si="4"/>
        <v>4903.7252900514377</v>
      </c>
      <c r="N4" s="19">
        <f t="shared" si="4"/>
        <v>5493.3925911874921</v>
      </c>
      <c r="O4" s="19">
        <f t="shared" si="4"/>
        <v>4506.3403444950545</v>
      </c>
      <c r="P4" s="19">
        <f t="shared" si="4"/>
        <v>3767.7742926393594</v>
      </c>
      <c r="Q4" s="19">
        <f t="shared" si="4"/>
        <v>3943.436814760259</v>
      </c>
      <c r="R4" s="19">
        <f t="shared" si="4"/>
        <v>3413.5313871827348</v>
      </c>
      <c r="S4" s="19">
        <f t="shared" si="4"/>
        <v>3324.4205147328316</v>
      </c>
      <c r="T4" s="19">
        <f t="shared" si="4"/>
        <v>3457.7492532218412</v>
      </c>
      <c r="U4" s="19">
        <f t="shared" si="4"/>
        <v>3834.5676542346059</v>
      </c>
      <c r="V4" s="19">
        <f t="shared" si="4"/>
        <v>3620.9857274302012</v>
      </c>
      <c r="W4" s="19">
        <f t="shared" si="4"/>
        <v>3358.8745617476225</v>
      </c>
      <c r="X4" s="19">
        <f t="shared" si="4"/>
        <v>3650.208220560497</v>
      </c>
      <c r="Y4" s="19">
        <f t="shared" ref="Y4:Z4" si="5">SUM(Y5:Y7)</f>
        <v>2768.7834816561071</v>
      </c>
      <c r="Z4" s="19">
        <f t="shared" si="5"/>
        <v>2128.820765520863</v>
      </c>
    </row>
    <row r="5" spans="1:26" ht="11.25" customHeight="1" x14ac:dyDescent="0.2">
      <c r="A5" s="28" t="s">
        <v>4</v>
      </c>
      <c r="B5" s="7" t="s">
        <v>5</v>
      </c>
      <c r="C5" s="8">
        <v>17.553052732120449</v>
      </c>
      <c r="D5" s="8">
        <v>13.771082713799512</v>
      </c>
      <c r="E5" s="8">
        <v>75.374004037789433</v>
      </c>
      <c r="F5" s="8">
        <v>124.9983603252726</v>
      </c>
      <c r="G5" s="8">
        <v>243.99866116829062</v>
      </c>
      <c r="H5" s="8">
        <v>344.62628235364969</v>
      </c>
      <c r="I5" s="8">
        <v>306.12554041733438</v>
      </c>
      <c r="J5" s="8">
        <v>379.19206250548143</v>
      </c>
      <c r="K5" s="8">
        <v>366.81703456091907</v>
      </c>
      <c r="L5" s="8">
        <v>316.85867133669541</v>
      </c>
      <c r="M5" s="8">
        <v>361.47715679690111</v>
      </c>
      <c r="N5" s="8">
        <v>555.54676192874001</v>
      </c>
      <c r="O5" s="8">
        <v>472.46267842369383</v>
      </c>
      <c r="P5" s="8">
        <v>283.13655409932363</v>
      </c>
      <c r="Q5" s="8">
        <v>164.9949589416874</v>
      </c>
      <c r="R5" s="8">
        <v>145.75716881705668</v>
      </c>
      <c r="S5" s="8">
        <v>175.04795507854038</v>
      </c>
      <c r="T5" s="8">
        <v>185.77142624836767</v>
      </c>
      <c r="U5" s="8">
        <v>241.13172306020653</v>
      </c>
      <c r="V5" s="8">
        <v>195.2866691488546</v>
      </c>
      <c r="W5" s="8">
        <v>156.47251911755922</v>
      </c>
      <c r="X5" s="8">
        <v>237.85723634123019</v>
      </c>
      <c r="Y5" s="8">
        <v>127.82282715558074</v>
      </c>
      <c r="Z5" s="8">
        <v>38.692936455812614</v>
      </c>
    </row>
    <row r="6" spans="1:26" ht="11.25" customHeight="1" x14ac:dyDescent="0.2">
      <c r="A6" s="28" t="s">
        <v>6</v>
      </c>
      <c r="B6" s="7" t="s">
        <v>7</v>
      </c>
      <c r="C6" s="8">
        <v>6.4296211257149229</v>
      </c>
      <c r="D6" s="8">
        <v>2.9561592519101052</v>
      </c>
      <c r="E6" s="8">
        <v>1.3599190829227081</v>
      </c>
      <c r="F6" s="8">
        <v>0</v>
      </c>
      <c r="G6" s="8">
        <v>0</v>
      </c>
      <c r="H6" s="8">
        <v>0</v>
      </c>
      <c r="I6" s="8">
        <v>0</v>
      </c>
      <c r="J6" s="8">
        <v>8.9131461599285551</v>
      </c>
      <c r="K6" s="8">
        <v>13.533998702218085</v>
      </c>
      <c r="L6" s="8">
        <v>0</v>
      </c>
      <c r="M6" s="8">
        <v>0</v>
      </c>
      <c r="N6" s="8">
        <v>0</v>
      </c>
      <c r="O6" s="8">
        <v>52.738714815196758</v>
      </c>
      <c r="P6" s="8">
        <v>0</v>
      </c>
      <c r="Q6" s="8">
        <v>2.577280186250106</v>
      </c>
      <c r="R6" s="8">
        <v>0.28488525289207706</v>
      </c>
      <c r="S6" s="8">
        <v>0.37812163402716387</v>
      </c>
      <c r="T6" s="8">
        <v>0.23576062137659573</v>
      </c>
      <c r="U6" s="8">
        <v>0.47642067443283459</v>
      </c>
      <c r="V6" s="8">
        <v>0.35790125441467624</v>
      </c>
      <c r="W6" s="8">
        <v>0.3255265776316616</v>
      </c>
      <c r="X6" s="8">
        <v>0.36090235024276457</v>
      </c>
      <c r="Y6" s="8">
        <v>0.34851766767808073</v>
      </c>
      <c r="Z6" s="8">
        <v>0.24729441427919072</v>
      </c>
    </row>
    <row r="7" spans="1:26" ht="11.25" customHeight="1" x14ac:dyDescent="0.2">
      <c r="A7" s="28" t="s">
        <v>8</v>
      </c>
      <c r="B7" s="7" t="s">
        <v>9</v>
      </c>
      <c r="C7" s="8">
        <v>10476.049463146554</v>
      </c>
      <c r="D7" s="8">
        <v>9063.2209108120169</v>
      </c>
      <c r="E7" s="8">
        <v>7453.3841667000725</v>
      </c>
      <c r="F7" s="8">
        <v>6833.8004375218352</v>
      </c>
      <c r="G7" s="8">
        <v>6616.4317437245963</v>
      </c>
      <c r="H7" s="8">
        <v>5656.2961010889239</v>
      </c>
      <c r="I7" s="8">
        <v>5870.6556634907656</v>
      </c>
      <c r="J7" s="8">
        <v>8415.4850051606336</v>
      </c>
      <c r="K7" s="8">
        <v>7187.7542782934879</v>
      </c>
      <c r="L7" s="8">
        <v>4307.1253252113938</v>
      </c>
      <c r="M7" s="8">
        <v>4542.2481332545367</v>
      </c>
      <c r="N7" s="8">
        <v>4937.845829258752</v>
      </c>
      <c r="O7" s="8">
        <v>3981.1389512561636</v>
      </c>
      <c r="P7" s="8">
        <v>3484.6377385400356</v>
      </c>
      <c r="Q7" s="8">
        <v>3775.8645756323217</v>
      </c>
      <c r="R7" s="8">
        <v>3267.489333112786</v>
      </c>
      <c r="S7" s="8">
        <v>3148.9944380202642</v>
      </c>
      <c r="T7" s="8">
        <v>3271.742066352097</v>
      </c>
      <c r="U7" s="8">
        <v>3592.9595104999667</v>
      </c>
      <c r="V7" s="8">
        <v>3425.3411570269318</v>
      </c>
      <c r="W7" s="8">
        <v>3202.0765160524315</v>
      </c>
      <c r="X7" s="8">
        <v>3411.9900818690239</v>
      </c>
      <c r="Y7" s="8">
        <v>2640.6121368328481</v>
      </c>
      <c r="Z7" s="8">
        <v>2089.8805346507711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361.2859481149294</v>
      </c>
      <c r="D8" s="19">
        <f t="shared" ref="D8:X8" si="7">SUM(D9:D10)</f>
        <v>313.75949335772339</v>
      </c>
      <c r="E8" s="19">
        <f t="shared" si="7"/>
        <v>254.82184958870317</v>
      </c>
      <c r="F8" s="19">
        <f t="shared" si="7"/>
        <v>264.99520236075375</v>
      </c>
      <c r="G8" s="19">
        <f t="shared" si="7"/>
        <v>397.20069435758393</v>
      </c>
      <c r="H8" s="19">
        <f t="shared" si="7"/>
        <v>388.37788984826341</v>
      </c>
      <c r="I8" s="19">
        <f t="shared" si="7"/>
        <v>460.8954777968197</v>
      </c>
      <c r="J8" s="19">
        <f t="shared" si="7"/>
        <v>521.92034005583332</v>
      </c>
      <c r="K8" s="19">
        <f t="shared" si="7"/>
        <v>692.43747106126762</v>
      </c>
      <c r="L8" s="19">
        <f t="shared" si="7"/>
        <v>444.76983212223087</v>
      </c>
      <c r="M8" s="19">
        <f t="shared" si="7"/>
        <v>356.17802808793942</v>
      </c>
      <c r="N8" s="19">
        <f t="shared" si="7"/>
        <v>198.67699400496912</v>
      </c>
      <c r="O8" s="19">
        <f t="shared" si="7"/>
        <v>692.86929003933801</v>
      </c>
      <c r="P8" s="19">
        <f t="shared" si="7"/>
        <v>499.31426202786895</v>
      </c>
      <c r="Q8" s="19">
        <f t="shared" si="7"/>
        <v>435.70501487914089</v>
      </c>
      <c r="R8" s="19">
        <f t="shared" si="7"/>
        <v>413.36061638366584</v>
      </c>
      <c r="S8" s="19">
        <f t="shared" si="7"/>
        <v>365.41671872172333</v>
      </c>
      <c r="T8" s="19">
        <f t="shared" si="7"/>
        <v>325.04480599305759</v>
      </c>
      <c r="U8" s="19">
        <f t="shared" si="7"/>
        <v>332.86529438991238</v>
      </c>
      <c r="V8" s="19">
        <f t="shared" si="7"/>
        <v>344.54598488171087</v>
      </c>
      <c r="W8" s="19">
        <f t="shared" si="7"/>
        <v>315.96887105043834</v>
      </c>
      <c r="X8" s="19">
        <f t="shared" si="7"/>
        <v>428.58688567359036</v>
      </c>
      <c r="Y8" s="19">
        <f t="shared" ref="Y8:Z8" si="8">SUM(Y9:Y10)</f>
        <v>384.12617361282634</v>
      </c>
      <c r="Z8" s="19">
        <f t="shared" si="8"/>
        <v>340.94014837656312</v>
      </c>
    </row>
    <row r="9" spans="1:26" ht="11.25" customHeight="1" x14ac:dyDescent="0.2">
      <c r="A9" s="28" t="s">
        <v>10</v>
      </c>
      <c r="B9" s="7" t="s">
        <v>11</v>
      </c>
      <c r="C9" s="8">
        <v>220.359288962693</v>
      </c>
      <c r="D9" s="8">
        <v>197.86303117896298</v>
      </c>
      <c r="E9" s="8">
        <v>137.89862197313533</v>
      </c>
      <c r="F9" s="8">
        <v>140.70233694980729</v>
      </c>
      <c r="G9" s="8">
        <v>190.42111271539804</v>
      </c>
      <c r="H9" s="8">
        <v>201.588411700264</v>
      </c>
      <c r="I9" s="8">
        <v>265.78243365796175</v>
      </c>
      <c r="J9" s="8">
        <v>283.91983117201033</v>
      </c>
      <c r="K9" s="8">
        <v>278.872502683373</v>
      </c>
      <c r="L9" s="8">
        <v>120.42294056546939</v>
      </c>
      <c r="M9" s="8">
        <v>102.49394805862477</v>
      </c>
      <c r="N9" s="8">
        <v>57.339822159355975</v>
      </c>
      <c r="O9" s="8">
        <v>446.92856148022673</v>
      </c>
      <c r="P9" s="8">
        <v>319.678622136022</v>
      </c>
      <c r="Q9" s="8">
        <v>236.01141174291084</v>
      </c>
      <c r="R9" s="8">
        <v>210.74982943190884</v>
      </c>
      <c r="S9" s="8">
        <v>209.85924692048926</v>
      </c>
      <c r="T9" s="8">
        <v>182.8115824771329</v>
      </c>
      <c r="U9" s="8">
        <v>182.53377894001829</v>
      </c>
      <c r="V9" s="8">
        <v>202.53957788551116</v>
      </c>
      <c r="W9" s="8">
        <v>186.67212581141231</v>
      </c>
      <c r="X9" s="8">
        <v>243.09130820977342</v>
      </c>
      <c r="Y9" s="8">
        <v>257.52418937995878</v>
      </c>
      <c r="Z9" s="8">
        <v>222.95710198583328</v>
      </c>
    </row>
    <row r="10" spans="1:26" ht="11.25" customHeight="1" x14ac:dyDescent="0.2">
      <c r="A10" s="28" t="s">
        <v>12</v>
      </c>
      <c r="B10" s="7" t="s">
        <v>13</v>
      </c>
      <c r="C10" s="8">
        <v>140.92665915223643</v>
      </c>
      <c r="D10" s="8">
        <v>115.8964621787604</v>
      </c>
      <c r="E10" s="8">
        <v>116.92322761556782</v>
      </c>
      <c r="F10" s="8">
        <v>124.29286541094646</v>
      </c>
      <c r="G10" s="8">
        <v>206.77958164218589</v>
      </c>
      <c r="H10" s="8">
        <v>186.78947814799943</v>
      </c>
      <c r="I10" s="8">
        <v>195.11304413885793</v>
      </c>
      <c r="J10" s="8">
        <v>238.00050888382299</v>
      </c>
      <c r="K10" s="8">
        <v>413.56496837789467</v>
      </c>
      <c r="L10" s="8">
        <v>324.34689155676148</v>
      </c>
      <c r="M10" s="8">
        <v>253.68408002931463</v>
      </c>
      <c r="N10" s="8">
        <v>141.33717184561314</v>
      </c>
      <c r="O10" s="8">
        <v>245.94072855911131</v>
      </c>
      <c r="P10" s="8">
        <v>179.63563989184698</v>
      </c>
      <c r="Q10" s="8">
        <v>199.69360313623008</v>
      </c>
      <c r="R10" s="8">
        <v>202.61078695175701</v>
      </c>
      <c r="S10" s="8">
        <v>155.5574718012341</v>
      </c>
      <c r="T10" s="8">
        <v>142.23322351592472</v>
      </c>
      <c r="U10" s="8">
        <v>150.33151544989408</v>
      </c>
      <c r="V10" s="8">
        <v>142.0064069961997</v>
      </c>
      <c r="W10" s="8">
        <v>129.29674523902605</v>
      </c>
      <c r="X10" s="8">
        <v>185.49557746381691</v>
      </c>
      <c r="Y10" s="8">
        <v>126.60198423286755</v>
      </c>
      <c r="Z10" s="8">
        <v>117.98304639072984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3001.1234303469387</v>
      </c>
      <c r="D11" s="19">
        <f t="shared" ref="D11:X11" si="10">SUM(D12:D16)</f>
        <v>2748.6709514168288</v>
      </c>
      <c r="E11" s="19">
        <f t="shared" si="10"/>
        <v>2423.248163354795</v>
      </c>
      <c r="F11" s="19">
        <f t="shared" si="10"/>
        <v>2777.6077889353001</v>
      </c>
      <c r="G11" s="19">
        <f t="shared" si="10"/>
        <v>2787.1126600436451</v>
      </c>
      <c r="H11" s="19">
        <f t="shared" si="10"/>
        <v>2481.4125853216078</v>
      </c>
      <c r="I11" s="19">
        <f t="shared" si="10"/>
        <v>2596.426977355778</v>
      </c>
      <c r="J11" s="19">
        <f t="shared" si="10"/>
        <v>2747.4632917554013</v>
      </c>
      <c r="K11" s="19">
        <f t="shared" si="10"/>
        <v>2727.7968226836224</v>
      </c>
      <c r="L11" s="19">
        <f t="shared" si="10"/>
        <v>2233.5940365864144</v>
      </c>
      <c r="M11" s="19">
        <f t="shared" si="10"/>
        <v>2319.7512199242842</v>
      </c>
      <c r="N11" s="19">
        <f t="shared" si="10"/>
        <v>2648.5257983996553</v>
      </c>
      <c r="O11" s="19">
        <f t="shared" si="10"/>
        <v>2495.0215671347319</v>
      </c>
      <c r="P11" s="19">
        <f t="shared" si="10"/>
        <v>2324.6126849294833</v>
      </c>
      <c r="Q11" s="19">
        <f t="shared" si="10"/>
        <v>2349.9363938963279</v>
      </c>
      <c r="R11" s="19">
        <f t="shared" si="10"/>
        <v>2306.6600433572794</v>
      </c>
      <c r="S11" s="19">
        <f t="shared" si="10"/>
        <v>2333.3808266079218</v>
      </c>
      <c r="T11" s="19">
        <f t="shared" si="10"/>
        <v>2485.3103801089401</v>
      </c>
      <c r="U11" s="19">
        <f t="shared" si="10"/>
        <v>2368.1030169794831</v>
      </c>
      <c r="V11" s="19">
        <f t="shared" si="10"/>
        <v>2251.9423467065212</v>
      </c>
      <c r="W11" s="19">
        <f t="shared" si="10"/>
        <v>2821.3949017984901</v>
      </c>
      <c r="X11" s="19">
        <f t="shared" si="10"/>
        <v>2299.4366574415267</v>
      </c>
      <c r="Y11" s="19">
        <f t="shared" ref="Y11:Z11" si="11">SUM(Y12:Y16)</f>
        <v>2402.3943146459746</v>
      </c>
      <c r="Z11" s="19">
        <f t="shared" si="11"/>
        <v>2160.4722461121974</v>
      </c>
    </row>
    <row r="12" spans="1:26" ht="11.25" customHeight="1" x14ac:dyDescent="0.2">
      <c r="A12" s="28" t="s">
        <v>14</v>
      </c>
      <c r="B12" s="7" t="s">
        <v>15</v>
      </c>
      <c r="C12" s="8">
        <v>1.3118637157989548</v>
      </c>
      <c r="D12" s="8">
        <v>0</v>
      </c>
      <c r="E12" s="8">
        <v>0</v>
      </c>
      <c r="F12" s="8">
        <v>0</v>
      </c>
      <c r="G12" s="8">
        <v>2.3769950653807901</v>
      </c>
      <c r="H12" s="8">
        <v>1.2174185960603803</v>
      </c>
      <c r="I12" s="8">
        <v>1.2882401257235312</v>
      </c>
      <c r="J12" s="8">
        <v>0</v>
      </c>
      <c r="K12" s="8">
        <v>1.2307748156787486</v>
      </c>
      <c r="L12" s="8">
        <v>0</v>
      </c>
      <c r="M12" s="8">
        <v>0</v>
      </c>
      <c r="N12" s="8">
        <v>1.107311043824637</v>
      </c>
      <c r="O12" s="8">
        <v>11.174722723651078</v>
      </c>
      <c r="P12" s="8">
        <v>6.81541983924064</v>
      </c>
      <c r="Q12" s="8">
        <v>0</v>
      </c>
      <c r="R12" s="8">
        <v>0</v>
      </c>
      <c r="S12" s="8">
        <v>0</v>
      </c>
      <c r="T12" s="8">
        <v>4.326322787834453E-2</v>
      </c>
      <c r="U12" s="8">
        <v>5.2504991861314972E-2</v>
      </c>
      <c r="V12" s="8">
        <v>3.8571414031810698E-2</v>
      </c>
      <c r="W12" s="8">
        <v>3.5644221474890284E-2</v>
      </c>
      <c r="X12" s="8">
        <v>8.0886068926114177E-2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1267.1832939463798</v>
      </c>
      <c r="D13" s="8">
        <v>1098.4548955956043</v>
      </c>
      <c r="E13" s="8">
        <v>985.29322735828259</v>
      </c>
      <c r="F13" s="8">
        <v>1041.9441224860914</v>
      </c>
      <c r="G13" s="8">
        <v>944.11985056401136</v>
      </c>
      <c r="H13" s="8">
        <v>696.61249740137498</v>
      </c>
      <c r="I13" s="8">
        <v>768.18088377779952</v>
      </c>
      <c r="J13" s="8">
        <v>893.89047863951782</v>
      </c>
      <c r="K13" s="8">
        <v>827.68948105607478</v>
      </c>
      <c r="L13" s="8">
        <v>665.44766651858004</v>
      </c>
      <c r="M13" s="8">
        <v>638.75437919023693</v>
      </c>
      <c r="N13" s="8">
        <v>636.07589286033237</v>
      </c>
      <c r="O13" s="8">
        <v>578.55729437546825</v>
      </c>
      <c r="P13" s="8">
        <v>490.22493232658508</v>
      </c>
      <c r="Q13" s="8">
        <v>509.94609009125793</v>
      </c>
      <c r="R13" s="8">
        <v>550.36386137012767</v>
      </c>
      <c r="S13" s="8">
        <v>547.26881016981031</v>
      </c>
      <c r="T13" s="8">
        <v>549.66328821324987</v>
      </c>
      <c r="U13" s="8">
        <v>587.72190732139211</v>
      </c>
      <c r="V13" s="8">
        <v>557.33051211896623</v>
      </c>
      <c r="W13" s="8">
        <v>544.89227075661279</v>
      </c>
      <c r="X13" s="8">
        <v>582.89542397374771</v>
      </c>
      <c r="Y13" s="8">
        <v>618.62739532139653</v>
      </c>
      <c r="Z13" s="8">
        <v>593.7999440608578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0.96013677407635867</v>
      </c>
      <c r="J15" s="8">
        <v>16.601729362626752</v>
      </c>
      <c r="K15" s="8">
        <v>16.894199263016194</v>
      </c>
      <c r="L15" s="8">
        <v>17.086674498704916</v>
      </c>
      <c r="M15" s="8">
        <v>3.1415311110442166</v>
      </c>
      <c r="N15" s="8">
        <v>19.093604953236994</v>
      </c>
      <c r="O15" s="8">
        <v>16.48504192185219</v>
      </c>
      <c r="P15" s="8">
        <v>15.664579530521333</v>
      </c>
      <c r="Q15" s="8">
        <v>17.357448173185052</v>
      </c>
      <c r="R15" s="8">
        <v>15.875317413742497</v>
      </c>
      <c r="S15" s="8">
        <v>14.460082016860671</v>
      </c>
      <c r="T15" s="8">
        <v>12.509504359842511</v>
      </c>
      <c r="U15" s="8">
        <v>18.820331452672317</v>
      </c>
      <c r="V15" s="8">
        <v>16.009485012428403</v>
      </c>
      <c r="W15" s="8">
        <v>4.699998925484806</v>
      </c>
      <c r="X15" s="8">
        <v>1.6742079295325767</v>
      </c>
      <c r="Y15" s="8">
        <v>1.2845716261624676</v>
      </c>
      <c r="Z15" s="8">
        <v>0.74076719754505305</v>
      </c>
    </row>
    <row r="16" spans="1:26" ht="11.25" customHeight="1" x14ac:dyDescent="0.2">
      <c r="A16" s="28" t="s">
        <v>22</v>
      </c>
      <c r="B16" s="7" t="s">
        <v>23</v>
      </c>
      <c r="C16" s="8">
        <v>1732.6282726847598</v>
      </c>
      <c r="D16" s="8">
        <v>1650.2160558212247</v>
      </c>
      <c r="E16" s="8">
        <v>1437.9549359965124</v>
      </c>
      <c r="F16" s="8">
        <v>1735.6636664492084</v>
      </c>
      <c r="G16" s="8">
        <v>1840.615814414253</v>
      </c>
      <c r="H16" s="8">
        <v>1783.5826693241725</v>
      </c>
      <c r="I16" s="8">
        <v>1825.9977166781784</v>
      </c>
      <c r="J16" s="8">
        <v>1836.9710837532566</v>
      </c>
      <c r="K16" s="8">
        <v>1881.9823675488528</v>
      </c>
      <c r="L16" s="8">
        <v>1551.0596955691292</v>
      </c>
      <c r="M16" s="8">
        <v>1677.855309623003</v>
      </c>
      <c r="N16" s="8">
        <v>1992.2489895422614</v>
      </c>
      <c r="O16" s="8">
        <v>1888.8045081137604</v>
      </c>
      <c r="P16" s="8">
        <v>1811.9077532331364</v>
      </c>
      <c r="Q16" s="8">
        <v>1822.6328556318849</v>
      </c>
      <c r="R16" s="8">
        <v>1740.4208645734093</v>
      </c>
      <c r="S16" s="8">
        <v>1771.6519344212506</v>
      </c>
      <c r="T16" s="8">
        <v>1923.0943243079696</v>
      </c>
      <c r="U16" s="8">
        <v>1761.5082732135575</v>
      </c>
      <c r="V16" s="8">
        <v>1678.5637781610949</v>
      </c>
      <c r="W16" s="8">
        <v>2271.7669878949177</v>
      </c>
      <c r="X16" s="8">
        <v>1714.7861394693202</v>
      </c>
      <c r="Y16" s="8">
        <v>1782.4823476984157</v>
      </c>
      <c r="Z16" s="8">
        <v>1565.9315348537943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59.078321620642704</v>
      </c>
      <c r="D17" s="27">
        <f t="shared" ref="D17:X17" si="13">SUM(D18:D21)</f>
        <v>77.154987302371794</v>
      </c>
      <c r="E17" s="27">
        <f t="shared" si="13"/>
        <v>67.789624890346914</v>
      </c>
      <c r="F17" s="27">
        <f t="shared" si="13"/>
        <v>36.97921362974779</v>
      </c>
      <c r="G17" s="27">
        <f t="shared" si="13"/>
        <v>48.238219764528623</v>
      </c>
      <c r="H17" s="27">
        <f t="shared" si="13"/>
        <v>50.382121184604827</v>
      </c>
      <c r="I17" s="27">
        <f t="shared" si="13"/>
        <v>69.833386275718198</v>
      </c>
      <c r="J17" s="27">
        <f t="shared" si="13"/>
        <v>61.756416474252873</v>
      </c>
      <c r="K17" s="27">
        <f t="shared" si="13"/>
        <v>49.753905186660255</v>
      </c>
      <c r="L17" s="27">
        <f t="shared" si="13"/>
        <v>35.971743974010344</v>
      </c>
      <c r="M17" s="27">
        <f t="shared" si="13"/>
        <v>44.75196600781733</v>
      </c>
      <c r="N17" s="27">
        <f t="shared" si="13"/>
        <v>51.465512032239438</v>
      </c>
      <c r="O17" s="27">
        <f t="shared" si="13"/>
        <v>44.11645885353559</v>
      </c>
      <c r="P17" s="27">
        <f t="shared" si="13"/>
        <v>39.492900697232187</v>
      </c>
      <c r="Q17" s="27">
        <f t="shared" si="13"/>
        <v>50.263323345370914</v>
      </c>
      <c r="R17" s="27">
        <f t="shared" si="13"/>
        <v>65.148801827214584</v>
      </c>
      <c r="S17" s="27">
        <f t="shared" si="13"/>
        <v>76.83361456279485</v>
      </c>
      <c r="T17" s="27">
        <f t="shared" si="13"/>
        <v>75.574941702482448</v>
      </c>
      <c r="U17" s="27">
        <f t="shared" si="13"/>
        <v>61.282463218678288</v>
      </c>
      <c r="V17" s="27">
        <f t="shared" si="13"/>
        <v>65.864105963445368</v>
      </c>
      <c r="W17" s="27">
        <f t="shared" si="13"/>
        <v>64.666825667370674</v>
      </c>
      <c r="X17" s="27">
        <f t="shared" si="13"/>
        <v>74.744649699115826</v>
      </c>
      <c r="Y17" s="27">
        <f t="shared" ref="Y17:Z17" si="14">SUM(Y18:Y21)</f>
        <v>53.745037264128378</v>
      </c>
      <c r="Z17" s="27">
        <f t="shared" si="14"/>
        <v>57.691810839499823</v>
      </c>
    </row>
    <row r="18" spans="1:26" ht="11.25" customHeight="1" x14ac:dyDescent="0.2">
      <c r="A18" s="29" t="s">
        <v>26</v>
      </c>
      <c r="B18" s="7" t="s">
        <v>27</v>
      </c>
      <c r="C18" s="8">
        <v>1.6740513993810393</v>
      </c>
      <c r="D18" s="8">
        <v>1.1747118395170877</v>
      </c>
      <c r="E18" s="8">
        <v>1.0552871374861139</v>
      </c>
      <c r="F18" s="8">
        <v>9.0908999889251288E-2</v>
      </c>
      <c r="G18" s="8">
        <v>7.1104682877872138E-2</v>
      </c>
      <c r="H18" s="8">
        <v>9.0371881249516187E-2</v>
      </c>
      <c r="I18" s="8">
        <v>0.10762906802131955</v>
      </c>
      <c r="J18" s="8">
        <v>9.5144776996091113E-2</v>
      </c>
      <c r="K18" s="8">
        <v>7.1265907844983434E-2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55.734675689313939</v>
      </c>
      <c r="D19" s="8">
        <v>63.25428086453303</v>
      </c>
      <c r="E19" s="8">
        <v>54.583550312977025</v>
      </c>
      <c r="F19" s="8">
        <v>25.195849720671724</v>
      </c>
      <c r="G19" s="8">
        <v>38.979563180218435</v>
      </c>
      <c r="H19" s="8">
        <v>36.258994281809194</v>
      </c>
      <c r="I19" s="8">
        <v>41.224982899946831</v>
      </c>
      <c r="J19" s="8">
        <v>43.240087038817862</v>
      </c>
      <c r="K19" s="8">
        <v>39.977346328262058</v>
      </c>
      <c r="L19" s="8">
        <v>32.404810969609585</v>
      </c>
      <c r="M19" s="8">
        <v>41.8433961271393</v>
      </c>
      <c r="N19" s="8">
        <v>48.3275722108393</v>
      </c>
      <c r="O19" s="8">
        <v>41.134664050717582</v>
      </c>
      <c r="P19" s="8">
        <v>36.110789164113378</v>
      </c>
      <c r="Q19" s="8">
        <v>45.972649107278016</v>
      </c>
      <c r="R19" s="8">
        <v>41.556556122941103</v>
      </c>
      <c r="S19" s="8">
        <v>45.293567703641166</v>
      </c>
      <c r="T19" s="8">
        <v>45.650938565190877</v>
      </c>
      <c r="U19" s="8">
        <v>43.509968372446046</v>
      </c>
      <c r="V19" s="8">
        <v>42.784022971316404</v>
      </c>
      <c r="W19" s="8">
        <v>42.854281677292235</v>
      </c>
      <c r="X19" s="8">
        <v>49.433340725454016</v>
      </c>
      <c r="Y19" s="8">
        <v>36.265395612928373</v>
      </c>
      <c r="Z19" s="8">
        <v>41.996082372924739</v>
      </c>
    </row>
    <row r="20" spans="1:26" ht="11.25" customHeight="1" x14ac:dyDescent="0.2">
      <c r="A20" s="29" t="s">
        <v>30</v>
      </c>
      <c r="B20" s="7" t="s">
        <v>31</v>
      </c>
      <c r="C20" s="8">
        <v>1.6695945319477221</v>
      </c>
      <c r="D20" s="8">
        <v>12.72599459832168</v>
      </c>
      <c r="E20" s="8">
        <v>12.150787439883771</v>
      </c>
      <c r="F20" s="8">
        <v>11.692454909186818</v>
      </c>
      <c r="G20" s="8">
        <v>9.1875519014323128</v>
      </c>
      <c r="H20" s="8">
        <v>14.032755021546119</v>
      </c>
      <c r="I20" s="8">
        <v>28.500774307750053</v>
      </c>
      <c r="J20" s="8">
        <v>14.627783825539968</v>
      </c>
      <c r="K20" s="8">
        <v>5.0973119955042057</v>
      </c>
      <c r="L20" s="8">
        <v>1.0693682030593989</v>
      </c>
      <c r="M20" s="8">
        <v>0.29828594587367574</v>
      </c>
      <c r="N20" s="8">
        <v>7.9502330381973199E-2</v>
      </c>
      <c r="O20" s="8">
        <v>7.5546265714908717E-2</v>
      </c>
      <c r="P20" s="8">
        <v>7.5050048388172794E-2</v>
      </c>
      <c r="Q20" s="8">
        <v>8.1555933886284099E-2</v>
      </c>
      <c r="R20" s="8">
        <v>7.9810160890152054E-2</v>
      </c>
      <c r="S20" s="8">
        <v>0.16906425245169907</v>
      </c>
      <c r="T20" s="8">
        <v>1.0085139190487201E-2</v>
      </c>
      <c r="U20" s="8">
        <v>1.3935565006347633E-2</v>
      </c>
      <c r="V20" s="8">
        <v>1.8959209085255072E-2</v>
      </c>
      <c r="W20" s="8">
        <v>2.3271276391021129E-2</v>
      </c>
      <c r="X20" s="8">
        <v>2.5145127565548722E-2</v>
      </c>
      <c r="Y20" s="8">
        <v>2.0587043868382813E-2</v>
      </c>
      <c r="Z20" s="8">
        <v>1.2028241841929214E-2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3.7934008328989561</v>
      </c>
      <c r="K21" s="8">
        <v>4.607980955049011</v>
      </c>
      <c r="L21" s="8">
        <v>2.4975648013413636</v>
      </c>
      <c r="M21" s="8">
        <v>2.6102839348043552</v>
      </c>
      <c r="N21" s="8">
        <v>3.058437491018168</v>
      </c>
      <c r="O21" s="8">
        <v>2.9062485371031044</v>
      </c>
      <c r="P21" s="8">
        <v>3.3070614847306352</v>
      </c>
      <c r="Q21" s="8">
        <v>4.2091183042066094</v>
      </c>
      <c r="R21" s="8">
        <v>23.512435543383333</v>
      </c>
      <c r="S21" s="8">
        <v>31.370982606701979</v>
      </c>
      <c r="T21" s="8">
        <v>29.913917998101084</v>
      </c>
      <c r="U21" s="8">
        <v>17.758559281225889</v>
      </c>
      <c r="V21" s="8">
        <v>23.061123783043715</v>
      </c>
      <c r="W21" s="8">
        <v>21.789272713687421</v>
      </c>
      <c r="X21" s="8">
        <v>25.286163846096258</v>
      </c>
      <c r="Y21" s="8">
        <v>17.459054607331623</v>
      </c>
      <c r="Z21" s="8">
        <v>15.683700224733151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3.5354201323232295</v>
      </c>
      <c r="D22" s="27">
        <f t="shared" ref="D22:X22" si="16">SUM(D23:D24)</f>
        <v>13.578237450939753</v>
      </c>
      <c r="E22" s="27">
        <f t="shared" si="16"/>
        <v>6.5386105148148026</v>
      </c>
      <c r="F22" s="27">
        <f t="shared" si="16"/>
        <v>4.2194901654091623</v>
      </c>
      <c r="G22" s="27">
        <f t="shared" si="16"/>
        <v>13.401548008694578</v>
      </c>
      <c r="H22" s="27">
        <f t="shared" si="16"/>
        <v>9.0154250715412658</v>
      </c>
      <c r="I22" s="27">
        <f t="shared" si="16"/>
        <v>6.7449717562900462</v>
      </c>
      <c r="J22" s="27">
        <f t="shared" si="16"/>
        <v>6.7313144972667605</v>
      </c>
      <c r="K22" s="27">
        <f t="shared" si="16"/>
        <v>6.1898637531272085</v>
      </c>
      <c r="L22" s="27">
        <f t="shared" si="16"/>
        <v>0.28373611060658482</v>
      </c>
      <c r="M22" s="27">
        <f t="shared" si="16"/>
        <v>1.0278990968103943</v>
      </c>
      <c r="N22" s="27">
        <f t="shared" si="16"/>
        <v>2.8254649733550767</v>
      </c>
      <c r="O22" s="27">
        <f t="shared" si="16"/>
        <v>2.6247486306589916</v>
      </c>
      <c r="P22" s="27">
        <f t="shared" si="16"/>
        <v>2.0853408071859709</v>
      </c>
      <c r="Q22" s="27">
        <f t="shared" si="16"/>
        <v>1.9893974544610702</v>
      </c>
      <c r="R22" s="27">
        <f t="shared" si="16"/>
        <v>2.6193452143943969</v>
      </c>
      <c r="S22" s="27">
        <f t="shared" si="16"/>
        <v>3.1243451771460462</v>
      </c>
      <c r="T22" s="27">
        <f t="shared" si="16"/>
        <v>3.4432770559743111</v>
      </c>
      <c r="U22" s="27">
        <f t="shared" si="16"/>
        <v>3.2561218400443237</v>
      </c>
      <c r="V22" s="27">
        <f t="shared" si="16"/>
        <v>1.9876657456719418</v>
      </c>
      <c r="W22" s="27">
        <f t="shared" si="16"/>
        <v>0.47025290503127348</v>
      </c>
      <c r="X22" s="27">
        <f t="shared" si="16"/>
        <v>0.41265531335672245</v>
      </c>
      <c r="Y22" s="27">
        <f t="shared" ref="Y22:Z22" si="17">SUM(Y23:Y24)</f>
        <v>4.082093846682147</v>
      </c>
      <c r="Z22" s="27">
        <f t="shared" si="17"/>
        <v>5.3064707297753539</v>
      </c>
    </row>
    <row r="23" spans="1:26" ht="11.25" customHeight="1" x14ac:dyDescent="0.2">
      <c r="A23" s="29" t="s">
        <v>36</v>
      </c>
      <c r="B23" s="7" t="s">
        <v>37</v>
      </c>
      <c r="C23" s="8">
        <v>3.5354201323232295</v>
      </c>
      <c r="D23" s="8">
        <v>13.578237450939753</v>
      </c>
      <c r="E23" s="8">
        <v>6.5386105148148026</v>
      </c>
      <c r="F23" s="8">
        <v>4.2194901654091623</v>
      </c>
      <c r="G23" s="8">
        <v>13.401548008694578</v>
      </c>
      <c r="H23" s="8">
        <v>9.0154250715412658</v>
      </c>
      <c r="I23" s="8">
        <v>6.7449717562900462</v>
      </c>
      <c r="J23" s="8">
        <v>6.7313144972667605</v>
      </c>
      <c r="K23" s="8">
        <v>6.1898637531272085</v>
      </c>
      <c r="L23" s="8">
        <v>0.28373611060658482</v>
      </c>
      <c r="M23" s="8">
        <v>1.0278990968103943</v>
      </c>
      <c r="N23" s="8">
        <v>2.8254649733550767</v>
      </c>
      <c r="O23" s="8">
        <v>2.6247486306589916</v>
      </c>
      <c r="P23" s="8">
        <v>2.0853408071859709</v>
      </c>
      <c r="Q23" s="8">
        <v>1.9893974544610702</v>
      </c>
      <c r="R23" s="8">
        <v>2.6193452143943969</v>
      </c>
      <c r="S23" s="8">
        <v>3.1243451771460462</v>
      </c>
      <c r="T23" s="8">
        <v>3.4432770559743111</v>
      </c>
      <c r="U23" s="8">
        <v>3.2561218400443237</v>
      </c>
      <c r="V23" s="8">
        <v>1.9876657456719418</v>
      </c>
      <c r="W23" s="8">
        <v>0.35930364076828719</v>
      </c>
      <c r="X23" s="8">
        <v>0.41265531335672245</v>
      </c>
      <c r="Y23" s="8">
        <v>4.082093846682147</v>
      </c>
      <c r="Z23" s="8">
        <v>5.3064707297753539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0.11094926426298631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83.595097343236105</v>
      </c>
      <c r="D25" s="27">
        <v>72.071710297701784</v>
      </c>
      <c r="E25" s="27">
        <v>108.48509524832127</v>
      </c>
      <c r="F25" s="27">
        <v>88.775652025051599</v>
      </c>
      <c r="G25" s="27">
        <v>107.03414077574651</v>
      </c>
      <c r="H25" s="27">
        <v>176.72103822014947</v>
      </c>
      <c r="I25" s="27">
        <v>119.56577084998645</v>
      </c>
      <c r="J25" s="27">
        <v>165.90698563798074</v>
      </c>
      <c r="K25" s="27">
        <v>127.08508833199323</v>
      </c>
      <c r="L25" s="27">
        <v>36.578431667629808</v>
      </c>
      <c r="M25" s="27">
        <v>58.858446099415275</v>
      </c>
      <c r="N25" s="27">
        <v>72.907566806996456</v>
      </c>
      <c r="O25" s="27">
        <v>68.690781250819882</v>
      </c>
      <c r="P25" s="27">
        <v>34.491910893892161</v>
      </c>
      <c r="Q25" s="27">
        <v>48.618822251712416</v>
      </c>
      <c r="R25" s="27">
        <v>25.336191604483343</v>
      </c>
      <c r="S25" s="27">
        <v>20.49285454572302</v>
      </c>
      <c r="T25" s="27">
        <v>39.426215607241502</v>
      </c>
      <c r="U25" s="27">
        <v>42.294171518000844</v>
      </c>
      <c r="V25" s="27">
        <v>30.859538362692344</v>
      </c>
      <c r="W25" s="27">
        <v>4.349149471761522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21917.518029645169</v>
      </c>
      <c r="D26" s="27">
        <f t="shared" ref="D26:X26" si="19">SUM(D27,D33)</f>
        <v>22664.903746185115</v>
      </c>
      <c r="E26" s="27">
        <f t="shared" si="19"/>
        <v>23915.38542003063</v>
      </c>
      <c r="F26" s="27">
        <f t="shared" si="19"/>
        <v>24088.184167580384</v>
      </c>
      <c r="G26" s="27">
        <f t="shared" si="19"/>
        <v>26384.478944931008</v>
      </c>
      <c r="H26" s="27">
        <f t="shared" si="19"/>
        <v>26262.784027612084</v>
      </c>
      <c r="I26" s="27">
        <f t="shared" si="19"/>
        <v>27419.831309543584</v>
      </c>
      <c r="J26" s="27">
        <f t="shared" si="19"/>
        <v>27154.809359283485</v>
      </c>
      <c r="K26" s="27">
        <f t="shared" si="19"/>
        <v>24490.519202240917</v>
      </c>
      <c r="L26" s="27">
        <f t="shared" si="19"/>
        <v>20449.854151920663</v>
      </c>
      <c r="M26" s="27">
        <f t="shared" si="19"/>
        <v>18567.922293285334</v>
      </c>
      <c r="N26" s="27">
        <f t="shared" si="19"/>
        <v>16709.69859781495</v>
      </c>
      <c r="O26" s="27">
        <f t="shared" si="19"/>
        <v>15241.302857840683</v>
      </c>
      <c r="P26" s="27">
        <f t="shared" si="19"/>
        <v>13540.364307123844</v>
      </c>
      <c r="Q26" s="27">
        <f t="shared" si="19"/>
        <v>12887.102341469423</v>
      </c>
      <c r="R26" s="27">
        <f t="shared" si="19"/>
        <v>14052.107043960405</v>
      </c>
      <c r="S26" s="27">
        <f t="shared" si="19"/>
        <v>13690.309972432346</v>
      </c>
      <c r="T26" s="27">
        <f t="shared" si="19"/>
        <v>12380.479684608967</v>
      </c>
      <c r="U26" s="27">
        <f t="shared" si="19"/>
        <v>11881.661277618497</v>
      </c>
      <c r="V26" s="27">
        <f t="shared" si="19"/>
        <v>12060.18316075369</v>
      </c>
      <c r="W26" s="27">
        <f t="shared" si="19"/>
        <v>11491.517773638627</v>
      </c>
      <c r="X26" s="27">
        <f t="shared" si="19"/>
        <v>10712.218724903234</v>
      </c>
      <c r="Y26" s="27">
        <f t="shared" ref="Y26:Z26" si="20">SUM(Y27,Y33)</f>
        <v>11397.079130556245</v>
      </c>
      <c r="Z26" s="27">
        <f t="shared" si="20"/>
        <v>10971.036263403452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10.871754391849301</v>
      </c>
      <c r="Q27" s="19">
        <f t="shared" si="22"/>
        <v>11.285187786738669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10.871754391849301</v>
      </c>
      <c r="Q28" s="8">
        <v>11.285187786738669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21917.518029645169</v>
      </c>
      <c r="D33" s="19">
        <f t="shared" ref="D33:X33" si="25">SUM(D34:D50)</f>
        <v>22664.903746185115</v>
      </c>
      <c r="E33" s="19">
        <f t="shared" si="25"/>
        <v>23915.38542003063</v>
      </c>
      <c r="F33" s="19">
        <f t="shared" si="25"/>
        <v>24088.184167580384</v>
      </c>
      <c r="G33" s="19">
        <f t="shared" si="25"/>
        <v>26384.478944931008</v>
      </c>
      <c r="H33" s="19">
        <f t="shared" si="25"/>
        <v>26262.784027612084</v>
      </c>
      <c r="I33" s="19">
        <f t="shared" si="25"/>
        <v>27419.831309543584</v>
      </c>
      <c r="J33" s="19">
        <f t="shared" si="25"/>
        <v>27154.809359283485</v>
      </c>
      <c r="K33" s="19">
        <f t="shared" si="25"/>
        <v>24490.519202240917</v>
      </c>
      <c r="L33" s="19">
        <f t="shared" si="25"/>
        <v>20449.854151920663</v>
      </c>
      <c r="M33" s="19">
        <f t="shared" si="25"/>
        <v>18567.922293285334</v>
      </c>
      <c r="N33" s="19">
        <f t="shared" si="25"/>
        <v>16709.69859781495</v>
      </c>
      <c r="O33" s="19">
        <f t="shared" si="25"/>
        <v>15241.302857840683</v>
      </c>
      <c r="P33" s="19">
        <f t="shared" si="25"/>
        <v>13529.492552731994</v>
      </c>
      <c r="Q33" s="19">
        <f t="shared" si="25"/>
        <v>12875.817153682685</v>
      </c>
      <c r="R33" s="19">
        <f t="shared" si="25"/>
        <v>14052.107043960405</v>
      </c>
      <c r="S33" s="19">
        <f t="shared" si="25"/>
        <v>13690.309972432346</v>
      </c>
      <c r="T33" s="19">
        <f t="shared" si="25"/>
        <v>12380.479684608967</v>
      </c>
      <c r="U33" s="19">
        <f t="shared" si="25"/>
        <v>11881.661277618497</v>
      </c>
      <c r="V33" s="19">
        <f t="shared" si="25"/>
        <v>12060.18316075369</v>
      </c>
      <c r="W33" s="19">
        <f t="shared" si="25"/>
        <v>11491.517773638627</v>
      </c>
      <c r="X33" s="19">
        <f t="shared" si="25"/>
        <v>10712.218724903234</v>
      </c>
      <c r="Y33" s="19">
        <f t="shared" ref="Y33:Z33" si="26">SUM(Y34:Y50)</f>
        <v>11397.079130556245</v>
      </c>
      <c r="Z33" s="19">
        <f t="shared" si="26"/>
        <v>10971.036263403452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829.7098979872593</v>
      </c>
      <c r="D36" s="8">
        <v>793.83728234689261</v>
      </c>
      <c r="E36" s="8">
        <v>745.10887577793324</v>
      </c>
      <c r="F36" s="8">
        <v>689.11160738098226</v>
      </c>
      <c r="G36" s="8">
        <v>518.96386543464394</v>
      </c>
      <c r="H36" s="8">
        <v>445.71420924957977</v>
      </c>
      <c r="I36" s="8">
        <v>542.88443581177455</v>
      </c>
      <c r="J36" s="8">
        <v>442.20945998339397</v>
      </c>
      <c r="K36" s="8">
        <v>357.15143319409407</v>
      </c>
      <c r="L36" s="8">
        <v>310.57376726653195</v>
      </c>
      <c r="M36" s="8">
        <v>310.62977873814725</v>
      </c>
      <c r="N36" s="8">
        <v>269.03007737637284</v>
      </c>
      <c r="O36" s="8">
        <v>238.11410041430423</v>
      </c>
      <c r="P36" s="8">
        <v>213.13091253195125</v>
      </c>
      <c r="Q36" s="8">
        <v>189.56510054635419</v>
      </c>
      <c r="R36" s="8">
        <v>205.62023323376448</v>
      </c>
      <c r="S36" s="8">
        <v>230.89271612722234</v>
      </c>
      <c r="T36" s="8">
        <v>201.28285282152964</v>
      </c>
      <c r="U36" s="8">
        <v>194.923268882201</v>
      </c>
      <c r="V36" s="8">
        <v>203.16769382613842</v>
      </c>
      <c r="W36" s="8">
        <v>192.57521551909599</v>
      </c>
      <c r="X36" s="8">
        <v>212.824808303201</v>
      </c>
      <c r="Y36" s="8">
        <v>275.86865069675298</v>
      </c>
      <c r="Z36" s="8">
        <v>341.0345751271422</v>
      </c>
    </row>
    <row r="37" spans="1:26" ht="11.25" customHeight="1" x14ac:dyDescent="0.2">
      <c r="A37" s="28" t="s">
        <v>60</v>
      </c>
      <c r="B37" s="7" t="s">
        <v>61</v>
      </c>
      <c r="C37" s="8">
        <v>1.4063147875616084</v>
      </c>
      <c r="D37" s="8">
        <v>1.5266327052616127</v>
      </c>
      <c r="E37" s="8">
        <v>0.19558683815821828</v>
      </c>
      <c r="F37" s="8">
        <v>0.22657480785512749</v>
      </c>
      <c r="G37" s="8">
        <v>0.19387577301549941</v>
      </c>
      <c r="H37" s="8">
        <v>2.8167845143718506</v>
      </c>
      <c r="I37" s="8">
        <v>6.0214108938247728</v>
      </c>
      <c r="J37" s="8">
        <v>0.26787495421879248</v>
      </c>
      <c r="K37" s="8">
        <v>2.7825819796263884</v>
      </c>
      <c r="L37" s="8">
        <v>5.1584050573183511</v>
      </c>
      <c r="M37" s="8">
        <v>3.1062459248151582</v>
      </c>
      <c r="N37" s="8">
        <v>0.18280595909111089</v>
      </c>
      <c r="O37" s="8">
        <v>0.15895714930494403</v>
      </c>
      <c r="P37" s="8">
        <v>0.16338245424647521</v>
      </c>
      <c r="Q37" s="8">
        <v>0.1554605791744495</v>
      </c>
      <c r="R37" s="8">
        <v>2.001078533054558</v>
      </c>
      <c r="S37" s="8">
        <v>2.0537734424311744</v>
      </c>
      <c r="T37" s="8">
        <v>1.7710271575326093</v>
      </c>
      <c r="U37" s="8">
        <v>1.5588645516224946</v>
      </c>
      <c r="V37" s="8">
        <v>2.0627603075892647</v>
      </c>
      <c r="W37" s="8">
        <v>0.77546093135759808</v>
      </c>
      <c r="X37" s="8">
        <v>1.3764457780085892</v>
      </c>
      <c r="Y37" s="8">
        <v>5.2092720557840266</v>
      </c>
      <c r="Z37" s="8">
        <v>3.2859085704026643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4.1096381319566614E-3</v>
      </c>
      <c r="Y40" s="8">
        <v>2.0270449245233593E-3</v>
      </c>
      <c r="Z40" s="8">
        <v>2.0434452410671789E-3</v>
      </c>
    </row>
    <row r="41" spans="1:26" ht="11.25" customHeight="1" x14ac:dyDescent="0.2">
      <c r="A41" s="28" t="s">
        <v>68</v>
      </c>
      <c r="B41" s="7" t="s">
        <v>69</v>
      </c>
      <c r="C41" s="8">
        <v>5.3382970317720035</v>
      </c>
      <c r="D41" s="8">
        <v>3.7119367852445833</v>
      </c>
      <c r="E41" s="8">
        <v>2.975135666821533</v>
      </c>
      <c r="F41" s="8">
        <v>2.3522582413047552</v>
      </c>
      <c r="G41" s="8">
        <v>1.9161875478768542</v>
      </c>
      <c r="H41" s="8">
        <v>8.2305630782459289</v>
      </c>
      <c r="I41" s="8">
        <v>3.3237590037320563</v>
      </c>
      <c r="J41" s="8">
        <v>4.98298764883722</v>
      </c>
      <c r="K41" s="8">
        <v>2.3199276056784623</v>
      </c>
      <c r="L41" s="8">
        <v>2.5746391656858041</v>
      </c>
      <c r="M41" s="8">
        <v>2.5094734589464855</v>
      </c>
      <c r="N41" s="8">
        <v>1.9347610213282611</v>
      </c>
      <c r="O41" s="8">
        <v>1.0460427955268583</v>
      </c>
      <c r="P41" s="8">
        <v>2.201578623767432</v>
      </c>
      <c r="Q41" s="8">
        <v>1.8614870191347372</v>
      </c>
      <c r="R41" s="8">
        <v>2.072718230827618</v>
      </c>
      <c r="S41" s="8">
        <v>2.6023846318324604</v>
      </c>
      <c r="T41" s="8">
        <v>2.2339197778214048</v>
      </c>
      <c r="U41" s="8">
        <v>2.5330852876955916</v>
      </c>
      <c r="V41" s="8">
        <v>2.1524826755659094</v>
      </c>
      <c r="W41" s="8">
        <v>3.2091035141066526</v>
      </c>
      <c r="X41" s="8">
        <v>2.9277899130459542</v>
      </c>
      <c r="Y41" s="8">
        <v>2.3814416524581987</v>
      </c>
      <c r="Z41" s="8">
        <v>3.6093416950637995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1017.9281840588452</v>
      </c>
      <c r="D43" s="8">
        <v>1039.7909318526818</v>
      </c>
      <c r="E43" s="8">
        <v>922.38740627736877</v>
      </c>
      <c r="F43" s="8">
        <v>912.15581098724931</v>
      </c>
      <c r="G43" s="8">
        <v>854.57366170120372</v>
      </c>
      <c r="H43" s="8">
        <v>842.15820685013739</v>
      </c>
      <c r="I43" s="8">
        <v>728.34879779652374</v>
      </c>
      <c r="J43" s="8">
        <v>972.04007461392609</v>
      </c>
      <c r="K43" s="8">
        <v>1000.9264483742073</v>
      </c>
      <c r="L43" s="8">
        <v>928.60374591913762</v>
      </c>
      <c r="M43" s="8">
        <v>798.53468708806668</v>
      </c>
      <c r="N43" s="8">
        <v>646.43150027293768</v>
      </c>
      <c r="O43" s="8">
        <v>610.06995108639057</v>
      </c>
      <c r="P43" s="8">
        <v>568.74187529151664</v>
      </c>
      <c r="Q43" s="8">
        <v>511.90114914416188</v>
      </c>
      <c r="R43" s="8">
        <v>536.52513281916367</v>
      </c>
      <c r="S43" s="8">
        <v>513.72706541485309</v>
      </c>
      <c r="T43" s="8">
        <v>533.35999816600781</v>
      </c>
      <c r="U43" s="8">
        <v>540.64517228271518</v>
      </c>
      <c r="V43" s="8">
        <v>577.92780798935041</v>
      </c>
      <c r="W43" s="8">
        <v>541.61698273115735</v>
      </c>
      <c r="X43" s="8">
        <v>604.76770770483313</v>
      </c>
      <c r="Y43" s="8">
        <v>615.71923910998737</v>
      </c>
      <c r="Z43" s="8">
        <v>616.07850312546441</v>
      </c>
    </row>
    <row r="44" spans="1:26" ht="11.25" customHeight="1" x14ac:dyDescent="0.2">
      <c r="A44" s="28" t="s">
        <v>74</v>
      </c>
      <c r="B44" s="7" t="s">
        <v>75</v>
      </c>
      <c r="C44" s="8">
        <v>5196.6834430007966</v>
      </c>
      <c r="D44" s="8">
        <v>4200.1892492973484</v>
      </c>
      <c r="E44" s="8">
        <v>4195.0776568701094</v>
      </c>
      <c r="F44" s="8">
        <v>3315.0858793296147</v>
      </c>
      <c r="G44" s="8">
        <v>3098.4652967370148</v>
      </c>
      <c r="H44" s="8">
        <v>2788.8954000222911</v>
      </c>
      <c r="I44" s="8">
        <v>3254.8442601573934</v>
      </c>
      <c r="J44" s="8">
        <v>2881.5127824671245</v>
      </c>
      <c r="K44" s="8">
        <v>2591.1054138994027</v>
      </c>
      <c r="L44" s="8">
        <v>2012.5144278705493</v>
      </c>
      <c r="M44" s="8">
        <v>1515.1428533885864</v>
      </c>
      <c r="N44" s="8">
        <v>1201.200088552732</v>
      </c>
      <c r="O44" s="8">
        <v>757.77972959373483</v>
      </c>
      <c r="P44" s="8">
        <v>589.70376441518511</v>
      </c>
      <c r="Q44" s="8">
        <v>441.65789375554664</v>
      </c>
      <c r="R44" s="8">
        <v>549.01221839782511</v>
      </c>
      <c r="S44" s="8">
        <v>675.8699022683586</v>
      </c>
      <c r="T44" s="8">
        <v>556.04405871839288</v>
      </c>
      <c r="U44" s="8">
        <v>479.83367727981829</v>
      </c>
      <c r="V44" s="8">
        <v>433.12463119693638</v>
      </c>
      <c r="W44" s="8">
        <v>628.64558190938635</v>
      </c>
      <c r="X44" s="8">
        <v>356.93656606803557</v>
      </c>
      <c r="Y44" s="8">
        <v>367.56205147447008</v>
      </c>
      <c r="Z44" s="8">
        <v>382.5261655347266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2.6921041148352479E-3</v>
      </c>
      <c r="U45" s="8">
        <v>2.5216506911449072E-3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0.16475509143459177</v>
      </c>
      <c r="W47" s="8">
        <v>9.4398658941550015E-2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14790.608093608673</v>
      </c>
      <c r="D48" s="8">
        <v>16567.383937291484</v>
      </c>
      <c r="E48" s="8">
        <v>17635.072570464152</v>
      </c>
      <c r="F48" s="8">
        <v>18596.437066322371</v>
      </c>
      <c r="G48" s="8">
        <v>20544.840280274584</v>
      </c>
      <c r="H48" s="8">
        <v>21135.159724327994</v>
      </c>
      <c r="I48" s="8">
        <v>21983.976131776613</v>
      </c>
      <c r="J48" s="8">
        <v>21957.330987729441</v>
      </c>
      <c r="K48" s="8">
        <v>19660.129197500017</v>
      </c>
      <c r="L48" s="8">
        <v>17012.093096442026</v>
      </c>
      <c r="M48" s="8">
        <v>15713.912326767015</v>
      </c>
      <c r="N48" s="8">
        <v>14337.358964543027</v>
      </c>
      <c r="O48" s="8">
        <v>13365.509947995253</v>
      </c>
      <c r="P48" s="8">
        <v>11908.632875699099</v>
      </c>
      <c r="Q48" s="8">
        <v>11458.448477046893</v>
      </c>
      <c r="R48" s="8">
        <v>12453.633773278567</v>
      </c>
      <c r="S48" s="8">
        <v>11924.826399722826</v>
      </c>
      <c r="T48" s="8">
        <v>10895.69596788566</v>
      </c>
      <c r="U48" s="8">
        <v>10302.573882838306</v>
      </c>
      <c r="V48" s="8">
        <v>10493.078032933414</v>
      </c>
      <c r="W48" s="8">
        <v>9813.1398443138169</v>
      </c>
      <c r="X48" s="8">
        <v>9196.5824001648925</v>
      </c>
      <c r="Y48" s="8">
        <v>9847.099402967744</v>
      </c>
      <c r="Z48" s="8">
        <v>9358.3530832076613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75.843799170263168</v>
      </c>
      <c r="D50" s="8">
        <v>58.463775906201811</v>
      </c>
      <c r="E50" s="8">
        <v>414.56818813608595</v>
      </c>
      <c r="F50" s="8">
        <v>572.81497051100689</v>
      </c>
      <c r="G50" s="8">
        <v>1365.5257774626705</v>
      </c>
      <c r="H50" s="8">
        <v>1039.8091395694657</v>
      </c>
      <c r="I50" s="8">
        <v>900.43251410372216</v>
      </c>
      <c r="J50" s="8">
        <v>896.46519188654122</v>
      </c>
      <c r="K50" s="8">
        <v>876.10419968789188</v>
      </c>
      <c r="L50" s="8">
        <v>178.3360701994124</v>
      </c>
      <c r="M50" s="8">
        <v>224.08692791975898</v>
      </c>
      <c r="N50" s="8">
        <v>253.56040008946167</v>
      </c>
      <c r="O50" s="8">
        <v>268.62412880616876</v>
      </c>
      <c r="P50" s="8">
        <v>246.91816371622789</v>
      </c>
      <c r="Q50" s="8">
        <v>272.22758559142</v>
      </c>
      <c r="R50" s="8">
        <v>303.2418894672029</v>
      </c>
      <c r="S50" s="8">
        <v>340.33773082482105</v>
      </c>
      <c r="T50" s="8">
        <v>190.08916797790724</v>
      </c>
      <c r="U50" s="8">
        <v>359.59080484544961</v>
      </c>
      <c r="V50" s="8">
        <v>348.50499673326232</v>
      </c>
      <c r="W50" s="8">
        <v>311.46118606076334</v>
      </c>
      <c r="X50" s="8">
        <v>336.79889733308431</v>
      </c>
      <c r="Y50" s="8">
        <v>283.23704555412479</v>
      </c>
      <c r="Z50" s="8">
        <v>266.14664269775022</v>
      </c>
    </row>
    <row r="51" spans="1:26" ht="11.25" customHeight="1" x14ac:dyDescent="0.2">
      <c r="A51" s="25" t="s">
        <v>88</v>
      </c>
      <c r="B51" s="26" t="s">
        <v>89</v>
      </c>
      <c r="C51" s="27">
        <v>15701.645799097907</v>
      </c>
      <c r="D51" s="27">
        <v>16005.645830283223</v>
      </c>
      <c r="E51" s="27">
        <v>15451.037762665304</v>
      </c>
      <c r="F51" s="27">
        <v>15914.164949879365</v>
      </c>
      <c r="G51" s="27">
        <v>15198.62874920725</v>
      </c>
      <c r="H51" s="27">
        <v>15738.807411022197</v>
      </c>
      <c r="I51" s="27">
        <v>15922.084478694755</v>
      </c>
      <c r="J51" s="27">
        <v>15249.182726281804</v>
      </c>
      <c r="K51" s="27">
        <v>13383.860831945542</v>
      </c>
      <c r="L51" s="27">
        <v>10343.39335730283</v>
      </c>
      <c r="M51" s="27">
        <v>10366.629465535971</v>
      </c>
      <c r="N51" s="27">
        <v>10225.455493385798</v>
      </c>
      <c r="O51" s="27">
        <v>9556.9016462789659</v>
      </c>
      <c r="P51" s="27">
        <v>9395.1047328182831</v>
      </c>
      <c r="Q51" s="27">
        <v>9526.9719248221918</v>
      </c>
      <c r="R51" s="27">
        <v>9147.6131025038103</v>
      </c>
      <c r="S51" s="27">
        <v>9498.6701471552824</v>
      </c>
      <c r="T51" s="27">
        <v>10225.115270018016</v>
      </c>
      <c r="U51" s="27">
        <v>10304.963186118808</v>
      </c>
      <c r="V51" s="27">
        <v>10316.153854971781</v>
      </c>
      <c r="W51" s="27">
        <v>10046.13035328059</v>
      </c>
      <c r="X51" s="27">
        <v>10842.925437726006</v>
      </c>
      <c r="Y51" s="27">
        <v>9782.4397598891719</v>
      </c>
      <c r="Z51" s="27">
        <v>8745.3279114018151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1775.8387898481444</v>
      </c>
      <c r="D52" s="27">
        <f t="shared" ref="D52:X52" si="28">SUM(D53:D54)</f>
        <v>1256.2231238641168</v>
      </c>
      <c r="E52" s="27">
        <f t="shared" si="28"/>
        <v>1212.6338237943633</v>
      </c>
      <c r="F52" s="27">
        <f t="shared" si="28"/>
        <v>1537.1955184037718</v>
      </c>
      <c r="G52" s="27">
        <f t="shared" si="28"/>
        <v>1876.9580711634771</v>
      </c>
      <c r="H52" s="27">
        <f t="shared" si="28"/>
        <v>2109.7763456984567</v>
      </c>
      <c r="I52" s="27">
        <f t="shared" si="28"/>
        <v>2608.9732431009816</v>
      </c>
      <c r="J52" s="27">
        <f t="shared" si="28"/>
        <v>2821.4455934950211</v>
      </c>
      <c r="K52" s="27">
        <f t="shared" si="28"/>
        <v>4867.1186129138905</v>
      </c>
      <c r="L52" s="27">
        <f t="shared" si="28"/>
        <v>5910.2595942612606</v>
      </c>
      <c r="M52" s="27">
        <f t="shared" si="28"/>
        <v>6645.6818481516802</v>
      </c>
      <c r="N52" s="27">
        <f t="shared" si="28"/>
        <v>7953.5557809039528</v>
      </c>
      <c r="O52" s="27">
        <f t="shared" si="28"/>
        <v>7699.3156185555399</v>
      </c>
      <c r="P52" s="27">
        <f t="shared" si="28"/>
        <v>8460.0442044476749</v>
      </c>
      <c r="Q52" s="27">
        <f t="shared" si="28"/>
        <v>9212.7289745034395</v>
      </c>
      <c r="R52" s="27">
        <f t="shared" si="28"/>
        <v>9166.5372448736907</v>
      </c>
      <c r="S52" s="27">
        <f t="shared" si="28"/>
        <v>10183.529527289116</v>
      </c>
      <c r="T52" s="27">
        <f t="shared" si="28"/>
        <v>10684.493945290238</v>
      </c>
      <c r="U52" s="27">
        <f t="shared" si="28"/>
        <v>12347.15968942413</v>
      </c>
      <c r="V52" s="27">
        <f t="shared" si="28"/>
        <v>12760.470243588781</v>
      </c>
      <c r="W52" s="27">
        <f t="shared" si="28"/>
        <v>13324.149436982403</v>
      </c>
      <c r="X52" s="27">
        <f t="shared" si="28"/>
        <v>13343.518784323436</v>
      </c>
      <c r="Y52" s="27">
        <f t="shared" ref="Y52:Z52" si="29">SUM(Y53:Y54)</f>
        <v>13391.415018787235</v>
      </c>
      <c r="Z52" s="27">
        <f t="shared" si="29"/>
        <v>12919.646586280796</v>
      </c>
    </row>
    <row r="53" spans="1:26" ht="11.25" customHeight="1" x14ac:dyDescent="0.2">
      <c r="A53" s="29" t="s">
        <v>116</v>
      </c>
      <c r="B53" s="7" t="s">
        <v>117</v>
      </c>
      <c r="C53" s="8">
        <v>1775.8387898481444</v>
      </c>
      <c r="D53" s="8">
        <v>1248.2530815594241</v>
      </c>
      <c r="E53" s="8">
        <v>1205.9020053219372</v>
      </c>
      <c r="F53" s="8">
        <v>1263.1363229910955</v>
      </c>
      <c r="G53" s="8">
        <v>1541.3519200987041</v>
      </c>
      <c r="H53" s="8">
        <v>1604.2715253376946</v>
      </c>
      <c r="I53" s="8">
        <v>1987.330067672367</v>
      </c>
      <c r="J53" s="8">
        <v>1934.1153026846921</v>
      </c>
      <c r="K53" s="8">
        <v>4694.2649449631699</v>
      </c>
      <c r="L53" s="8">
        <v>5384.7785686058123</v>
      </c>
      <c r="M53" s="8">
        <v>6063.9593298461996</v>
      </c>
      <c r="N53" s="8">
        <v>7096.2997901117533</v>
      </c>
      <c r="O53" s="8">
        <v>6831.8935443805822</v>
      </c>
      <c r="P53" s="8">
        <v>7240.4660836070098</v>
      </c>
      <c r="Q53" s="8">
        <v>7942.3494277797727</v>
      </c>
      <c r="R53" s="8">
        <v>7869.8001525048003</v>
      </c>
      <c r="S53" s="8">
        <v>8666.6088234607068</v>
      </c>
      <c r="T53" s="8">
        <v>8931.0196123955338</v>
      </c>
      <c r="U53" s="8">
        <v>10587.307452647949</v>
      </c>
      <c r="V53" s="8">
        <v>10950.13760189379</v>
      </c>
      <c r="W53" s="8">
        <v>11503.020390239668</v>
      </c>
      <c r="X53" s="8">
        <v>11580.768422628134</v>
      </c>
      <c r="Y53" s="8">
        <v>11731.405960051805</v>
      </c>
      <c r="Z53" s="8">
        <v>11353.062160459694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7.9700423046927211</v>
      </c>
      <c r="E54" s="45">
        <v>6.7318184724261316</v>
      </c>
      <c r="F54" s="45">
        <v>274.05919541267627</v>
      </c>
      <c r="G54" s="45">
        <v>335.60615106477303</v>
      </c>
      <c r="H54" s="45">
        <v>505.50482036076198</v>
      </c>
      <c r="I54" s="45">
        <v>621.64317542861443</v>
      </c>
      <c r="J54" s="45">
        <v>887.33029081032907</v>
      </c>
      <c r="K54" s="45">
        <v>172.85366795072088</v>
      </c>
      <c r="L54" s="45">
        <v>525.48102565544855</v>
      </c>
      <c r="M54" s="45">
        <v>581.72251830548043</v>
      </c>
      <c r="N54" s="45">
        <v>857.2559907921999</v>
      </c>
      <c r="O54" s="45">
        <v>867.42207417495752</v>
      </c>
      <c r="P54" s="45">
        <v>1219.5781208406647</v>
      </c>
      <c r="Q54" s="45">
        <v>1270.3795467236662</v>
      </c>
      <c r="R54" s="45">
        <v>1296.7370923688904</v>
      </c>
      <c r="S54" s="45">
        <v>1516.9207038284087</v>
      </c>
      <c r="T54" s="45">
        <v>1753.4743328947036</v>
      </c>
      <c r="U54" s="45">
        <v>1759.8522367761816</v>
      </c>
      <c r="V54" s="45">
        <v>1810.3326416949908</v>
      </c>
      <c r="W54" s="45">
        <v>1821.1290467427361</v>
      </c>
      <c r="X54" s="45">
        <v>1762.7503616953022</v>
      </c>
      <c r="Y54" s="45">
        <v>1660.0090587354302</v>
      </c>
      <c r="Z54" s="45">
        <v>1566.5844258211027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1583.0887839818799</v>
      </c>
      <c r="D61" s="49">
        <f t="shared" ref="D61:X61" si="31">SUM(D62:D72)</f>
        <v>1724.365498101258</v>
      </c>
      <c r="E61" s="49">
        <f t="shared" si="31"/>
        <v>1786.7707789831215</v>
      </c>
      <c r="F61" s="49">
        <f t="shared" si="31"/>
        <v>2642.7734796046389</v>
      </c>
      <c r="G61" s="49">
        <f t="shared" si="31"/>
        <v>2966.0782971849671</v>
      </c>
      <c r="H61" s="49">
        <f t="shared" si="31"/>
        <v>4004.7059279985633</v>
      </c>
      <c r="I61" s="49">
        <f t="shared" si="31"/>
        <v>4258.6599010218888</v>
      </c>
      <c r="J61" s="49">
        <f t="shared" si="31"/>
        <v>4389.1631536140276</v>
      </c>
      <c r="K61" s="49">
        <f t="shared" si="31"/>
        <v>3581.5227299309113</v>
      </c>
      <c r="L61" s="49">
        <f t="shared" si="31"/>
        <v>3635.1063041849138</v>
      </c>
      <c r="M61" s="49">
        <f t="shared" si="31"/>
        <v>3411.5313272884</v>
      </c>
      <c r="N61" s="49">
        <f t="shared" si="31"/>
        <v>3902.8461445289295</v>
      </c>
      <c r="O61" s="49">
        <f t="shared" si="31"/>
        <v>3369.4201196688846</v>
      </c>
      <c r="P61" s="49">
        <f t="shared" si="31"/>
        <v>3615.9067092147138</v>
      </c>
      <c r="Q61" s="49">
        <f t="shared" si="31"/>
        <v>3591.2057334711321</v>
      </c>
      <c r="R61" s="49">
        <f t="shared" si="31"/>
        <v>3795.4405803760956</v>
      </c>
      <c r="S61" s="49">
        <f t="shared" si="31"/>
        <v>3567.1894978485948</v>
      </c>
      <c r="T61" s="49">
        <f t="shared" si="31"/>
        <v>3982.576211123659</v>
      </c>
      <c r="U61" s="49">
        <f t="shared" si="31"/>
        <v>3928.098742346077</v>
      </c>
      <c r="V61" s="49">
        <f t="shared" si="31"/>
        <v>4154.6036070234859</v>
      </c>
      <c r="W61" s="49">
        <f t="shared" si="31"/>
        <v>4584.045466838671</v>
      </c>
      <c r="X61" s="49">
        <f t="shared" si="31"/>
        <v>4836.9551783073503</v>
      </c>
      <c r="Y61" s="49">
        <f t="shared" ref="Y61:Z61" si="32">SUM(Y62:Y72)</f>
        <v>5240.4840776265855</v>
      </c>
      <c r="Z61" s="49">
        <f t="shared" si="32"/>
        <v>5114.3985701966039</v>
      </c>
    </row>
    <row r="62" spans="1:26" ht="11.25" customHeight="1" x14ac:dyDescent="0.2">
      <c r="A62" s="50" t="s">
        <v>92</v>
      </c>
      <c r="B62" s="51" t="s">
        <v>93</v>
      </c>
      <c r="C62" s="52">
        <v>1582.8934076635992</v>
      </c>
      <c r="D62" s="52">
        <v>1712.4474242223976</v>
      </c>
      <c r="E62" s="52">
        <v>1776.7422378487072</v>
      </c>
      <c r="F62" s="52">
        <v>2292.8660529775098</v>
      </c>
      <c r="G62" s="52">
        <v>2553.1278369271249</v>
      </c>
      <c r="H62" s="52">
        <v>3464.3940530187278</v>
      </c>
      <c r="I62" s="52">
        <v>3676.3751006663892</v>
      </c>
      <c r="J62" s="52">
        <v>3490.5125193430626</v>
      </c>
      <c r="K62" s="52">
        <v>3410.3378546430154</v>
      </c>
      <c r="L62" s="52">
        <v>3450.1045814959721</v>
      </c>
      <c r="M62" s="52">
        <v>3180.9339387424006</v>
      </c>
      <c r="N62" s="52">
        <v>3348.6697195509832</v>
      </c>
      <c r="O62" s="52">
        <v>2736.5106766857475</v>
      </c>
      <c r="P62" s="52">
        <v>2687.9630225813598</v>
      </c>
      <c r="Q62" s="52">
        <v>2630.5131382956247</v>
      </c>
      <c r="R62" s="52">
        <v>2741.2386764223993</v>
      </c>
      <c r="S62" s="52">
        <v>2480.4132897666054</v>
      </c>
      <c r="T62" s="52">
        <v>2554.5898212549646</v>
      </c>
      <c r="U62" s="52">
        <v>2348.5661593113427</v>
      </c>
      <c r="V62" s="52">
        <v>2568.5634166829855</v>
      </c>
      <c r="W62" s="52">
        <v>2924.6421695408908</v>
      </c>
      <c r="X62" s="52">
        <v>3295.7897713169191</v>
      </c>
      <c r="Y62" s="52">
        <v>3669.5894524692371</v>
      </c>
      <c r="Z62" s="52">
        <v>3652.7645125250451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0.1953763182807905</v>
      </c>
      <c r="D64" s="52">
        <v>0.16540517234749505</v>
      </c>
      <c r="E64" s="52">
        <v>0.1274881089721715</v>
      </c>
      <c r="F64" s="52">
        <v>0.75861105654422034</v>
      </c>
      <c r="G64" s="52">
        <v>0.42621124733967719</v>
      </c>
      <c r="H64" s="52">
        <v>0.70181476596345305</v>
      </c>
      <c r="I64" s="52">
        <v>0.76139750692361419</v>
      </c>
      <c r="J64" s="52">
        <v>2.1551749526089701</v>
      </c>
      <c r="K64" s="52">
        <v>1.4743611959002307</v>
      </c>
      <c r="L64" s="52">
        <v>3.207620730509797</v>
      </c>
      <c r="M64" s="52">
        <v>2.5384556295770397</v>
      </c>
      <c r="N64" s="52">
        <v>3.083955706862056</v>
      </c>
      <c r="O64" s="52">
        <v>3.4610948821830805</v>
      </c>
      <c r="P64" s="52">
        <v>4.4057848871562957</v>
      </c>
      <c r="Q64" s="52">
        <v>8.3878118067391441</v>
      </c>
      <c r="R64" s="52">
        <v>8.6950319499455802</v>
      </c>
      <c r="S64" s="52">
        <v>11.429560566559287</v>
      </c>
      <c r="T64" s="52">
        <v>15.166592610608788</v>
      </c>
      <c r="U64" s="52">
        <v>19.137779564982274</v>
      </c>
      <c r="V64" s="52">
        <v>22.752432728918738</v>
      </c>
      <c r="W64" s="52">
        <v>36.144438531896718</v>
      </c>
      <c r="X64" s="52">
        <v>74.237532160138699</v>
      </c>
      <c r="Y64" s="52">
        <v>92.836307310606003</v>
      </c>
      <c r="Z64" s="52">
        <v>108.59893498312772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11.752668706513068</v>
      </c>
      <c r="E65" s="52">
        <v>9.9010530254423621</v>
      </c>
      <c r="F65" s="52">
        <v>336.10933403621135</v>
      </c>
      <c r="G65" s="52">
        <v>410.54881455710802</v>
      </c>
      <c r="H65" s="52">
        <v>537.41967390475997</v>
      </c>
      <c r="I65" s="52">
        <v>579.07973318941879</v>
      </c>
      <c r="J65" s="52">
        <v>890.137861893484</v>
      </c>
      <c r="K65" s="52">
        <v>166.10823440609968</v>
      </c>
      <c r="L65" s="52">
        <v>177.09064190698501</v>
      </c>
      <c r="M65" s="52">
        <v>193.22571093061717</v>
      </c>
      <c r="N65" s="52">
        <v>516.47826618121621</v>
      </c>
      <c r="O65" s="52">
        <v>622.79616904788725</v>
      </c>
      <c r="P65" s="52">
        <v>916.04342801855614</v>
      </c>
      <c r="Q65" s="52">
        <v>944.87400125536601</v>
      </c>
      <c r="R65" s="52">
        <v>1038.1164777085448</v>
      </c>
      <c r="S65" s="52">
        <v>1062.9375206971122</v>
      </c>
      <c r="T65" s="52">
        <v>1399.171039787464</v>
      </c>
      <c r="U65" s="52">
        <v>1546.6963774032281</v>
      </c>
      <c r="V65" s="52">
        <v>1547.8832498899042</v>
      </c>
      <c r="W65" s="52">
        <v>1612.4015048556757</v>
      </c>
      <c r="X65" s="52">
        <v>1455.6099331290764</v>
      </c>
      <c r="Y65" s="52">
        <v>1468.3213318793426</v>
      </c>
      <c r="Z65" s="52">
        <v>1335.9727824405074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2.9229973335612356E-3</v>
      </c>
      <c r="K67" s="52">
        <v>1.0030976330012078E-3</v>
      </c>
      <c r="L67" s="52">
        <v>8.3998370454974698E-4</v>
      </c>
      <c r="M67" s="52">
        <v>7.7544312944560051E-4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1.2057405340591689E-3</v>
      </c>
      <c r="W67" s="52">
        <v>3.048021839610165E-3</v>
      </c>
      <c r="X67" s="52">
        <v>5.6586964793750253E-3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2.2049572244430857E-3</v>
      </c>
      <c r="M68" s="52">
        <v>1.1077758992080007E-3</v>
      </c>
      <c r="N68" s="52">
        <v>5.1570288473099168E-3</v>
      </c>
      <c r="O68" s="52">
        <v>5.6537969389105361E-3</v>
      </c>
      <c r="P68" s="52">
        <v>8.306676981127999E-3</v>
      </c>
      <c r="Q68" s="52">
        <v>6.0011822660008644E-2</v>
      </c>
      <c r="R68" s="52">
        <v>0.11266234660623754</v>
      </c>
      <c r="S68" s="52">
        <v>0.48787645522808326</v>
      </c>
      <c r="T68" s="52">
        <v>2.1680160481358319</v>
      </c>
      <c r="U68" s="52">
        <v>2.0596227079208687</v>
      </c>
      <c r="V68" s="52">
        <v>2.0400967376793875</v>
      </c>
      <c r="W68" s="52">
        <v>0</v>
      </c>
      <c r="X68" s="52">
        <v>0</v>
      </c>
      <c r="Y68" s="52">
        <v>0</v>
      </c>
      <c r="Z68" s="52">
        <v>1.9106122803492136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7.4175290910650123E-3</v>
      </c>
      <c r="I69" s="52">
        <v>3.5156083382961494E-2</v>
      </c>
      <c r="J69" s="52">
        <v>0.84800420407221777</v>
      </c>
      <c r="K69" s="52">
        <v>0.75436741194502377</v>
      </c>
      <c r="L69" s="52">
        <v>0.5999323695724873</v>
      </c>
      <c r="M69" s="52">
        <v>1.1178904847787345</v>
      </c>
      <c r="N69" s="52">
        <v>1.0653650366249305</v>
      </c>
      <c r="O69" s="52">
        <v>2.0438051790646625</v>
      </c>
      <c r="P69" s="52">
        <v>1.9938391046205477</v>
      </c>
      <c r="Q69" s="52">
        <v>2.1521570117379119</v>
      </c>
      <c r="R69" s="52">
        <v>2.7858921233458074</v>
      </c>
      <c r="S69" s="52">
        <v>3.908314242248097</v>
      </c>
      <c r="T69" s="52">
        <v>4.1333863433238163</v>
      </c>
      <c r="U69" s="52">
        <v>5.8116280927094568</v>
      </c>
      <c r="V69" s="52">
        <v>6.2925690644684202</v>
      </c>
      <c r="W69" s="52">
        <v>6.4140164569351565</v>
      </c>
      <c r="X69" s="52">
        <v>8.0779807014708211</v>
      </c>
      <c r="Y69" s="52">
        <v>6.7501898587476186</v>
      </c>
      <c r="Z69" s="52">
        <v>13.022068079031623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13.039481534373632</v>
      </c>
      <c r="G72" s="55">
        <v>1.9754344533944961</v>
      </c>
      <c r="H72" s="55">
        <v>2.182968780021088</v>
      </c>
      <c r="I72" s="55">
        <v>2.4085135757743839</v>
      </c>
      <c r="J72" s="55">
        <v>5.506670223467534</v>
      </c>
      <c r="K72" s="55">
        <v>2.8469091763176739</v>
      </c>
      <c r="L72" s="55">
        <v>4.1004827409449387</v>
      </c>
      <c r="M72" s="55">
        <v>33.713448281997891</v>
      </c>
      <c r="N72" s="55">
        <v>33.543681024395788</v>
      </c>
      <c r="O72" s="55">
        <v>4.602720077062644</v>
      </c>
      <c r="P72" s="55">
        <v>5.4923279460392767</v>
      </c>
      <c r="Q72" s="55">
        <v>5.2186132790043551</v>
      </c>
      <c r="R72" s="55">
        <v>4.4918398252533613</v>
      </c>
      <c r="S72" s="55">
        <v>8.0129361208416459</v>
      </c>
      <c r="T72" s="55">
        <v>7.3473550791617539</v>
      </c>
      <c r="U72" s="55">
        <v>5.8271752658932234</v>
      </c>
      <c r="V72" s="55">
        <v>7.0706361789959988</v>
      </c>
      <c r="W72" s="55">
        <v>4.4402894314338806</v>
      </c>
      <c r="X72" s="55">
        <v>3.2343023032666562</v>
      </c>
      <c r="Y72" s="55">
        <v>2.9867961086521788</v>
      </c>
      <c r="Z72" s="55">
        <v>2.1296598885431735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288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43460.985299941836</v>
      </c>
      <c r="D2" s="21">
        <f t="shared" ref="D2:X2" si="0">SUM(D3,D17,D22,D25,D26,D51,D52)</f>
        <v>43632.371724738223</v>
      </c>
      <c r="E2" s="21">
        <f t="shared" si="0"/>
        <v>42144.918387745871</v>
      </c>
      <c r="F2" s="21">
        <f t="shared" si="0"/>
        <v>44865.773996662741</v>
      </c>
      <c r="G2" s="21">
        <f t="shared" si="0"/>
        <v>44967.72625587842</v>
      </c>
      <c r="H2" s="21">
        <f t="shared" si="0"/>
        <v>45730.614134414354</v>
      </c>
      <c r="I2" s="21">
        <f t="shared" si="0"/>
        <v>40377.055522531766</v>
      </c>
      <c r="J2" s="21">
        <f t="shared" si="0"/>
        <v>42447.870966424096</v>
      </c>
      <c r="K2" s="21">
        <f t="shared" si="0"/>
        <v>44786.46299008916</v>
      </c>
      <c r="L2" s="21">
        <f t="shared" si="0"/>
        <v>35033.698161287044</v>
      </c>
      <c r="M2" s="21">
        <f t="shared" si="0"/>
        <v>37829.872267360261</v>
      </c>
      <c r="N2" s="21">
        <f t="shared" si="0"/>
        <v>40955.768407732794</v>
      </c>
      <c r="O2" s="21">
        <f t="shared" si="0"/>
        <v>36680.469951874285</v>
      </c>
      <c r="P2" s="21">
        <f t="shared" si="0"/>
        <v>35275.171255104819</v>
      </c>
      <c r="Q2" s="21">
        <f t="shared" si="0"/>
        <v>34366.851272944274</v>
      </c>
      <c r="R2" s="21">
        <f t="shared" si="0"/>
        <v>35635.008953377539</v>
      </c>
      <c r="S2" s="21">
        <f t="shared" si="0"/>
        <v>36487.084315583612</v>
      </c>
      <c r="T2" s="21">
        <f t="shared" si="0"/>
        <v>34388.877418444856</v>
      </c>
      <c r="U2" s="21">
        <f t="shared" si="0"/>
        <v>35995.449874375634</v>
      </c>
      <c r="V2" s="21">
        <f t="shared" si="0"/>
        <v>35360.696933033061</v>
      </c>
      <c r="W2" s="21">
        <f t="shared" si="0"/>
        <v>34430.366572653569</v>
      </c>
      <c r="X2" s="21">
        <f t="shared" si="0"/>
        <v>35931.60500918686</v>
      </c>
      <c r="Y2" s="21">
        <f t="shared" ref="Y2:Z2" si="1">SUM(Y3,Y17,Y22,Y25,Y26,Y51,Y52)</f>
        <v>34190.05624041878</v>
      </c>
      <c r="Z2" s="21">
        <f t="shared" si="1"/>
        <v>30269.795432780273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9805.0139714138058</v>
      </c>
      <c r="D3" s="24">
        <f t="shared" si="2"/>
        <v>8580.3527097800361</v>
      </c>
      <c r="E3" s="24">
        <f t="shared" si="2"/>
        <v>7933.3410647765795</v>
      </c>
      <c r="F3" s="24">
        <f t="shared" si="2"/>
        <v>8578.2748968672186</v>
      </c>
      <c r="G3" s="24">
        <f t="shared" si="2"/>
        <v>8165.6901419388796</v>
      </c>
      <c r="H3" s="24">
        <f t="shared" si="2"/>
        <v>7572.4606304163635</v>
      </c>
      <c r="I3" s="24">
        <f t="shared" si="2"/>
        <v>7169.6389685727017</v>
      </c>
      <c r="J3" s="24">
        <f t="shared" si="2"/>
        <v>10147.996962857538</v>
      </c>
      <c r="K3" s="24">
        <f t="shared" si="2"/>
        <v>9533.4806719174521</v>
      </c>
      <c r="L3" s="24">
        <f t="shared" si="2"/>
        <v>6373.2632247336878</v>
      </c>
      <c r="M3" s="24">
        <f t="shared" si="2"/>
        <v>7069.1151959815634</v>
      </c>
      <c r="N3" s="24">
        <f t="shared" si="2"/>
        <v>8410.5003149225013</v>
      </c>
      <c r="O3" s="24">
        <f t="shared" si="2"/>
        <v>7699.7122627851259</v>
      </c>
      <c r="P3" s="24">
        <f t="shared" si="2"/>
        <v>6524.8946654145657</v>
      </c>
      <c r="Q3" s="24">
        <f t="shared" si="2"/>
        <v>6646.9071620675259</v>
      </c>
      <c r="R3" s="24">
        <f t="shared" si="2"/>
        <v>6270.691730840027</v>
      </c>
      <c r="S3" s="24">
        <f t="shared" si="2"/>
        <v>6037.737021580002</v>
      </c>
      <c r="T3" s="24">
        <f t="shared" si="2"/>
        <v>5807.0783594114673</v>
      </c>
      <c r="U3" s="24">
        <f t="shared" si="2"/>
        <v>5995.3358343158397</v>
      </c>
      <c r="V3" s="24">
        <f t="shared" si="2"/>
        <v>5731.9696680708503</v>
      </c>
      <c r="W3" s="24">
        <f t="shared" si="2"/>
        <v>5924.3046904692947</v>
      </c>
      <c r="X3" s="24">
        <f t="shared" si="2"/>
        <v>5676.0206816983064</v>
      </c>
      <c r="Y3" s="24">
        <f t="shared" ref="Y3:Z3" si="3">SUM(Y4,Y8,Y11)</f>
        <v>5172.5974513955262</v>
      </c>
      <c r="Z3" s="24">
        <f t="shared" si="3"/>
        <v>4319.1265343649866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6748.8137578879114</v>
      </c>
      <c r="D4" s="19">
        <f t="shared" si="4"/>
        <v>5856.9382504241212</v>
      </c>
      <c r="E4" s="19">
        <f t="shared" si="4"/>
        <v>5369.3790361673282</v>
      </c>
      <c r="F4" s="19">
        <f t="shared" si="4"/>
        <v>5434.3575508977965</v>
      </c>
      <c r="G4" s="19">
        <f t="shared" si="4"/>
        <v>4937.7961656946891</v>
      </c>
      <c r="H4" s="19">
        <f t="shared" si="4"/>
        <v>4762.268765993641</v>
      </c>
      <c r="I4" s="19">
        <f t="shared" si="4"/>
        <v>4451.2519374594085</v>
      </c>
      <c r="J4" s="19">
        <f t="shared" si="4"/>
        <v>6895.7686767962023</v>
      </c>
      <c r="K4" s="19">
        <f t="shared" si="4"/>
        <v>6381.5086467888641</v>
      </c>
      <c r="L4" s="19">
        <f t="shared" si="4"/>
        <v>3940.5502893707899</v>
      </c>
      <c r="M4" s="19">
        <f t="shared" si="4"/>
        <v>4369.9101327567414</v>
      </c>
      <c r="N4" s="19">
        <f t="shared" si="4"/>
        <v>5357.1446737559836</v>
      </c>
      <c r="O4" s="19">
        <f t="shared" si="4"/>
        <v>4786.9213954402821</v>
      </c>
      <c r="P4" s="19">
        <f t="shared" si="4"/>
        <v>3653.5902482057554</v>
      </c>
      <c r="Q4" s="19">
        <f t="shared" si="4"/>
        <v>3798.0460466015979</v>
      </c>
      <c r="R4" s="19">
        <f t="shared" si="4"/>
        <v>3313.3726621854939</v>
      </c>
      <c r="S4" s="19">
        <f t="shared" si="4"/>
        <v>3150.7379197257419</v>
      </c>
      <c r="T4" s="19">
        <f t="shared" si="4"/>
        <v>2921.8968624428858</v>
      </c>
      <c r="U4" s="19">
        <f t="shared" si="4"/>
        <v>3144.2646493070583</v>
      </c>
      <c r="V4" s="19">
        <f t="shared" si="4"/>
        <v>2987.5294047386246</v>
      </c>
      <c r="W4" s="19">
        <f t="shared" si="4"/>
        <v>2582.0901549293549</v>
      </c>
      <c r="X4" s="19">
        <f t="shared" si="4"/>
        <v>2731.6165484323051</v>
      </c>
      <c r="Y4" s="19">
        <f t="shared" ref="Y4:Z4" si="5">SUM(Y5:Y7)</f>
        <v>2168.1656837258361</v>
      </c>
      <c r="Z4" s="19">
        <f t="shared" si="5"/>
        <v>1612.0246854183088</v>
      </c>
    </row>
    <row r="5" spans="1:26" ht="11.25" customHeight="1" x14ac:dyDescent="0.2">
      <c r="A5" s="28" t="s">
        <v>4</v>
      </c>
      <c r="B5" s="7" t="s">
        <v>5</v>
      </c>
      <c r="C5" s="8">
        <v>16.467257897558483</v>
      </c>
      <c r="D5" s="8">
        <v>12.678842094611655</v>
      </c>
      <c r="E5" s="8">
        <v>72.290512571642338</v>
      </c>
      <c r="F5" s="8">
        <v>140.95435566994351</v>
      </c>
      <c r="G5" s="8">
        <v>181.04912929942384</v>
      </c>
      <c r="H5" s="8">
        <v>132.47347885143458</v>
      </c>
      <c r="I5" s="8">
        <v>136.74354117405187</v>
      </c>
      <c r="J5" s="8">
        <v>191.40222185548387</v>
      </c>
      <c r="K5" s="8">
        <v>235.01511607770786</v>
      </c>
      <c r="L5" s="8">
        <v>191.54148754385088</v>
      </c>
      <c r="M5" s="8">
        <v>377.8748043857218</v>
      </c>
      <c r="N5" s="8">
        <v>705.39600634130204</v>
      </c>
      <c r="O5" s="8">
        <v>683.92582505842813</v>
      </c>
      <c r="P5" s="8">
        <v>401.62866968651707</v>
      </c>
      <c r="Q5" s="8">
        <v>235.13737845578123</v>
      </c>
      <c r="R5" s="8">
        <v>210.67297251394146</v>
      </c>
      <c r="S5" s="8">
        <v>224.46849505523747</v>
      </c>
      <c r="T5" s="8">
        <v>193.16979492945256</v>
      </c>
      <c r="U5" s="8">
        <v>244.66648203660321</v>
      </c>
      <c r="V5" s="8">
        <v>198.06000834616194</v>
      </c>
      <c r="W5" s="8">
        <v>151.78885349530572</v>
      </c>
      <c r="X5" s="8">
        <v>256.9867953509638</v>
      </c>
      <c r="Y5" s="8">
        <v>163.0331290217778</v>
      </c>
      <c r="Z5" s="8">
        <v>49.228532551743527</v>
      </c>
    </row>
    <row r="6" spans="1:26" ht="11.25" customHeight="1" x14ac:dyDescent="0.2">
      <c r="A6" s="28" t="s">
        <v>6</v>
      </c>
      <c r="B6" s="7" t="s">
        <v>7</v>
      </c>
      <c r="C6" s="8">
        <v>2.7529891771696646</v>
      </c>
      <c r="D6" s="8">
        <v>1.5681647469465481</v>
      </c>
      <c r="E6" s="8">
        <v>0.86057485866621886</v>
      </c>
      <c r="F6" s="8">
        <v>0</v>
      </c>
      <c r="G6" s="8">
        <v>0</v>
      </c>
      <c r="H6" s="8">
        <v>0</v>
      </c>
      <c r="I6" s="8">
        <v>0</v>
      </c>
      <c r="J6" s="8">
        <v>9.2837311670404006</v>
      </c>
      <c r="K6" s="8">
        <v>9.8719432645195777</v>
      </c>
      <c r="L6" s="8">
        <v>0</v>
      </c>
      <c r="M6" s="8">
        <v>0</v>
      </c>
      <c r="N6" s="8">
        <v>0</v>
      </c>
      <c r="O6" s="8">
        <v>68.179228860537776</v>
      </c>
      <c r="P6" s="8">
        <v>0</v>
      </c>
      <c r="Q6" s="8">
        <v>1.7436568940828052</v>
      </c>
      <c r="R6" s="8">
        <v>0.40389754485824808</v>
      </c>
      <c r="S6" s="8">
        <v>0.5998946045000777</v>
      </c>
      <c r="T6" s="8">
        <v>0.34622295070915249</v>
      </c>
      <c r="U6" s="8">
        <v>0.67144127256396535</v>
      </c>
      <c r="V6" s="8">
        <v>0.49306382527226589</v>
      </c>
      <c r="W6" s="8">
        <v>0.5508250399239607</v>
      </c>
      <c r="X6" s="8">
        <v>0.60542314297161381</v>
      </c>
      <c r="Y6" s="8">
        <v>0.60000519011567521</v>
      </c>
      <c r="Z6" s="8">
        <v>0.48937847534140566</v>
      </c>
    </row>
    <row r="7" spans="1:26" ht="11.25" customHeight="1" x14ac:dyDescent="0.2">
      <c r="A7" s="28" t="s">
        <v>8</v>
      </c>
      <c r="B7" s="7" t="s">
        <v>9</v>
      </c>
      <c r="C7" s="8">
        <v>6729.5935108131835</v>
      </c>
      <c r="D7" s="8">
        <v>5842.6912435825634</v>
      </c>
      <c r="E7" s="8">
        <v>5296.2279487370197</v>
      </c>
      <c r="F7" s="8">
        <v>5293.4031952278528</v>
      </c>
      <c r="G7" s="8">
        <v>4756.7470363952652</v>
      </c>
      <c r="H7" s="8">
        <v>4629.7952871422067</v>
      </c>
      <c r="I7" s="8">
        <v>4314.5083962853569</v>
      </c>
      <c r="J7" s="8">
        <v>6695.0827237736776</v>
      </c>
      <c r="K7" s="8">
        <v>6136.621587446637</v>
      </c>
      <c r="L7" s="8">
        <v>3749.0088018269389</v>
      </c>
      <c r="M7" s="8">
        <v>3992.0353283710192</v>
      </c>
      <c r="N7" s="8">
        <v>4651.7486674146812</v>
      </c>
      <c r="O7" s="8">
        <v>4034.8163415213157</v>
      </c>
      <c r="P7" s="8">
        <v>3251.9615785192382</v>
      </c>
      <c r="Q7" s="8">
        <v>3561.1650112517341</v>
      </c>
      <c r="R7" s="8">
        <v>3102.2957921266943</v>
      </c>
      <c r="S7" s="8">
        <v>2925.6695300660044</v>
      </c>
      <c r="T7" s="8">
        <v>2728.3808445627242</v>
      </c>
      <c r="U7" s="8">
        <v>2898.926725997891</v>
      </c>
      <c r="V7" s="8">
        <v>2788.9763325671906</v>
      </c>
      <c r="W7" s="8">
        <v>2429.7504763941251</v>
      </c>
      <c r="X7" s="8">
        <v>2474.0243299383696</v>
      </c>
      <c r="Y7" s="8">
        <v>2004.5325495139425</v>
      </c>
      <c r="Z7" s="8">
        <v>1562.3067743912238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317.68430967315442</v>
      </c>
      <c r="D8" s="19">
        <f t="shared" ref="D8:X8" si="7">SUM(D9:D10)</f>
        <v>291.41428353122694</v>
      </c>
      <c r="E8" s="19">
        <f t="shared" si="7"/>
        <v>278.53127055647462</v>
      </c>
      <c r="F8" s="19">
        <f t="shared" si="7"/>
        <v>304.59901916477327</v>
      </c>
      <c r="G8" s="19">
        <f t="shared" si="7"/>
        <v>313.16873040814517</v>
      </c>
      <c r="H8" s="19">
        <f t="shared" si="7"/>
        <v>277.2715671799545</v>
      </c>
      <c r="I8" s="19">
        <f t="shared" si="7"/>
        <v>320.84502581759017</v>
      </c>
      <c r="J8" s="19">
        <f t="shared" si="7"/>
        <v>356.1767760270701</v>
      </c>
      <c r="K8" s="19">
        <f t="shared" si="7"/>
        <v>366.55024869113356</v>
      </c>
      <c r="L8" s="19">
        <f t="shared" si="7"/>
        <v>180.40984406503671</v>
      </c>
      <c r="M8" s="19">
        <f t="shared" si="7"/>
        <v>179.89199048928117</v>
      </c>
      <c r="N8" s="19">
        <f t="shared" si="7"/>
        <v>190.20709930626225</v>
      </c>
      <c r="O8" s="19">
        <f t="shared" si="7"/>
        <v>220.49151387030849</v>
      </c>
      <c r="P8" s="19">
        <f t="shared" si="7"/>
        <v>254.36532814622063</v>
      </c>
      <c r="Q8" s="19">
        <f t="shared" si="7"/>
        <v>267.21478001554902</v>
      </c>
      <c r="R8" s="19">
        <f t="shared" si="7"/>
        <v>256.97994864289967</v>
      </c>
      <c r="S8" s="19">
        <f t="shared" si="7"/>
        <v>287.90711283587552</v>
      </c>
      <c r="T8" s="19">
        <f t="shared" si="7"/>
        <v>219.37750449412059</v>
      </c>
      <c r="U8" s="19">
        <f t="shared" si="7"/>
        <v>255.62451799976023</v>
      </c>
      <c r="V8" s="19">
        <f t="shared" si="7"/>
        <v>270.53681981418106</v>
      </c>
      <c r="W8" s="19">
        <f t="shared" si="7"/>
        <v>260.63587653554737</v>
      </c>
      <c r="X8" s="19">
        <f t="shared" si="7"/>
        <v>321.10963265174342</v>
      </c>
      <c r="Y8" s="19">
        <f t="shared" ref="Y8:Z8" si="8">SUM(Y9:Y10)</f>
        <v>272.14666745262628</v>
      </c>
      <c r="Z8" s="19">
        <f t="shared" si="8"/>
        <v>219.14871528869401</v>
      </c>
    </row>
    <row r="9" spans="1:26" ht="11.25" customHeight="1" x14ac:dyDescent="0.2">
      <c r="A9" s="28" t="s">
        <v>10</v>
      </c>
      <c r="B9" s="7" t="s">
        <v>11</v>
      </c>
      <c r="C9" s="8">
        <v>148.4577517307537</v>
      </c>
      <c r="D9" s="8">
        <v>155.04282278409485</v>
      </c>
      <c r="E9" s="8">
        <v>138.37907861793732</v>
      </c>
      <c r="F9" s="8">
        <v>141.97963838583453</v>
      </c>
      <c r="G9" s="8">
        <v>165.68939329439905</v>
      </c>
      <c r="H9" s="8">
        <v>189.9302601678001</v>
      </c>
      <c r="I9" s="8">
        <v>266.23304789720055</v>
      </c>
      <c r="J9" s="8">
        <v>281.61818005040095</v>
      </c>
      <c r="K9" s="8">
        <v>199.90703500907716</v>
      </c>
      <c r="L9" s="8">
        <v>115.16992097961011</v>
      </c>
      <c r="M9" s="8">
        <v>96.442620419752203</v>
      </c>
      <c r="N9" s="8">
        <v>83.670728125492516</v>
      </c>
      <c r="O9" s="8">
        <v>92.109206455212927</v>
      </c>
      <c r="P9" s="8">
        <v>139.05645114698063</v>
      </c>
      <c r="Q9" s="8">
        <v>138.5882823607308</v>
      </c>
      <c r="R9" s="8">
        <v>146.38141563597199</v>
      </c>
      <c r="S9" s="8">
        <v>169.14767882597948</v>
      </c>
      <c r="T9" s="8">
        <v>121.98170223135585</v>
      </c>
      <c r="U9" s="8">
        <v>136.54943981798181</v>
      </c>
      <c r="V9" s="8">
        <v>170.65320987487064</v>
      </c>
      <c r="W9" s="8">
        <v>170.70731445451258</v>
      </c>
      <c r="X9" s="8">
        <v>192.77582613026527</v>
      </c>
      <c r="Y9" s="8">
        <v>186.64889696029013</v>
      </c>
      <c r="Z9" s="8">
        <v>153.12588861537972</v>
      </c>
    </row>
    <row r="10" spans="1:26" ht="11.25" customHeight="1" x14ac:dyDescent="0.2">
      <c r="A10" s="28" t="s">
        <v>12</v>
      </c>
      <c r="B10" s="7" t="s">
        <v>13</v>
      </c>
      <c r="C10" s="8">
        <v>169.22655794240075</v>
      </c>
      <c r="D10" s="8">
        <v>136.37146074713209</v>
      </c>
      <c r="E10" s="8">
        <v>140.1521919385373</v>
      </c>
      <c r="F10" s="8">
        <v>162.61938077893871</v>
      </c>
      <c r="G10" s="8">
        <v>147.47933711374614</v>
      </c>
      <c r="H10" s="8">
        <v>87.341307012154417</v>
      </c>
      <c r="I10" s="8">
        <v>54.611977920389599</v>
      </c>
      <c r="J10" s="8">
        <v>74.558595976669139</v>
      </c>
      <c r="K10" s="8">
        <v>166.64321368205637</v>
      </c>
      <c r="L10" s="8">
        <v>65.239923085426597</v>
      </c>
      <c r="M10" s="8">
        <v>83.449370069528982</v>
      </c>
      <c r="N10" s="8">
        <v>106.53637118076975</v>
      </c>
      <c r="O10" s="8">
        <v>128.38230741509557</v>
      </c>
      <c r="P10" s="8">
        <v>115.30887699924001</v>
      </c>
      <c r="Q10" s="8">
        <v>128.62649765481822</v>
      </c>
      <c r="R10" s="8">
        <v>110.59853300692768</v>
      </c>
      <c r="S10" s="8">
        <v>118.75943400989603</v>
      </c>
      <c r="T10" s="8">
        <v>97.395802262764732</v>
      </c>
      <c r="U10" s="8">
        <v>119.07507818177842</v>
      </c>
      <c r="V10" s="8">
        <v>99.883609939310389</v>
      </c>
      <c r="W10" s="8">
        <v>89.928562081034798</v>
      </c>
      <c r="X10" s="8">
        <v>128.33380652147815</v>
      </c>
      <c r="Y10" s="8">
        <v>85.497770492336173</v>
      </c>
      <c r="Z10" s="8">
        <v>66.022826673314285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2738.5159038527399</v>
      </c>
      <c r="D11" s="19">
        <f t="shared" ref="D11:X11" si="10">SUM(D12:D16)</f>
        <v>2432.0001758246872</v>
      </c>
      <c r="E11" s="19">
        <f t="shared" si="10"/>
        <v>2285.4307580527761</v>
      </c>
      <c r="F11" s="19">
        <f t="shared" si="10"/>
        <v>2839.3183268046491</v>
      </c>
      <c r="G11" s="19">
        <f t="shared" si="10"/>
        <v>2914.7252458360454</v>
      </c>
      <c r="H11" s="19">
        <f t="shared" si="10"/>
        <v>2532.9202972427684</v>
      </c>
      <c r="I11" s="19">
        <f t="shared" si="10"/>
        <v>2397.5420052957033</v>
      </c>
      <c r="J11" s="19">
        <f t="shared" si="10"/>
        <v>2896.0515100342654</v>
      </c>
      <c r="K11" s="19">
        <f t="shared" si="10"/>
        <v>2785.4217764374544</v>
      </c>
      <c r="L11" s="19">
        <f t="shared" si="10"/>
        <v>2252.3030912978606</v>
      </c>
      <c r="M11" s="19">
        <f t="shared" si="10"/>
        <v>2519.313072735541</v>
      </c>
      <c r="N11" s="19">
        <f t="shared" si="10"/>
        <v>2863.1485418602556</v>
      </c>
      <c r="O11" s="19">
        <f t="shared" si="10"/>
        <v>2692.2993534745356</v>
      </c>
      <c r="P11" s="19">
        <f t="shared" si="10"/>
        <v>2616.93908906259</v>
      </c>
      <c r="Q11" s="19">
        <f t="shared" si="10"/>
        <v>2581.6463354503785</v>
      </c>
      <c r="R11" s="19">
        <f t="shared" si="10"/>
        <v>2700.3391200116334</v>
      </c>
      <c r="S11" s="19">
        <f t="shared" si="10"/>
        <v>2599.0919890183841</v>
      </c>
      <c r="T11" s="19">
        <f t="shared" si="10"/>
        <v>2665.8039924744603</v>
      </c>
      <c r="U11" s="19">
        <f t="shared" si="10"/>
        <v>2595.4466670090214</v>
      </c>
      <c r="V11" s="19">
        <f t="shared" si="10"/>
        <v>2473.9034435180447</v>
      </c>
      <c r="W11" s="19">
        <f t="shared" si="10"/>
        <v>3081.5786590043926</v>
      </c>
      <c r="X11" s="19">
        <f t="shared" si="10"/>
        <v>2623.2945006142581</v>
      </c>
      <c r="Y11" s="19">
        <f t="shared" ref="Y11:Z11" si="11">SUM(Y12:Y16)</f>
        <v>2732.2851002170637</v>
      </c>
      <c r="Z11" s="19">
        <f t="shared" si="11"/>
        <v>2487.9531336579839</v>
      </c>
    </row>
    <row r="12" spans="1:26" ht="11.25" customHeight="1" x14ac:dyDescent="0.2">
      <c r="A12" s="28" t="s">
        <v>14</v>
      </c>
      <c r="B12" s="7" t="s">
        <v>15</v>
      </c>
      <c r="C12" s="8">
        <v>0.56170442097620921</v>
      </c>
      <c r="D12" s="8">
        <v>0</v>
      </c>
      <c r="E12" s="8">
        <v>0</v>
      </c>
      <c r="F12" s="8">
        <v>0</v>
      </c>
      <c r="G12" s="8">
        <v>2.6150419017469249</v>
      </c>
      <c r="H12" s="8">
        <v>1.2628337219817163</v>
      </c>
      <c r="I12" s="8">
        <v>1.1984388495533635</v>
      </c>
      <c r="J12" s="8">
        <v>0</v>
      </c>
      <c r="K12" s="8">
        <v>1.2842139119795113</v>
      </c>
      <c r="L12" s="8">
        <v>0</v>
      </c>
      <c r="M12" s="8">
        <v>0</v>
      </c>
      <c r="N12" s="8">
        <v>1.7913204235482187</v>
      </c>
      <c r="O12" s="8">
        <v>18.102536800821415</v>
      </c>
      <c r="P12" s="8">
        <v>10.507985119811224</v>
      </c>
      <c r="Q12" s="8">
        <v>0</v>
      </c>
      <c r="R12" s="8">
        <v>0</v>
      </c>
      <c r="S12" s="8">
        <v>0</v>
      </c>
      <c r="T12" s="8">
        <v>3.7002336270418164E-2</v>
      </c>
      <c r="U12" s="8">
        <v>3.9648589955434646E-2</v>
      </c>
      <c r="V12" s="8">
        <v>2.8692829451418423E-2</v>
      </c>
      <c r="W12" s="8">
        <v>2.6478905112024994E-2</v>
      </c>
      <c r="X12" s="8">
        <v>6.281372180978452E-2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1041.5798787840877</v>
      </c>
      <c r="D13" s="8">
        <v>971.26445285496402</v>
      </c>
      <c r="E13" s="8">
        <v>873.63172155704569</v>
      </c>
      <c r="F13" s="8">
        <v>1007.1241948518972</v>
      </c>
      <c r="G13" s="8">
        <v>906.72511237275</v>
      </c>
      <c r="H13" s="8">
        <v>712.92611914485417</v>
      </c>
      <c r="I13" s="8">
        <v>699.28710770640032</v>
      </c>
      <c r="J13" s="8">
        <v>863.2398843975285</v>
      </c>
      <c r="K13" s="8">
        <v>793.01281310976879</v>
      </c>
      <c r="L13" s="8">
        <v>672.50579796203738</v>
      </c>
      <c r="M13" s="8">
        <v>677.62887028749276</v>
      </c>
      <c r="N13" s="8">
        <v>670.86980532124619</v>
      </c>
      <c r="O13" s="8">
        <v>613.34686857132726</v>
      </c>
      <c r="P13" s="8">
        <v>502.28959202843191</v>
      </c>
      <c r="Q13" s="8">
        <v>500.91121851120596</v>
      </c>
      <c r="R13" s="8">
        <v>559.78535095573193</v>
      </c>
      <c r="S13" s="8">
        <v>523.58444909665627</v>
      </c>
      <c r="T13" s="8">
        <v>495.98249120676701</v>
      </c>
      <c r="U13" s="8">
        <v>504.21545596898642</v>
      </c>
      <c r="V13" s="8">
        <v>465.61480554669265</v>
      </c>
      <c r="W13" s="8">
        <v>450.72437942684184</v>
      </c>
      <c r="X13" s="8">
        <v>490.50505304507118</v>
      </c>
      <c r="Y13" s="8">
        <v>570.06843890649873</v>
      </c>
      <c r="Z13" s="8">
        <v>549.68378025976119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1.1819452005621076</v>
      </c>
      <c r="J15" s="8">
        <v>23.860514836853206</v>
      </c>
      <c r="K15" s="8">
        <v>21.271739163377624</v>
      </c>
      <c r="L15" s="8">
        <v>25.527424140849845</v>
      </c>
      <c r="M15" s="8">
        <v>5.4469995016825976</v>
      </c>
      <c r="N15" s="8">
        <v>30.20525160569689</v>
      </c>
      <c r="O15" s="8">
        <v>28.183775762996426</v>
      </c>
      <c r="P15" s="8">
        <v>27.077393985602352</v>
      </c>
      <c r="Q15" s="8">
        <v>27.035749032286777</v>
      </c>
      <c r="R15" s="8">
        <v>25.717563108974733</v>
      </c>
      <c r="S15" s="8">
        <v>21.682611514249118</v>
      </c>
      <c r="T15" s="8">
        <v>15.150886672766287</v>
      </c>
      <c r="U15" s="8">
        <v>24.134168456426764</v>
      </c>
      <c r="V15" s="8">
        <v>21.801066505585204</v>
      </c>
      <c r="W15" s="8">
        <v>5.4498467992690758</v>
      </c>
      <c r="X15" s="8">
        <v>1.7443211036988857</v>
      </c>
      <c r="Y15" s="8">
        <v>1.6391678081604597</v>
      </c>
      <c r="Z15" s="8">
        <v>0.7672157633734028</v>
      </c>
    </row>
    <row r="16" spans="1:26" ht="11.25" customHeight="1" x14ac:dyDescent="0.2">
      <c r="A16" s="28" t="s">
        <v>22</v>
      </c>
      <c r="B16" s="7" t="s">
        <v>23</v>
      </c>
      <c r="C16" s="8">
        <v>1696.3743206476759</v>
      </c>
      <c r="D16" s="8">
        <v>1460.7357229697232</v>
      </c>
      <c r="E16" s="8">
        <v>1411.7990364957304</v>
      </c>
      <c r="F16" s="8">
        <v>1832.1941319527518</v>
      </c>
      <c r="G16" s="8">
        <v>2005.3850915615483</v>
      </c>
      <c r="H16" s="8">
        <v>1818.7313443759324</v>
      </c>
      <c r="I16" s="8">
        <v>1695.8745135391875</v>
      </c>
      <c r="J16" s="8">
        <v>2008.951110799884</v>
      </c>
      <c r="K16" s="8">
        <v>1969.8530102523282</v>
      </c>
      <c r="L16" s="8">
        <v>1554.2698691949734</v>
      </c>
      <c r="M16" s="8">
        <v>1836.2372029463659</v>
      </c>
      <c r="N16" s="8">
        <v>2160.2821645097642</v>
      </c>
      <c r="O16" s="8">
        <v>2032.6661723393904</v>
      </c>
      <c r="P16" s="8">
        <v>2077.0641179287445</v>
      </c>
      <c r="Q16" s="8">
        <v>2053.699367906886</v>
      </c>
      <c r="R16" s="8">
        <v>2114.8362059469268</v>
      </c>
      <c r="S16" s="8">
        <v>2053.8249284074786</v>
      </c>
      <c r="T16" s="8">
        <v>2154.6336122586567</v>
      </c>
      <c r="U16" s="8">
        <v>2067.057393993653</v>
      </c>
      <c r="V16" s="8">
        <v>1986.4588786363156</v>
      </c>
      <c r="W16" s="8">
        <v>2625.3779538731696</v>
      </c>
      <c r="X16" s="8">
        <v>2130.9823127436784</v>
      </c>
      <c r="Y16" s="8">
        <v>2160.5774935024046</v>
      </c>
      <c r="Z16" s="8">
        <v>1937.5021376348491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70.615134379357272</v>
      </c>
      <c r="D17" s="27">
        <f t="shared" ref="D17:X17" si="13">SUM(D18:D21)</f>
        <v>162.92447669762817</v>
      </c>
      <c r="E17" s="27">
        <f t="shared" si="13"/>
        <v>172.57704710965311</v>
      </c>
      <c r="F17" s="27">
        <f t="shared" si="13"/>
        <v>79.2423943702522</v>
      </c>
      <c r="G17" s="27">
        <f t="shared" si="13"/>
        <v>100.46993223547138</v>
      </c>
      <c r="H17" s="27">
        <f t="shared" si="13"/>
        <v>92.352478815395173</v>
      </c>
      <c r="I17" s="27">
        <f t="shared" si="13"/>
        <v>81.115333724281797</v>
      </c>
      <c r="J17" s="27">
        <f t="shared" si="13"/>
        <v>84.896250725747109</v>
      </c>
      <c r="K17" s="27">
        <f t="shared" si="13"/>
        <v>85.90194281333973</v>
      </c>
      <c r="L17" s="27">
        <f t="shared" si="13"/>
        <v>60.267804825989643</v>
      </c>
      <c r="M17" s="27">
        <f t="shared" si="13"/>
        <v>75.637642792182646</v>
      </c>
      <c r="N17" s="27">
        <f t="shared" si="13"/>
        <v>81.042481567760532</v>
      </c>
      <c r="O17" s="27">
        <f t="shared" si="13"/>
        <v>79.320614746464358</v>
      </c>
      <c r="P17" s="27">
        <f t="shared" si="13"/>
        <v>74.4509873027678</v>
      </c>
      <c r="Q17" s="27">
        <f t="shared" si="13"/>
        <v>87.051433454629105</v>
      </c>
      <c r="R17" s="27">
        <f t="shared" si="13"/>
        <v>156.25258777278538</v>
      </c>
      <c r="S17" s="27">
        <f t="shared" si="13"/>
        <v>177.45391903720514</v>
      </c>
      <c r="T17" s="27">
        <f t="shared" si="13"/>
        <v>175.4807854975175</v>
      </c>
      <c r="U17" s="27">
        <f t="shared" si="13"/>
        <v>119.84868558132173</v>
      </c>
      <c r="V17" s="27">
        <f t="shared" si="13"/>
        <v>125.05645371655461</v>
      </c>
      <c r="W17" s="27">
        <f t="shared" si="13"/>
        <v>124.02817081262936</v>
      </c>
      <c r="X17" s="27">
        <f t="shared" si="13"/>
        <v>136.47069110088415</v>
      </c>
      <c r="Y17" s="27">
        <f t="shared" ref="Y17:Z17" si="14">SUM(Y18:Y21)</f>
        <v>116.24526929587161</v>
      </c>
      <c r="Z17" s="27">
        <f t="shared" si="14"/>
        <v>100.45291892050018</v>
      </c>
    </row>
    <row r="18" spans="1:26" ht="11.25" customHeight="1" x14ac:dyDescent="0.2">
      <c r="A18" s="29" t="s">
        <v>26</v>
      </c>
      <c r="B18" s="7" t="s">
        <v>27</v>
      </c>
      <c r="C18" s="8">
        <v>3.4807886006189617</v>
      </c>
      <c r="D18" s="8">
        <v>2.6214881604829117</v>
      </c>
      <c r="E18" s="8">
        <v>3.4202328625138865</v>
      </c>
      <c r="F18" s="8">
        <v>0.54845100011074854</v>
      </c>
      <c r="G18" s="8">
        <v>0.68813531712212805</v>
      </c>
      <c r="H18" s="8">
        <v>0.94858811875048388</v>
      </c>
      <c r="I18" s="8">
        <v>1.0911709319786804</v>
      </c>
      <c r="J18" s="8">
        <v>1.1036552230039087</v>
      </c>
      <c r="K18" s="8">
        <v>0.76789409215501658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65.94352431068603</v>
      </c>
      <c r="D19" s="8">
        <v>73.448879135466953</v>
      </c>
      <c r="E19" s="8">
        <v>73.927809687022972</v>
      </c>
      <c r="F19" s="8">
        <v>52.686190279328272</v>
      </c>
      <c r="G19" s="8">
        <v>71.789556819781552</v>
      </c>
      <c r="H19" s="8">
        <v>67.99664571819082</v>
      </c>
      <c r="I19" s="8">
        <v>68.744937100053164</v>
      </c>
      <c r="J19" s="8">
        <v>72.963592961182115</v>
      </c>
      <c r="K19" s="8">
        <v>66.915653671737928</v>
      </c>
      <c r="L19" s="8">
        <v>54.188509030390399</v>
      </c>
      <c r="M19" s="8">
        <v>68.406243872860671</v>
      </c>
      <c r="N19" s="8">
        <v>73.910067789160678</v>
      </c>
      <c r="O19" s="8">
        <v>72.03205594928238</v>
      </c>
      <c r="P19" s="8">
        <v>66.106890835886603</v>
      </c>
      <c r="Q19" s="8">
        <v>75.066190892722005</v>
      </c>
      <c r="R19" s="8">
        <v>70.930843877058905</v>
      </c>
      <c r="S19" s="8">
        <v>75.249768296358837</v>
      </c>
      <c r="T19" s="8">
        <v>72.537155034809103</v>
      </c>
      <c r="U19" s="8">
        <v>63.177637227553959</v>
      </c>
      <c r="V19" s="8">
        <v>57.1051079086836</v>
      </c>
      <c r="W19" s="8">
        <v>58.491790802707754</v>
      </c>
      <c r="X19" s="8">
        <v>69.187919274545962</v>
      </c>
      <c r="Y19" s="8">
        <v>56.408877347071623</v>
      </c>
      <c r="Z19" s="8">
        <v>53.736728987075253</v>
      </c>
    </row>
    <row r="20" spans="1:26" ht="11.25" customHeight="1" x14ac:dyDescent="0.2">
      <c r="A20" s="29" t="s">
        <v>30</v>
      </c>
      <c r="B20" s="7" t="s">
        <v>31</v>
      </c>
      <c r="C20" s="8">
        <v>1.1908214680522777</v>
      </c>
      <c r="D20" s="8">
        <v>86.854109401678315</v>
      </c>
      <c r="E20" s="8">
        <v>95.229004560116238</v>
      </c>
      <c r="F20" s="8">
        <v>26.007753090813182</v>
      </c>
      <c r="G20" s="8">
        <v>27.992240098567695</v>
      </c>
      <c r="H20" s="8">
        <v>23.407244978453878</v>
      </c>
      <c r="I20" s="8">
        <v>11.279225692249948</v>
      </c>
      <c r="J20" s="8">
        <v>2.7921121744600361</v>
      </c>
      <c r="K20" s="8">
        <v>9.722376004495791</v>
      </c>
      <c r="L20" s="8">
        <v>0.7511517969406013</v>
      </c>
      <c r="M20" s="8">
        <v>0.74161005412632419</v>
      </c>
      <c r="N20" s="8">
        <v>0.18070566961802678</v>
      </c>
      <c r="O20" s="8">
        <v>0.18466173428509125</v>
      </c>
      <c r="P20" s="8">
        <v>0.18515795161182722</v>
      </c>
      <c r="Q20" s="8">
        <v>0.1786520661137159</v>
      </c>
      <c r="R20" s="8">
        <v>0.18039783910984789</v>
      </c>
      <c r="S20" s="8">
        <v>0.35135174754830106</v>
      </c>
      <c r="T20" s="8">
        <v>1.7058860809512806E-2</v>
      </c>
      <c r="U20" s="8">
        <v>2.4440434993652369E-2</v>
      </c>
      <c r="V20" s="8">
        <v>3.5328790914744924E-2</v>
      </c>
      <c r="W20" s="8">
        <v>3.6632723608978873E-2</v>
      </c>
      <c r="X20" s="8">
        <v>3.5694872434451283E-2</v>
      </c>
      <c r="Y20" s="8">
        <v>3.5572956131617185E-2</v>
      </c>
      <c r="Z20" s="8">
        <v>1.6987758158070788E-2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8.0368903671010461</v>
      </c>
      <c r="K21" s="8">
        <v>8.4960190449509909</v>
      </c>
      <c r="L21" s="8">
        <v>5.3281439986586356</v>
      </c>
      <c r="M21" s="8">
        <v>6.4897888651956475</v>
      </c>
      <c r="N21" s="8">
        <v>6.9517081089818324</v>
      </c>
      <c r="O21" s="8">
        <v>7.1038970628968974</v>
      </c>
      <c r="P21" s="8">
        <v>8.1589385152693623</v>
      </c>
      <c r="Q21" s="8">
        <v>11.806590495793388</v>
      </c>
      <c r="R21" s="8">
        <v>85.141346056616641</v>
      </c>
      <c r="S21" s="8">
        <v>101.85279899329799</v>
      </c>
      <c r="T21" s="8">
        <v>102.9265716018989</v>
      </c>
      <c r="U21" s="8">
        <v>56.646607918774123</v>
      </c>
      <c r="V21" s="8">
        <v>67.91601701695626</v>
      </c>
      <c r="W21" s="8">
        <v>65.499747286312612</v>
      </c>
      <c r="X21" s="8">
        <v>67.247076953903729</v>
      </c>
      <c r="Y21" s="8">
        <v>59.800818992668368</v>
      </c>
      <c r="Z21" s="8">
        <v>46.699202175266855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4.1889433026160896</v>
      </c>
      <c r="D22" s="27">
        <f t="shared" ref="D22:X22" si="16">SUM(D23:D24)</f>
        <v>28.313053898227846</v>
      </c>
      <c r="E22" s="27">
        <f t="shared" si="16"/>
        <v>4.9405785518744016</v>
      </c>
      <c r="F22" s="27">
        <f t="shared" si="16"/>
        <v>3.607386491715062</v>
      </c>
      <c r="G22" s="27">
        <f t="shared" si="16"/>
        <v>8.6202154832998907</v>
      </c>
      <c r="H22" s="27">
        <f t="shared" si="16"/>
        <v>4.1645443757025484</v>
      </c>
      <c r="I22" s="27">
        <f t="shared" si="16"/>
        <v>4.4024579215302291</v>
      </c>
      <c r="J22" s="27">
        <f t="shared" si="16"/>
        <v>5.1656462773413159</v>
      </c>
      <c r="K22" s="27">
        <f t="shared" si="16"/>
        <v>6.9638637915317689</v>
      </c>
      <c r="L22" s="27">
        <f t="shared" si="16"/>
        <v>0.54048637237471697</v>
      </c>
      <c r="M22" s="27">
        <f t="shared" si="16"/>
        <v>0.99306366754583231</v>
      </c>
      <c r="N22" s="27">
        <f t="shared" si="16"/>
        <v>2.3318393724809594</v>
      </c>
      <c r="O22" s="27">
        <f t="shared" si="16"/>
        <v>2.4494095219640002</v>
      </c>
      <c r="P22" s="27">
        <f t="shared" si="16"/>
        <v>1.3261428418141246</v>
      </c>
      <c r="Q22" s="27">
        <f t="shared" si="16"/>
        <v>1.3459252917273641</v>
      </c>
      <c r="R22" s="27">
        <f t="shared" si="16"/>
        <v>0.69443457818715315</v>
      </c>
      <c r="S22" s="27">
        <f t="shared" si="16"/>
        <v>0.98304215986551235</v>
      </c>
      <c r="T22" s="27">
        <f t="shared" si="16"/>
        <v>0.93826711097351168</v>
      </c>
      <c r="U22" s="27">
        <f t="shared" si="16"/>
        <v>1.1218910192725775</v>
      </c>
      <c r="V22" s="27">
        <f t="shared" si="16"/>
        <v>0.97691155884106817</v>
      </c>
      <c r="W22" s="27">
        <f t="shared" si="16"/>
        <v>0.6261494514529703</v>
      </c>
      <c r="X22" s="27">
        <f t="shared" si="16"/>
        <v>0.57563584059346551</v>
      </c>
      <c r="Y22" s="27">
        <f t="shared" ref="Y22:Z22" si="17">SUM(Y23:Y24)</f>
        <v>0.74873715050083589</v>
      </c>
      <c r="Z22" s="27">
        <f t="shared" si="17"/>
        <v>4.8910391612900934</v>
      </c>
    </row>
    <row r="23" spans="1:26" ht="11.25" customHeight="1" x14ac:dyDescent="0.2">
      <c r="A23" s="29" t="s">
        <v>36</v>
      </c>
      <c r="B23" s="7" t="s">
        <v>37</v>
      </c>
      <c r="C23" s="8">
        <v>4.1889433026160896</v>
      </c>
      <c r="D23" s="8">
        <v>28.313053898227846</v>
      </c>
      <c r="E23" s="8">
        <v>4.9405785518744016</v>
      </c>
      <c r="F23" s="8">
        <v>3.607386491715062</v>
      </c>
      <c r="G23" s="8">
        <v>8.6202154832998907</v>
      </c>
      <c r="H23" s="8">
        <v>4.1645443757025484</v>
      </c>
      <c r="I23" s="8">
        <v>4.4024579215302291</v>
      </c>
      <c r="J23" s="8">
        <v>5.1656462773413159</v>
      </c>
      <c r="K23" s="8">
        <v>6.9638637915317689</v>
      </c>
      <c r="L23" s="8">
        <v>0.54048637237471697</v>
      </c>
      <c r="M23" s="8">
        <v>0.99306366754583231</v>
      </c>
      <c r="N23" s="8">
        <v>2.3318393724809594</v>
      </c>
      <c r="O23" s="8">
        <v>2.4494095219640002</v>
      </c>
      <c r="P23" s="8">
        <v>1.3261428418141246</v>
      </c>
      <c r="Q23" s="8">
        <v>1.3459252917273641</v>
      </c>
      <c r="R23" s="8">
        <v>0.69443457818715315</v>
      </c>
      <c r="S23" s="8">
        <v>0.98304215986551235</v>
      </c>
      <c r="T23" s="8">
        <v>0.93826711097351168</v>
      </c>
      <c r="U23" s="8">
        <v>1.1218910192725775</v>
      </c>
      <c r="V23" s="8">
        <v>0.97691155884106817</v>
      </c>
      <c r="W23" s="8">
        <v>0.61210238183803356</v>
      </c>
      <c r="X23" s="8">
        <v>0.57563584059346551</v>
      </c>
      <c r="Y23" s="8">
        <v>0.74873715050083589</v>
      </c>
      <c r="Z23" s="8">
        <v>4.8910391612900934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1.4047069614936727E-2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141.95338910954703</v>
      </c>
      <c r="D25" s="27">
        <v>157.59934970718726</v>
      </c>
      <c r="E25" s="27">
        <v>79.70396945088504</v>
      </c>
      <c r="F25" s="27">
        <v>74.733096523897913</v>
      </c>
      <c r="G25" s="27">
        <v>68.847073260357234</v>
      </c>
      <c r="H25" s="27">
        <v>81.633711106005492</v>
      </c>
      <c r="I25" s="27">
        <v>78.040841984476856</v>
      </c>
      <c r="J25" s="27">
        <v>121.72967266220682</v>
      </c>
      <c r="K25" s="27">
        <v>147.97407292226154</v>
      </c>
      <c r="L25" s="27">
        <v>86.838066286454307</v>
      </c>
      <c r="M25" s="27">
        <v>102.59822522647434</v>
      </c>
      <c r="N25" s="27">
        <v>121.64647078721026</v>
      </c>
      <c r="O25" s="27">
        <v>87.167246748956359</v>
      </c>
      <c r="P25" s="27">
        <v>94.933726198899663</v>
      </c>
      <c r="Q25" s="27">
        <v>84.554393821537516</v>
      </c>
      <c r="R25" s="27">
        <v>20.05995366670966</v>
      </c>
      <c r="S25" s="27">
        <v>10.01777969176943</v>
      </c>
      <c r="T25" s="27">
        <v>26.334251514719146</v>
      </c>
      <c r="U25" s="27">
        <v>37.609557146145974</v>
      </c>
      <c r="V25" s="27">
        <v>38.4089896081368</v>
      </c>
      <c r="W25" s="27">
        <v>0.89039400703548377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16744.434802753662</v>
      </c>
      <c r="D26" s="27">
        <f t="shared" ref="D26:X26" si="19">SUM(D27,D33)</f>
        <v>17422.855291456151</v>
      </c>
      <c r="E26" s="27">
        <f t="shared" si="19"/>
        <v>17535.582083306115</v>
      </c>
      <c r="F26" s="27">
        <f t="shared" si="19"/>
        <v>18131.240192328711</v>
      </c>
      <c r="G26" s="27">
        <f t="shared" si="19"/>
        <v>19006.283657878779</v>
      </c>
      <c r="H26" s="27">
        <f t="shared" si="19"/>
        <v>19725.464358140878</v>
      </c>
      <c r="I26" s="27">
        <f t="shared" si="19"/>
        <v>16993.328216074809</v>
      </c>
      <c r="J26" s="27">
        <f t="shared" si="19"/>
        <v>15838.987579832563</v>
      </c>
      <c r="K26" s="27">
        <f t="shared" si="19"/>
        <v>17210.537460670072</v>
      </c>
      <c r="L26" s="27">
        <f t="shared" si="19"/>
        <v>13843.115164002025</v>
      </c>
      <c r="M26" s="27">
        <f t="shared" si="19"/>
        <v>14011.700440324968</v>
      </c>
      <c r="N26" s="27">
        <f t="shared" si="19"/>
        <v>14136.313599878751</v>
      </c>
      <c r="O26" s="27">
        <f t="shared" si="19"/>
        <v>11730.351073277077</v>
      </c>
      <c r="P26" s="27">
        <f t="shared" si="19"/>
        <v>10529.334106997389</v>
      </c>
      <c r="Q26" s="27">
        <f t="shared" si="19"/>
        <v>9423.4661031740634</v>
      </c>
      <c r="R26" s="27">
        <f t="shared" si="19"/>
        <v>10734.683416519063</v>
      </c>
      <c r="S26" s="27">
        <f t="shared" si="19"/>
        <v>10281.85827225391</v>
      </c>
      <c r="T26" s="27">
        <f t="shared" si="19"/>
        <v>8796.921051240437</v>
      </c>
      <c r="U26" s="27">
        <f t="shared" si="19"/>
        <v>9027.1433928950773</v>
      </c>
      <c r="V26" s="27">
        <f t="shared" si="19"/>
        <v>8592.6668414393007</v>
      </c>
      <c r="W26" s="27">
        <f t="shared" si="19"/>
        <v>8225.4284296183268</v>
      </c>
      <c r="X26" s="27">
        <f t="shared" si="19"/>
        <v>8053.6469088814174</v>
      </c>
      <c r="Y26" s="27">
        <f t="shared" ref="Y26:Z26" si="20">SUM(Y27,Y33)</f>
        <v>8217.9832727940648</v>
      </c>
      <c r="Z26" s="27">
        <f t="shared" si="20"/>
        <v>7407.746955536807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10.832375608150699</v>
      </c>
      <c r="Q27" s="19">
        <f t="shared" si="22"/>
        <v>10.418942213261328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10.832375608150699</v>
      </c>
      <c r="Q28" s="8">
        <v>10.418942213261328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16744.434802753662</v>
      </c>
      <c r="D33" s="19">
        <f t="shared" ref="D33:X33" si="25">SUM(D34:D50)</f>
        <v>17422.855291456151</v>
      </c>
      <c r="E33" s="19">
        <f t="shared" si="25"/>
        <v>17535.582083306115</v>
      </c>
      <c r="F33" s="19">
        <f t="shared" si="25"/>
        <v>18131.240192328711</v>
      </c>
      <c r="G33" s="19">
        <f t="shared" si="25"/>
        <v>19006.283657878779</v>
      </c>
      <c r="H33" s="19">
        <f t="shared" si="25"/>
        <v>19725.464358140878</v>
      </c>
      <c r="I33" s="19">
        <f t="shared" si="25"/>
        <v>16993.328216074809</v>
      </c>
      <c r="J33" s="19">
        <f t="shared" si="25"/>
        <v>15838.987579832563</v>
      </c>
      <c r="K33" s="19">
        <f t="shared" si="25"/>
        <v>17210.537460670072</v>
      </c>
      <c r="L33" s="19">
        <f t="shared" si="25"/>
        <v>13843.115164002025</v>
      </c>
      <c r="M33" s="19">
        <f t="shared" si="25"/>
        <v>14011.700440324968</v>
      </c>
      <c r="N33" s="19">
        <f t="shared" si="25"/>
        <v>14136.313599878751</v>
      </c>
      <c r="O33" s="19">
        <f t="shared" si="25"/>
        <v>11730.351073277077</v>
      </c>
      <c r="P33" s="19">
        <f t="shared" si="25"/>
        <v>10518.501731389239</v>
      </c>
      <c r="Q33" s="19">
        <f t="shared" si="25"/>
        <v>9413.0471609608012</v>
      </c>
      <c r="R33" s="19">
        <f t="shared" si="25"/>
        <v>10734.683416519063</v>
      </c>
      <c r="S33" s="19">
        <f t="shared" si="25"/>
        <v>10281.85827225391</v>
      </c>
      <c r="T33" s="19">
        <f t="shared" si="25"/>
        <v>8796.921051240437</v>
      </c>
      <c r="U33" s="19">
        <f t="shared" si="25"/>
        <v>9027.1433928950773</v>
      </c>
      <c r="V33" s="19">
        <f t="shared" si="25"/>
        <v>8592.6668414393007</v>
      </c>
      <c r="W33" s="19">
        <f t="shared" si="25"/>
        <v>8225.4284296183268</v>
      </c>
      <c r="X33" s="19">
        <f t="shared" si="25"/>
        <v>8053.6469088814174</v>
      </c>
      <c r="Y33" s="19">
        <f t="shared" ref="Y33:Z33" si="26">SUM(Y34:Y50)</f>
        <v>8217.9832727940648</v>
      </c>
      <c r="Z33" s="19">
        <f t="shared" si="26"/>
        <v>7407.746955536807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894.62449424072418</v>
      </c>
      <c r="D36" s="8">
        <v>870.17374433508166</v>
      </c>
      <c r="E36" s="8">
        <v>835.4919027433657</v>
      </c>
      <c r="F36" s="8">
        <v>729.52065772143919</v>
      </c>
      <c r="G36" s="8">
        <v>575.37578191850821</v>
      </c>
      <c r="H36" s="8">
        <v>529.39505087271721</v>
      </c>
      <c r="I36" s="8">
        <v>479.39620958369011</v>
      </c>
      <c r="J36" s="8">
        <v>452.29946297179555</v>
      </c>
      <c r="K36" s="8">
        <v>396.85463041815859</v>
      </c>
      <c r="L36" s="8">
        <v>326.60407714406239</v>
      </c>
      <c r="M36" s="8">
        <v>343.43123793380784</v>
      </c>
      <c r="N36" s="8">
        <v>340.29540176919613</v>
      </c>
      <c r="O36" s="8">
        <v>326.93599054922919</v>
      </c>
      <c r="P36" s="8">
        <v>271.54323393293492</v>
      </c>
      <c r="Q36" s="8">
        <v>232.05133648220729</v>
      </c>
      <c r="R36" s="8">
        <v>285.06156410144706</v>
      </c>
      <c r="S36" s="8">
        <v>296.31724338601379</v>
      </c>
      <c r="T36" s="8">
        <v>221.23300198256942</v>
      </c>
      <c r="U36" s="8">
        <v>218.14690712551868</v>
      </c>
      <c r="V36" s="8">
        <v>222.10965533610968</v>
      </c>
      <c r="W36" s="8">
        <v>211.91079687284719</v>
      </c>
      <c r="X36" s="8">
        <v>225.21175209217645</v>
      </c>
      <c r="Y36" s="8">
        <v>320.7975317680897</v>
      </c>
      <c r="Z36" s="8">
        <v>343.61173810771436</v>
      </c>
    </row>
    <row r="37" spans="1:26" ht="11.25" customHeight="1" x14ac:dyDescent="0.2">
      <c r="A37" s="28" t="s">
        <v>60</v>
      </c>
      <c r="B37" s="7" t="s">
        <v>61</v>
      </c>
      <c r="C37" s="8">
        <v>1.91950309243839</v>
      </c>
      <c r="D37" s="8">
        <v>1.7899544147383857</v>
      </c>
      <c r="E37" s="8">
        <v>8.5577121841781734E-2</v>
      </c>
      <c r="F37" s="8">
        <v>5.4589152144872498E-2</v>
      </c>
      <c r="G37" s="8">
        <v>7.5063666984500607E-2</v>
      </c>
      <c r="H37" s="8">
        <v>0.48333692562814801</v>
      </c>
      <c r="I37" s="8">
        <v>0.29192998617522414</v>
      </c>
      <c r="J37" s="8">
        <v>0.1300456457812075</v>
      </c>
      <c r="K37" s="8">
        <v>0.54448330037361226</v>
      </c>
      <c r="L37" s="8">
        <v>1.2435012226816495</v>
      </c>
      <c r="M37" s="8">
        <v>0.19312707518484251</v>
      </c>
      <c r="N37" s="8">
        <v>6.4428720908889126E-2</v>
      </c>
      <c r="O37" s="8">
        <v>6.0335770695055982E-2</v>
      </c>
      <c r="P37" s="8">
        <v>5.2916705753524779E-2</v>
      </c>
      <c r="Q37" s="8">
        <v>4.5370820825550516E-2</v>
      </c>
      <c r="R37" s="8">
        <v>1.1825357469454416</v>
      </c>
      <c r="S37" s="8">
        <v>1.2393625575688252</v>
      </c>
      <c r="T37" s="8">
        <v>0.9046458424673901</v>
      </c>
      <c r="U37" s="8">
        <v>0.6303224483775054</v>
      </c>
      <c r="V37" s="8">
        <v>0.77956533241073556</v>
      </c>
      <c r="W37" s="8">
        <v>0.2561388686424021</v>
      </c>
      <c r="X37" s="8">
        <v>0.45324054199141106</v>
      </c>
      <c r="Y37" s="8">
        <v>1.9705128642159722</v>
      </c>
      <c r="Z37" s="8">
        <v>1.2419039495973359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2.1025218680433395E-3</v>
      </c>
      <c r="Y40" s="8">
        <v>1.0790350754766398E-3</v>
      </c>
      <c r="Z40" s="8">
        <v>1.0626347589328207E-3</v>
      </c>
    </row>
    <row r="41" spans="1:26" ht="11.25" customHeight="1" x14ac:dyDescent="0.2">
      <c r="A41" s="28" t="s">
        <v>68</v>
      </c>
      <c r="B41" s="7" t="s">
        <v>69</v>
      </c>
      <c r="C41" s="8">
        <v>2.7776311682279964</v>
      </c>
      <c r="D41" s="8">
        <v>1.7664118147554158</v>
      </c>
      <c r="E41" s="8">
        <v>1.3402448131784661</v>
      </c>
      <c r="F41" s="8">
        <v>1.0859134786952449</v>
      </c>
      <c r="G41" s="8">
        <v>0.63545717212314601</v>
      </c>
      <c r="H41" s="8">
        <v>3.6149906817540685</v>
      </c>
      <c r="I41" s="8">
        <v>1.3987767962679449</v>
      </c>
      <c r="J41" s="8">
        <v>2.1778209511627806</v>
      </c>
      <c r="K41" s="8">
        <v>0.86276903432153795</v>
      </c>
      <c r="L41" s="8">
        <v>1.2155549543141968</v>
      </c>
      <c r="M41" s="8">
        <v>0.97813670105351458</v>
      </c>
      <c r="N41" s="8">
        <v>1.0129088986717394</v>
      </c>
      <c r="O41" s="8">
        <v>1.4758353244731419</v>
      </c>
      <c r="P41" s="8">
        <v>1.2637712962325689</v>
      </c>
      <c r="Q41" s="8">
        <v>1.2769479808652622</v>
      </c>
      <c r="R41" s="8">
        <v>1.2766713691723819</v>
      </c>
      <c r="S41" s="8">
        <v>1.2235294081675412</v>
      </c>
      <c r="T41" s="8">
        <v>0.8812196221785954</v>
      </c>
      <c r="U41" s="8">
        <v>1.1253592723044079</v>
      </c>
      <c r="V41" s="8">
        <v>0.75014908443409101</v>
      </c>
      <c r="W41" s="8">
        <v>0.97090364589334766</v>
      </c>
      <c r="X41" s="8">
        <v>1.4846555669540458</v>
      </c>
      <c r="Y41" s="8">
        <v>1.144735667541801</v>
      </c>
      <c r="Z41" s="8">
        <v>1.5278557849362004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824.66271337486512</v>
      </c>
      <c r="D43" s="8">
        <v>939.18381926977906</v>
      </c>
      <c r="E43" s="8">
        <v>843.80925694394</v>
      </c>
      <c r="F43" s="8">
        <v>810.79080282106679</v>
      </c>
      <c r="G43" s="8">
        <v>846.96834041696411</v>
      </c>
      <c r="H43" s="8">
        <v>902.56700195484859</v>
      </c>
      <c r="I43" s="8">
        <v>676.05551458695891</v>
      </c>
      <c r="J43" s="8">
        <v>903.63730958754729</v>
      </c>
      <c r="K43" s="8">
        <v>986.06414911620652</v>
      </c>
      <c r="L43" s="8">
        <v>914.36657658418414</v>
      </c>
      <c r="M43" s="8">
        <v>937.95760707165061</v>
      </c>
      <c r="N43" s="8">
        <v>823.94279330409472</v>
      </c>
      <c r="O43" s="8">
        <v>693.70447811463134</v>
      </c>
      <c r="P43" s="8">
        <v>660.96779690829328</v>
      </c>
      <c r="Q43" s="8">
        <v>568.98048379256022</v>
      </c>
      <c r="R43" s="8">
        <v>631.27984451171585</v>
      </c>
      <c r="S43" s="8">
        <v>603.90147875317814</v>
      </c>
      <c r="T43" s="8">
        <v>575.97998293375804</v>
      </c>
      <c r="U43" s="8">
        <v>594.13403512310731</v>
      </c>
      <c r="V43" s="8">
        <v>625.64214541190859</v>
      </c>
      <c r="W43" s="8">
        <v>590.64597904646075</v>
      </c>
      <c r="X43" s="8">
        <v>696.07692219915475</v>
      </c>
      <c r="Y43" s="8">
        <v>696.80401224639058</v>
      </c>
      <c r="Z43" s="8">
        <v>658.90184275414185</v>
      </c>
    </row>
    <row r="44" spans="1:26" ht="11.25" customHeight="1" x14ac:dyDescent="0.2">
      <c r="A44" s="28" t="s">
        <v>74</v>
      </c>
      <c r="B44" s="7" t="s">
        <v>75</v>
      </c>
      <c r="C44" s="8">
        <v>4872.6694312563422</v>
      </c>
      <c r="D44" s="8">
        <v>4067.8124447394857</v>
      </c>
      <c r="E44" s="8">
        <v>4161.7765643240291</v>
      </c>
      <c r="F44" s="8">
        <v>3303.6912660687449</v>
      </c>
      <c r="G44" s="8">
        <v>3052.1774072814524</v>
      </c>
      <c r="H44" s="8">
        <v>2767.7810261233831</v>
      </c>
      <c r="I44" s="8">
        <v>2699.6584924020608</v>
      </c>
      <c r="J44" s="8">
        <v>2579.9961988522596</v>
      </c>
      <c r="K44" s="8">
        <v>2550.1985360289227</v>
      </c>
      <c r="L44" s="8">
        <v>2062.8111808582148</v>
      </c>
      <c r="M44" s="8">
        <v>1603.4585483100416</v>
      </c>
      <c r="N44" s="8">
        <v>1438.4007180183714</v>
      </c>
      <c r="O44" s="8">
        <v>991.25632431946883</v>
      </c>
      <c r="P44" s="8">
        <v>759.9626090013461</v>
      </c>
      <c r="Q44" s="8">
        <v>580.74106556266304</v>
      </c>
      <c r="R44" s="8">
        <v>769.95595121555141</v>
      </c>
      <c r="S44" s="8">
        <v>919.3505664566286</v>
      </c>
      <c r="T44" s="8">
        <v>632.57096938714778</v>
      </c>
      <c r="U44" s="8">
        <v>533.4499279002182</v>
      </c>
      <c r="V44" s="8">
        <v>431.28153319254761</v>
      </c>
      <c r="W44" s="8">
        <v>653.56261849800637</v>
      </c>
      <c r="X44" s="8">
        <v>339.57650461724631</v>
      </c>
      <c r="Y44" s="8">
        <v>396.40803637461818</v>
      </c>
      <c r="Z44" s="8">
        <v>414.47160061106763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4.7445588516475072E-4</v>
      </c>
      <c r="U45" s="8">
        <v>6.4490930885509139E-4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0.1734101885654083</v>
      </c>
      <c r="W47" s="8">
        <v>0.12203874105845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10115.953872391327</v>
      </c>
      <c r="D48" s="8">
        <v>11512.650460708513</v>
      </c>
      <c r="E48" s="8">
        <v>11240.638111535845</v>
      </c>
      <c r="F48" s="8">
        <v>12736.126546677626</v>
      </c>
      <c r="G48" s="8">
        <v>13252.333012725416</v>
      </c>
      <c r="H48" s="8">
        <v>14568.631177672012</v>
      </c>
      <c r="I48" s="8">
        <v>12435.20952622338</v>
      </c>
      <c r="J48" s="8">
        <v>11185.620776270558</v>
      </c>
      <c r="K48" s="8">
        <v>12464.89027449998</v>
      </c>
      <c r="L48" s="8">
        <v>10399.193988557981</v>
      </c>
      <c r="M48" s="8">
        <v>10928.613856232987</v>
      </c>
      <c r="N48" s="8">
        <v>11326.166091456969</v>
      </c>
      <c r="O48" s="8">
        <v>9494.9101540047486</v>
      </c>
      <c r="P48" s="8">
        <v>8624.5859733009056</v>
      </c>
      <c r="Q48" s="8">
        <v>7818.9250149531008</v>
      </c>
      <c r="R48" s="8">
        <v>8804.1736807214329</v>
      </c>
      <c r="S48" s="8">
        <v>8194.638914277175</v>
      </c>
      <c r="T48" s="8">
        <v>7216.3076821143386</v>
      </c>
      <c r="U48" s="8">
        <v>7397.8840221616929</v>
      </c>
      <c r="V48" s="8">
        <v>7039.3642450665866</v>
      </c>
      <c r="W48" s="8">
        <v>6525.8038026861814</v>
      </c>
      <c r="X48" s="8">
        <v>6515.0252648351106</v>
      </c>
      <c r="Y48" s="8">
        <v>6561.8964730322577</v>
      </c>
      <c r="Z48" s="8">
        <v>5763.9884107923408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31.827157229736859</v>
      </c>
      <c r="D50" s="8">
        <v>29.478456173798172</v>
      </c>
      <c r="E50" s="8">
        <v>452.44042582391421</v>
      </c>
      <c r="F50" s="8">
        <v>549.97041640899295</v>
      </c>
      <c r="G50" s="8">
        <v>1278.7185946973293</v>
      </c>
      <c r="H50" s="8">
        <v>952.99177391053422</v>
      </c>
      <c r="I50" s="8">
        <v>701.31776649627761</v>
      </c>
      <c r="J50" s="8">
        <v>715.12596555345874</v>
      </c>
      <c r="K50" s="8">
        <v>811.12261827210807</v>
      </c>
      <c r="L50" s="8">
        <v>137.68028468058756</v>
      </c>
      <c r="M50" s="8">
        <v>197.06792700024113</v>
      </c>
      <c r="N50" s="8">
        <v>206.4312577105384</v>
      </c>
      <c r="O50" s="8">
        <v>222.00795519383132</v>
      </c>
      <c r="P50" s="8">
        <v>200.12543024377223</v>
      </c>
      <c r="Q50" s="8">
        <v>211.02694136858011</v>
      </c>
      <c r="R50" s="8">
        <v>241.75316885279724</v>
      </c>
      <c r="S50" s="8">
        <v>265.18717741517889</v>
      </c>
      <c r="T50" s="8">
        <v>149.04307490209277</v>
      </c>
      <c r="U50" s="8">
        <v>281.77217395455045</v>
      </c>
      <c r="V50" s="8">
        <v>272.56613782673782</v>
      </c>
      <c r="W50" s="8">
        <v>242.15615125923665</v>
      </c>
      <c r="X50" s="8">
        <v>275.81646650691584</v>
      </c>
      <c r="Y50" s="8">
        <v>238.96089180587518</v>
      </c>
      <c r="Z50" s="8">
        <v>224.00254090224973</v>
      </c>
    </row>
    <row r="51" spans="1:26" ht="11.25" customHeight="1" x14ac:dyDescent="0.2">
      <c r="A51" s="25" t="s">
        <v>88</v>
      </c>
      <c r="B51" s="26" t="s">
        <v>89</v>
      </c>
      <c r="C51" s="27">
        <v>15555.355899231001</v>
      </c>
      <c r="D51" s="27">
        <v>16337.169238131244</v>
      </c>
      <c r="E51" s="27">
        <v>15565.471569966592</v>
      </c>
      <c r="F51" s="27">
        <v>16788.415308220236</v>
      </c>
      <c r="G51" s="27">
        <v>16232.535675628575</v>
      </c>
      <c r="H51" s="27">
        <v>16748.387177864421</v>
      </c>
      <c r="I51" s="27">
        <v>14299.642387798001</v>
      </c>
      <c r="J51" s="27">
        <v>14230.511101266626</v>
      </c>
      <c r="K51" s="27">
        <v>14387.029443015696</v>
      </c>
      <c r="L51" s="27">
        <v>10727.754844060857</v>
      </c>
      <c r="M51" s="27">
        <v>11686.485844111303</v>
      </c>
      <c r="N51" s="27">
        <v>11834.002792459443</v>
      </c>
      <c r="O51" s="27">
        <v>11058.574964755873</v>
      </c>
      <c r="P51" s="27">
        <v>11518.263307221408</v>
      </c>
      <c r="Q51" s="27">
        <v>11339.393102363023</v>
      </c>
      <c r="R51" s="27">
        <v>11555.320546646533</v>
      </c>
      <c r="S51" s="27">
        <v>12206.18333872575</v>
      </c>
      <c r="T51" s="27">
        <v>12150.246269268668</v>
      </c>
      <c r="U51" s="27">
        <v>12415.080140461425</v>
      </c>
      <c r="V51" s="27">
        <v>12296.528228491301</v>
      </c>
      <c r="W51" s="27">
        <v>11751.116366127862</v>
      </c>
      <c r="X51" s="27">
        <v>13169.826028685469</v>
      </c>
      <c r="Y51" s="27">
        <v>11913.422189614188</v>
      </c>
      <c r="Z51" s="27">
        <v>10472.751906599648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1139.4231597518556</v>
      </c>
      <c r="D52" s="27">
        <f t="shared" ref="D52:X52" si="28">SUM(D53:D54)</f>
        <v>943.15760506774632</v>
      </c>
      <c r="E52" s="27">
        <f t="shared" si="28"/>
        <v>853.30207458417067</v>
      </c>
      <c r="F52" s="27">
        <f t="shared" si="28"/>
        <v>1210.2607218607168</v>
      </c>
      <c r="G52" s="27">
        <f t="shared" si="28"/>
        <v>1385.2795594530612</v>
      </c>
      <c r="H52" s="27">
        <f t="shared" si="28"/>
        <v>1506.1512336955902</v>
      </c>
      <c r="I52" s="27">
        <f t="shared" si="28"/>
        <v>1750.8873164559648</v>
      </c>
      <c r="J52" s="27">
        <f t="shared" si="28"/>
        <v>2018.5837528020782</v>
      </c>
      <c r="K52" s="27">
        <f t="shared" si="28"/>
        <v>3414.5755349588035</v>
      </c>
      <c r="L52" s="27">
        <f t="shared" si="28"/>
        <v>3941.918571005659</v>
      </c>
      <c r="M52" s="27">
        <f t="shared" si="28"/>
        <v>4883.3418552562198</v>
      </c>
      <c r="N52" s="27">
        <f t="shared" si="28"/>
        <v>6369.9309087446545</v>
      </c>
      <c r="O52" s="27">
        <f t="shared" si="28"/>
        <v>6022.8943800388261</v>
      </c>
      <c r="P52" s="27">
        <f t="shared" si="28"/>
        <v>6531.968319127971</v>
      </c>
      <c r="Q52" s="27">
        <f t="shared" si="28"/>
        <v>6784.1331527717721</v>
      </c>
      <c r="R52" s="27">
        <f t="shared" si="28"/>
        <v>6897.3062833542335</v>
      </c>
      <c r="S52" s="27">
        <f t="shared" si="28"/>
        <v>7772.8509421351073</v>
      </c>
      <c r="T52" s="27">
        <f t="shared" si="28"/>
        <v>7431.8784344010755</v>
      </c>
      <c r="U52" s="27">
        <f t="shared" si="28"/>
        <v>8399.3103729565519</v>
      </c>
      <c r="V52" s="27">
        <f t="shared" si="28"/>
        <v>8575.0898401480772</v>
      </c>
      <c r="W52" s="27">
        <f t="shared" si="28"/>
        <v>8403.9723721669616</v>
      </c>
      <c r="X52" s="27">
        <f t="shared" si="28"/>
        <v>8895.0650629801876</v>
      </c>
      <c r="Y52" s="27">
        <f t="shared" ref="Y52:Z52" si="29">SUM(Y53:Y54)</f>
        <v>8769.0593201686279</v>
      </c>
      <c r="Z52" s="27">
        <f t="shared" si="29"/>
        <v>7964.8260781970403</v>
      </c>
    </row>
    <row r="53" spans="1:26" ht="11.25" customHeight="1" x14ac:dyDescent="0.2">
      <c r="A53" s="29" t="s">
        <v>116</v>
      </c>
      <c r="B53" s="7" t="s">
        <v>117</v>
      </c>
      <c r="C53" s="8">
        <v>1139.4231597518556</v>
      </c>
      <c r="D53" s="8">
        <v>932.8855352405759</v>
      </c>
      <c r="E53" s="8">
        <v>844.66788747806277</v>
      </c>
      <c r="F53" s="8">
        <v>992.75125380890438</v>
      </c>
      <c r="G53" s="8">
        <v>1109.4948499012962</v>
      </c>
      <c r="H53" s="8">
        <v>1131.1769618623057</v>
      </c>
      <c r="I53" s="8">
        <v>1351.400184327633</v>
      </c>
      <c r="J53" s="8">
        <v>1357.1056017153073</v>
      </c>
      <c r="K53" s="8">
        <v>3288.68614543683</v>
      </c>
      <c r="L53" s="8">
        <v>3644.3063533941868</v>
      </c>
      <c r="M53" s="8">
        <v>4523.5209449537997</v>
      </c>
      <c r="N53" s="8">
        <v>5829.2342598882478</v>
      </c>
      <c r="O53" s="8">
        <v>5421.1938164194198</v>
      </c>
      <c r="P53" s="8">
        <v>5607.7259587929902</v>
      </c>
      <c r="Q53" s="8">
        <v>5929.9522726202304</v>
      </c>
      <c r="R53" s="8">
        <v>6020.7486338951994</v>
      </c>
      <c r="S53" s="8">
        <v>6802.9360673392921</v>
      </c>
      <c r="T53" s="8">
        <v>6342.3689752044684</v>
      </c>
      <c r="U53" s="8">
        <v>7284.5320757520522</v>
      </c>
      <c r="V53" s="8">
        <v>7480.1281377062096</v>
      </c>
      <c r="W53" s="8">
        <v>7306.3651761603296</v>
      </c>
      <c r="X53" s="8">
        <v>7753.9911357718656</v>
      </c>
      <c r="Y53" s="8">
        <v>7696.2858091481967</v>
      </c>
      <c r="Z53" s="8">
        <v>7043.9665467403065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10.27206982717037</v>
      </c>
      <c r="E54" s="45">
        <v>8.6341871061078788</v>
      </c>
      <c r="F54" s="45">
        <v>217.50946805181241</v>
      </c>
      <c r="G54" s="45">
        <v>275.78470955176505</v>
      </c>
      <c r="H54" s="45">
        <v>374.97427183328449</v>
      </c>
      <c r="I54" s="45">
        <v>399.48713212833178</v>
      </c>
      <c r="J54" s="45">
        <v>661.47815108677082</v>
      </c>
      <c r="K54" s="45">
        <v>125.88938952197365</v>
      </c>
      <c r="L54" s="45">
        <v>297.61221761147203</v>
      </c>
      <c r="M54" s="45">
        <v>359.82091030241992</v>
      </c>
      <c r="N54" s="45">
        <v>540.69664885640657</v>
      </c>
      <c r="O54" s="45">
        <v>601.70056361940601</v>
      </c>
      <c r="P54" s="45">
        <v>924.24236033498119</v>
      </c>
      <c r="Q54" s="45">
        <v>854.1808801515416</v>
      </c>
      <c r="R54" s="45">
        <v>876.55764945903366</v>
      </c>
      <c r="S54" s="45">
        <v>969.91487479581497</v>
      </c>
      <c r="T54" s="45">
        <v>1089.5094591966072</v>
      </c>
      <c r="U54" s="45">
        <v>1114.7782972045002</v>
      </c>
      <c r="V54" s="45">
        <v>1094.9617024418685</v>
      </c>
      <c r="W54" s="45">
        <v>1097.6071960066326</v>
      </c>
      <c r="X54" s="45">
        <v>1141.0739272083219</v>
      </c>
      <c r="Y54" s="45">
        <v>1072.7735110204314</v>
      </c>
      <c r="Z54" s="45">
        <v>920.85953145673398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1243.046875625342</v>
      </c>
      <c r="D61" s="49">
        <f t="shared" ref="D61:X61" si="31">SUM(D62:D72)</f>
        <v>1360.78617816582</v>
      </c>
      <c r="E61" s="49">
        <f t="shared" si="31"/>
        <v>1402.0622408618083</v>
      </c>
      <c r="F61" s="49">
        <f t="shared" si="31"/>
        <v>2174.3793234186865</v>
      </c>
      <c r="G61" s="49">
        <f t="shared" si="31"/>
        <v>2298.5628081406817</v>
      </c>
      <c r="H61" s="49">
        <f t="shared" si="31"/>
        <v>3273.0194906594675</v>
      </c>
      <c r="I61" s="49">
        <f t="shared" si="31"/>
        <v>3157.3652219767696</v>
      </c>
      <c r="J61" s="49">
        <f t="shared" si="31"/>
        <v>3171.328985647981</v>
      </c>
      <c r="K61" s="49">
        <f t="shared" si="31"/>
        <v>2603.6409691593808</v>
      </c>
      <c r="L61" s="49">
        <f t="shared" si="31"/>
        <v>2657.1784679713769</v>
      </c>
      <c r="M61" s="49">
        <f t="shared" si="31"/>
        <v>2734.2141321565</v>
      </c>
      <c r="N61" s="49">
        <f t="shared" si="31"/>
        <v>3227.3572019330882</v>
      </c>
      <c r="O61" s="49">
        <f t="shared" si="31"/>
        <v>2492.2622184276552</v>
      </c>
      <c r="P61" s="49">
        <f t="shared" si="31"/>
        <v>2740.9736145594111</v>
      </c>
      <c r="Q61" s="49">
        <f t="shared" si="31"/>
        <v>2757.8968710542695</v>
      </c>
      <c r="R61" s="49">
        <f t="shared" si="31"/>
        <v>3093.1969601902874</v>
      </c>
      <c r="S61" s="49">
        <f t="shared" si="31"/>
        <v>2942.5591649043272</v>
      </c>
      <c r="T61" s="49">
        <f t="shared" si="31"/>
        <v>3087.9778976648204</v>
      </c>
      <c r="U61" s="49">
        <f t="shared" si="31"/>
        <v>3204.0521879566031</v>
      </c>
      <c r="V61" s="49">
        <f t="shared" si="31"/>
        <v>3337.1616001966177</v>
      </c>
      <c r="W61" s="49">
        <f t="shared" si="31"/>
        <v>3499.9872089446658</v>
      </c>
      <c r="X61" s="49">
        <f t="shared" si="31"/>
        <v>3920.9605352950434</v>
      </c>
      <c r="Y61" s="49">
        <f t="shared" ref="Y61:Z61" si="32">SUM(Y62:Y72)</f>
        <v>4067.9870617203969</v>
      </c>
      <c r="Z61" s="49">
        <f t="shared" si="32"/>
        <v>3832.7637543481142</v>
      </c>
    </row>
    <row r="62" spans="1:26" ht="11.25" customHeight="1" x14ac:dyDescent="0.2">
      <c r="A62" s="50" t="s">
        <v>92</v>
      </c>
      <c r="B62" s="51" t="s">
        <v>93</v>
      </c>
      <c r="C62" s="52">
        <v>1242.8676675364009</v>
      </c>
      <c r="D62" s="52">
        <v>1345.488306977602</v>
      </c>
      <c r="E62" s="52">
        <v>1389.2490773512925</v>
      </c>
      <c r="F62" s="52">
        <v>1891.0855118224902</v>
      </c>
      <c r="G62" s="52">
        <v>1956.0379934728751</v>
      </c>
      <c r="H62" s="52">
        <v>2855.1994509812725</v>
      </c>
      <c r="I62" s="52">
        <v>2761.2185121336101</v>
      </c>
      <c r="J62" s="52">
        <v>2459.5864886569366</v>
      </c>
      <c r="K62" s="52">
        <v>2473.3940301569828</v>
      </c>
      <c r="L62" s="52">
        <v>2507.6874825040272</v>
      </c>
      <c r="M62" s="52">
        <v>2530.8020996575997</v>
      </c>
      <c r="N62" s="52">
        <v>2797.2349012490167</v>
      </c>
      <c r="O62" s="52">
        <v>1982.5195441142519</v>
      </c>
      <c r="P62" s="52">
        <v>2014.1166702186395</v>
      </c>
      <c r="Q62" s="52">
        <v>2012.837248904375</v>
      </c>
      <c r="R62" s="52">
        <v>2257.1285043776002</v>
      </c>
      <c r="S62" s="52">
        <v>2108.7631454333946</v>
      </c>
      <c r="T62" s="52">
        <v>2085.4446491450358</v>
      </c>
      <c r="U62" s="52">
        <v>2049.953123888657</v>
      </c>
      <c r="V62" s="52">
        <v>2204.8056649170139</v>
      </c>
      <c r="W62" s="52">
        <v>2346.8885760591102</v>
      </c>
      <c r="X62" s="52">
        <v>2738.2123342830801</v>
      </c>
      <c r="Y62" s="52">
        <v>2848.8118915307623</v>
      </c>
      <c r="Z62" s="52">
        <v>2771.312223474954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0.17920808894106985</v>
      </c>
      <c r="D64" s="52">
        <v>0.15061989473114448</v>
      </c>
      <c r="E64" s="52">
        <v>0.11413653595804855</v>
      </c>
      <c r="F64" s="52">
        <v>0.79827853217487765</v>
      </c>
      <c r="G64" s="52">
        <v>0.48389199004030925</v>
      </c>
      <c r="H64" s="52">
        <v>0.75162501048505947</v>
      </c>
      <c r="I64" s="52">
        <v>0.73313598236539101</v>
      </c>
      <c r="J64" s="52">
        <v>2.6790053649159122</v>
      </c>
      <c r="K64" s="52">
        <v>2.0333447636984658</v>
      </c>
      <c r="L64" s="52">
        <v>4.0995122902701544</v>
      </c>
      <c r="M64" s="52">
        <v>4.2595960514775602</v>
      </c>
      <c r="N64" s="52">
        <v>5.6218184896274055</v>
      </c>
      <c r="O64" s="52">
        <v>5.4108408459529667</v>
      </c>
      <c r="P64" s="52">
        <v>6.2990196721650795</v>
      </c>
      <c r="Q64" s="52">
        <v>12.230024481667115</v>
      </c>
      <c r="R64" s="52">
        <v>12.328325819138572</v>
      </c>
      <c r="S64" s="52">
        <v>18.726970498915225</v>
      </c>
      <c r="T64" s="52">
        <v>24.093701458054408</v>
      </c>
      <c r="U64" s="52">
        <v>30.875340060024513</v>
      </c>
      <c r="V64" s="52">
        <v>37.974185534573124</v>
      </c>
      <c r="W64" s="52">
        <v>56.27632546205799</v>
      </c>
      <c r="X64" s="52">
        <v>101.44290465280103</v>
      </c>
      <c r="Y64" s="52">
        <v>130.56419434584726</v>
      </c>
      <c r="Z64" s="52">
        <v>147.15355816018868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15.147251293486921</v>
      </c>
      <c r="E65" s="52">
        <v>12.699026974557638</v>
      </c>
      <c r="F65" s="52">
        <v>268.79074596378859</v>
      </c>
      <c r="G65" s="52">
        <v>339.85138544289197</v>
      </c>
      <c r="H65" s="52">
        <v>414.78032609523973</v>
      </c>
      <c r="I65" s="52">
        <v>393.12042681058114</v>
      </c>
      <c r="J65" s="52">
        <v>701.86241810651552</v>
      </c>
      <c r="K65" s="52">
        <v>124.19180559390023</v>
      </c>
      <c r="L65" s="52">
        <v>140.18671809301497</v>
      </c>
      <c r="M65" s="52">
        <v>159.62972906938285</v>
      </c>
      <c r="N65" s="52">
        <v>385.94849381878379</v>
      </c>
      <c r="O65" s="52">
        <v>498.14123095211295</v>
      </c>
      <c r="P65" s="52">
        <v>713.17545198144353</v>
      </c>
      <c r="Q65" s="52">
        <v>725.84819874463392</v>
      </c>
      <c r="R65" s="52">
        <v>815.8676822914548</v>
      </c>
      <c r="S65" s="52">
        <v>803.1120393028873</v>
      </c>
      <c r="T65" s="52">
        <v>966.4966002125359</v>
      </c>
      <c r="U65" s="52">
        <v>1111.7808625967709</v>
      </c>
      <c r="V65" s="52">
        <v>1080.9973101100954</v>
      </c>
      <c r="W65" s="52">
        <v>1086.7456551443236</v>
      </c>
      <c r="X65" s="52">
        <v>1071.6768268709238</v>
      </c>
      <c r="Y65" s="52">
        <v>1079.3083081206578</v>
      </c>
      <c r="Z65" s="52">
        <v>904.34141755949236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2.1274328419339499E-3</v>
      </c>
      <c r="K67" s="52">
        <v>7.25416565340455E-4</v>
      </c>
      <c r="L67" s="52">
        <v>8.6913216940076999E-4</v>
      </c>
      <c r="M67" s="52">
        <v>7.2305037896630401E-4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2.8998908378969181E-4</v>
      </c>
      <c r="W67" s="52">
        <v>3.2383814825489649E-4</v>
      </c>
      <c r="X67" s="52">
        <v>7.1600953539875862E-4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2.2814719446770208E-3</v>
      </c>
      <c r="M68" s="52">
        <v>1.0329291128090058E-3</v>
      </c>
      <c r="N68" s="52">
        <v>5.7452064424708725E-3</v>
      </c>
      <c r="O68" s="52">
        <v>5.4768215780930038E-3</v>
      </c>
      <c r="P68" s="52">
        <v>2.7798219086429534E-3</v>
      </c>
      <c r="Q68" s="52">
        <v>1.8165669703079968E-2</v>
      </c>
      <c r="R68" s="52">
        <v>4.9174707930375386E-2</v>
      </c>
      <c r="S68" s="52">
        <v>9.0720029777560787E-2</v>
      </c>
      <c r="T68" s="52">
        <v>0.30607699006685668</v>
      </c>
      <c r="U68" s="52">
        <v>0.41791405154402506</v>
      </c>
      <c r="V68" s="52">
        <v>0.39242331805765845</v>
      </c>
      <c r="W68" s="52">
        <v>0</v>
      </c>
      <c r="X68" s="52">
        <v>0</v>
      </c>
      <c r="Y68" s="52">
        <v>0</v>
      </c>
      <c r="Z68" s="52">
        <v>0.52054289454090241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7.7732055985977409E-3</v>
      </c>
      <c r="I69" s="52">
        <v>3.672543451772204E-2</v>
      </c>
      <c r="J69" s="52">
        <v>1.0980158183960236</v>
      </c>
      <c r="K69" s="52">
        <v>1.0285188117278283</v>
      </c>
      <c r="L69" s="52">
        <v>1.0664785553359939</v>
      </c>
      <c r="M69" s="52">
        <v>2.2502981489226013</v>
      </c>
      <c r="N69" s="52">
        <v>2.2125512287431071</v>
      </c>
      <c r="O69" s="52">
        <v>1.3200653815108523</v>
      </c>
      <c r="P69" s="52">
        <v>1.2216898836948666</v>
      </c>
      <c r="Q69" s="52">
        <v>1.2851264170709589</v>
      </c>
      <c r="R69" s="52">
        <v>2.6427443547388778</v>
      </c>
      <c r="S69" s="52">
        <v>2.8206286883521621</v>
      </c>
      <c r="T69" s="52">
        <v>3.3357179010671083</v>
      </c>
      <c r="U69" s="52">
        <v>4.3102521057840066</v>
      </c>
      <c r="V69" s="52">
        <v>4.7502389382700132</v>
      </c>
      <c r="W69" s="52">
        <v>4.9526423843503142</v>
      </c>
      <c r="X69" s="52">
        <v>5.610219351427209</v>
      </c>
      <c r="Y69" s="52">
        <v>5.6061367254647978</v>
      </c>
      <c r="Z69" s="52">
        <v>6.8049566076679859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13.704787100232977</v>
      </c>
      <c r="G72" s="55">
        <v>2.1895372348744626</v>
      </c>
      <c r="H72" s="55">
        <v>2.2803153668715086</v>
      </c>
      <c r="I72" s="55">
        <v>2.2564216156949959</v>
      </c>
      <c r="J72" s="55">
        <v>6.1009302683747384</v>
      </c>
      <c r="K72" s="55">
        <v>2.9925444165061625</v>
      </c>
      <c r="L72" s="55">
        <v>4.1351259246147931</v>
      </c>
      <c r="M72" s="55">
        <v>37.270653249625845</v>
      </c>
      <c r="N72" s="55">
        <v>36.333691940474502</v>
      </c>
      <c r="O72" s="55">
        <v>4.8650603122487803</v>
      </c>
      <c r="P72" s="55">
        <v>6.1580029815597257</v>
      </c>
      <c r="Q72" s="55">
        <v>5.6781068368197403</v>
      </c>
      <c r="R72" s="55">
        <v>5.1805286394241579</v>
      </c>
      <c r="S72" s="55">
        <v>9.0456609510003183</v>
      </c>
      <c r="T72" s="55">
        <v>8.3011519580606894</v>
      </c>
      <c r="U72" s="55">
        <v>6.7146952538228124</v>
      </c>
      <c r="V72" s="55">
        <v>8.2414873895234884</v>
      </c>
      <c r="W72" s="55">
        <v>5.1236860566756555</v>
      </c>
      <c r="X72" s="55">
        <v>4.0175341272757006</v>
      </c>
      <c r="Y72" s="55">
        <v>3.6965309976650111</v>
      </c>
      <c r="Z72" s="55">
        <v>2.6310556512699774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290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13693.472348655909</v>
      </c>
      <c r="D2" s="21">
        <f t="shared" ref="D2:X2" si="0">SUM(D3,D17,D22,D25,D26,D51,D52)</f>
        <v>13463.801553149835</v>
      </c>
      <c r="E2" s="21">
        <f t="shared" si="0"/>
        <v>13079.514956902129</v>
      </c>
      <c r="F2" s="21">
        <f t="shared" si="0"/>
        <v>13223.799627275508</v>
      </c>
      <c r="G2" s="21">
        <f t="shared" si="0"/>
        <v>13241.095704491101</v>
      </c>
      <c r="H2" s="21">
        <f t="shared" si="0"/>
        <v>13031.901111447345</v>
      </c>
      <c r="I2" s="21">
        <f t="shared" si="0"/>
        <v>13053.397204459096</v>
      </c>
      <c r="J2" s="21">
        <f t="shared" si="0"/>
        <v>13325.686280293914</v>
      </c>
      <c r="K2" s="21">
        <f t="shared" si="0"/>
        <v>13113.706511284996</v>
      </c>
      <c r="L2" s="21">
        <f t="shared" si="0"/>
        <v>11255.525445743457</v>
      </c>
      <c r="M2" s="21">
        <f t="shared" si="0"/>
        <v>11764.562333114147</v>
      </c>
      <c r="N2" s="21">
        <f t="shared" si="0"/>
        <v>11904.800842946353</v>
      </c>
      <c r="O2" s="21">
        <f t="shared" si="0"/>
        <v>11651.373582419441</v>
      </c>
      <c r="P2" s="21">
        <f t="shared" si="0"/>
        <v>11123.527655622012</v>
      </c>
      <c r="Q2" s="21">
        <f t="shared" si="0"/>
        <v>11306.436782599319</v>
      </c>
      <c r="R2" s="21">
        <f t="shared" si="0"/>
        <v>11358.218416332242</v>
      </c>
      <c r="S2" s="21">
        <f t="shared" si="0"/>
        <v>11650.717576286756</v>
      </c>
      <c r="T2" s="21">
        <f t="shared" si="0"/>
        <v>11727.239324903909</v>
      </c>
      <c r="U2" s="21">
        <f t="shared" si="0"/>
        <v>11940.564967058155</v>
      </c>
      <c r="V2" s="21">
        <f t="shared" si="0"/>
        <v>11660.758021949026</v>
      </c>
      <c r="W2" s="21">
        <f t="shared" si="0"/>
        <v>11396.851429402939</v>
      </c>
      <c r="X2" s="21">
        <f t="shared" si="0"/>
        <v>11631.191842502009</v>
      </c>
      <c r="Y2" s="21">
        <f t="shared" ref="Y2:Z2" si="1">SUM(Y3,Y17,Y22,Y25,Y26,Y51,Y52)</f>
        <v>11171.31947321707</v>
      </c>
      <c r="Z2" s="21">
        <f t="shared" si="1"/>
        <v>10186.829902316207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4476.4773492629784</v>
      </c>
      <c r="D3" s="24">
        <f t="shared" si="2"/>
        <v>4080.663324730494</v>
      </c>
      <c r="E3" s="24">
        <f t="shared" si="2"/>
        <v>3709.4961648449171</v>
      </c>
      <c r="F3" s="24">
        <f t="shared" si="2"/>
        <v>3735.8306922966049</v>
      </c>
      <c r="G3" s="24">
        <f t="shared" si="2"/>
        <v>3713.4851455397866</v>
      </c>
      <c r="H3" s="24">
        <f t="shared" si="2"/>
        <v>3460.0813304019093</v>
      </c>
      <c r="I3" s="24">
        <f t="shared" si="2"/>
        <v>3606.5455927550211</v>
      </c>
      <c r="J3" s="24">
        <f t="shared" si="2"/>
        <v>4557.9309116564636</v>
      </c>
      <c r="K3" s="24">
        <f t="shared" si="2"/>
        <v>4383.9979662221012</v>
      </c>
      <c r="L3" s="24">
        <f t="shared" si="2"/>
        <v>3175.2066897611671</v>
      </c>
      <c r="M3" s="24">
        <f t="shared" si="2"/>
        <v>3484.3629434013014</v>
      </c>
      <c r="N3" s="24">
        <f t="shared" si="2"/>
        <v>3995.1109341254437</v>
      </c>
      <c r="O3" s="24">
        <f t="shared" si="2"/>
        <v>3769.565969434801</v>
      </c>
      <c r="P3" s="24">
        <f t="shared" si="2"/>
        <v>3344.0541529147731</v>
      </c>
      <c r="Q3" s="24">
        <f t="shared" si="2"/>
        <v>3589.7127209706441</v>
      </c>
      <c r="R3" s="24">
        <f t="shared" si="2"/>
        <v>3281.7322440927892</v>
      </c>
      <c r="S3" s="24">
        <f t="shared" si="2"/>
        <v>3290.6625751930742</v>
      </c>
      <c r="T3" s="24">
        <f t="shared" si="2"/>
        <v>3345.1211992370863</v>
      </c>
      <c r="U3" s="24">
        <f t="shared" si="2"/>
        <v>3430.5784076424957</v>
      </c>
      <c r="V3" s="24">
        <f t="shared" si="2"/>
        <v>3289.0908319184564</v>
      </c>
      <c r="W3" s="24">
        <f t="shared" si="2"/>
        <v>3256.4043716378019</v>
      </c>
      <c r="X3" s="24">
        <f t="shared" si="2"/>
        <v>3068.2396044002871</v>
      </c>
      <c r="Y3" s="24">
        <f t="shared" ref="Y3:Z3" si="3">SUM(Y4,Y8,Y11)</f>
        <v>2875.9056093487761</v>
      </c>
      <c r="Z3" s="24">
        <f t="shared" si="3"/>
        <v>2519.9442611256591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3114.9829660443161</v>
      </c>
      <c r="D4" s="19">
        <f t="shared" si="4"/>
        <v>2796.2625866245653</v>
      </c>
      <c r="E4" s="19">
        <f t="shared" si="4"/>
        <v>2529.5320557298974</v>
      </c>
      <c r="F4" s="19">
        <f t="shared" si="4"/>
        <v>2289.7371391251677</v>
      </c>
      <c r="G4" s="19">
        <f t="shared" si="4"/>
        <v>2229.9232673194806</v>
      </c>
      <c r="H4" s="19">
        <f t="shared" si="4"/>
        <v>2094.8045626955486</v>
      </c>
      <c r="I4" s="19">
        <f t="shared" si="4"/>
        <v>2175.7201130456333</v>
      </c>
      <c r="J4" s="19">
        <f t="shared" si="4"/>
        <v>3013.0352949137614</v>
      </c>
      <c r="K4" s="19">
        <f t="shared" si="4"/>
        <v>2839.070907002389</v>
      </c>
      <c r="L4" s="19">
        <f t="shared" si="4"/>
        <v>1883.0696374602251</v>
      </c>
      <c r="M4" s="19">
        <f t="shared" si="4"/>
        <v>2101.1823014468132</v>
      </c>
      <c r="N4" s="19">
        <f t="shared" si="4"/>
        <v>2564.8533792740291</v>
      </c>
      <c r="O4" s="19">
        <f t="shared" si="4"/>
        <v>2353.1358495086151</v>
      </c>
      <c r="P4" s="19">
        <f t="shared" si="4"/>
        <v>1948.0190692081144</v>
      </c>
      <c r="Q4" s="19">
        <f t="shared" si="4"/>
        <v>2113.4840953073694</v>
      </c>
      <c r="R4" s="19">
        <f t="shared" si="4"/>
        <v>1832.6430396078092</v>
      </c>
      <c r="S4" s="19">
        <f t="shared" si="4"/>
        <v>1843.7442550863425</v>
      </c>
      <c r="T4" s="19">
        <f t="shared" si="4"/>
        <v>1841.0378322781273</v>
      </c>
      <c r="U4" s="19">
        <f t="shared" si="4"/>
        <v>1944.2300227789533</v>
      </c>
      <c r="V4" s="19">
        <f t="shared" si="4"/>
        <v>1907.4424963417496</v>
      </c>
      <c r="W4" s="19">
        <f t="shared" si="4"/>
        <v>1632.3243712914721</v>
      </c>
      <c r="X4" s="19">
        <f t="shared" si="4"/>
        <v>1612.7266998449209</v>
      </c>
      <c r="Y4" s="19">
        <f t="shared" ref="Y4:Z4" si="5">SUM(Y5:Y7)</f>
        <v>1297.4017550226545</v>
      </c>
      <c r="Z4" s="19">
        <f t="shared" si="5"/>
        <v>1025.1910589731312</v>
      </c>
    </row>
    <row r="5" spans="1:26" ht="11.25" customHeight="1" x14ac:dyDescent="0.2">
      <c r="A5" s="28" t="s">
        <v>4</v>
      </c>
      <c r="B5" s="7" t="s">
        <v>5</v>
      </c>
      <c r="C5" s="8">
        <v>17.329486211921054</v>
      </c>
      <c r="D5" s="8">
        <v>13.625426842788817</v>
      </c>
      <c r="E5" s="8">
        <v>89.228554102568182</v>
      </c>
      <c r="F5" s="8">
        <v>102.91471334238386</v>
      </c>
      <c r="G5" s="8">
        <v>135.31020075828607</v>
      </c>
      <c r="H5" s="8">
        <v>122.95591954664368</v>
      </c>
      <c r="I5" s="8">
        <v>131.57560923418961</v>
      </c>
      <c r="J5" s="8">
        <v>133.87642780993977</v>
      </c>
      <c r="K5" s="8">
        <v>165.00452822447483</v>
      </c>
      <c r="L5" s="8">
        <v>137.48544314586482</v>
      </c>
      <c r="M5" s="8">
        <v>271.18514552125151</v>
      </c>
      <c r="N5" s="8">
        <v>314.67748709615444</v>
      </c>
      <c r="O5" s="8">
        <v>255.89760974373002</v>
      </c>
      <c r="P5" s="8">
        <v>152.408254714847</v>
      </c>
      <c r="Q5" s="8">
        <v>95.495683413419485</v>
      </c>
      <c r="R5" s="8">
        <v>79.886603016651591</v>
      </c>
      <c r="S5" s="8">
        <v>111.10211883718979</v>
      </c>
      <c r="T5" s="8">
        <v>120.65467673835853</v>
      </c>
      <c r="U5" s="8">
        <v>144.26029239811049</v>
      </c>
      <c r="V5" s="8">
        <v>118.82009670905309</v>
      </c>
      <c r="W5" s="8">
        <v>100.51531304946988</v>
      </c>
      <c r="X5" s="8">
        <v>168.0535857854731</v>
      </c>
      <c r="Y5" s="8">
        <v>88.895174188247381</v>
      </c>
      <c r="Z5" s="8">
        <v>26.71559543469974</v>
      </c>
    </row>
    <row r="6" spans="1:26" ht="11.25" customHeight="1" x14ac:dyDescent="0.2">
      <c r="A6" s="28" t="s">
        <v>6</v>
      </c>
      <c r="B6" s="7" t="s">
        <v>7</v>
      </c>
      <c r="C6" s="8">
        <v>1.4981559163154081</v>
      </c>
      <c r="D6" s="8">
        <v>0.86096772834334656</v>
      </c>
      <c r="E6" s="8">
        <v>0.44986772161107291</v>
      </c>
      <c r="F6" s="8">
        <v>0</v>
      </c>
      <c r="G6" s="8">
        <v>0</v>
      </c>
      <c r="H6" s="8">
        <v>0</v>
      </c>
      <c r="I6" s="8">
        <v>0</v>
      </c>
      <c r="J6" s="8">
        <v>9.5284528330310465</v>
      </c>
      <c r="K6" s="8">
        <v>4.4020183980623333</v>
      </c>
      <c r="L6" s="8">
        <v>0</v>
      </c>
      <c r="M6" s="8">
        <v>0</v>
      </c>
      <c r="N6" s="8">
        <v>0</v>
      </c>
      <c r="O6" s="8">
        <v>36.803906324265469</v>
      </c>
      <c r="P6" s="8">
        <v>0</v>
      </c>
      <c r="Q6" s="8">
        <v>0.43191827966708812</v>
      </c>
      <c r="R6" s="8">
        <v>0.49527880224967358</v>
      </c>
      <c r="S6" s="8">
        <v>0.70687736147275637</v>
      </c>
      <c r="T6" s="8">
        <v>0.43524682791425062</v>
      </c>
      <c r="U6" s="8">
        <v>0.79793805300319764</v>
      </c>
      <c r="V6" s="8">
        <v>0.5997557203130558</v>
      </c>
      <c r="W6" s="8">
        <v>0.68739478244437546</v>
      </c>
      <c r="X6" s="8">
        <v>0.7693040131856197</v>
      </c>
      <c r="Y6" s="8">
        <v>0.79410767420624151</v>
      </c>
      <c r="Z6" s="8">
        <v>0.51900004237940178</v>
      </c>
    </row>
    <row r="7" spans="1:26" ht="11.25" customHeight="1" x14ac:dyDescent="0.2">
      <c r="A7" s="28" t="s">
        <v>8</v>
      </c>
      <c r="B7" s="7" t="s">
        <v>9</v>
      </c>
      <c r="C7" s="8">
        <v>3096.1553239160794</v>
      </c>
      <c r="D7" s="8">
        <v>2781.7761920534331</v>
      </c>
      <c r="E7" s="8">
        <v>2439.8536339057182</v>
      </c>
      <c r="F7" s="8">
        <v>2186.8224257827837</v>
      </c>
      <c r="G7" s="8">
        <v>2094.6130665611945</v>
      </c>
      <c r="H7" s="8">
        <v>1971.8486431489048</v>
      </c>
      <c r="I7" s="8">
        <v>2044.1445038114439</v>
      </c>
      <c r="J7" s="8">
        <v>2869.6304142707904</v>
      </c>
      <c r="K7" s="8">
        <v>2669.664360379852</v>
      </c>
      <c r="L7" s="8">
        <v>1745.5841943143603</v>
      </c>
      <c r="M7" s="8">
        <v>1829.9971559255616</v>
      </c>
      <c r="N7" s="8">
        <v>2250.1758921778746</v>
      </c>
      <c r="O7" s="8">
        <v>2060.4343334406194</v>
      </c>
      <c r="P7" s="8">
        <v>1795.6108144932673</v>
      </c>
      <c r="Q7" s="8">
        <v>2017.5564936142828</v>
      </c>
      <c r="R7" s="8">
        <v>1752.2611577889079</v>
      </c>
      <c r="S7" s="8">
        <v>1731.93525888768</v>
      </c>
      <c r="T7" s="8">
        <v>1719.9479087118546</v>
      </c>
      <c r="U7" s="8">
        <v>1799.1717923278395</v>
      </c>
      <c r="V7" s="8">
        <v>1788.0226439123835</v>
      </c>
      <c r="W7" s="8">
        <v>1531.1216634595578</v>
      </c>
      <c r="X7" s="8">
        <v>1443.9038100462622</v>
      </c>
      <c r="Y7" s="8">
        <v>1207.7124731602009</v>
      </c>
      <c r="Z7" s="8">
        <v>997.95646349605215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179.9092000394738</v>
      </c>
      <c r="D8" s="19">
        <f t="shared" ref="D8:X8" si="7">SUM(D9:D10)</f>
        <v>133.99322486154566</v>
      </c>
      <c r="E8" s="19">
        <f t="shared" si="7"/>
        <v>128.29975243680215</v>
      </c>
      <c r="F8" s="19">
        <f t="shared" si="7"/>
        <v>125.22823365967632</v>
      </c>
      <c r="G8" s="19">
        <f t="shared" si="7"/>
        <v>146.46867611428991</v>
      </c>
      <c r="H8" s="19">
        <f t="shared" si="7"/>
        <v>107.00140015358095</v>
      </c>
      <c r="I8" s="19">
        <f t="shared" si="7"/>
        <v>111.0441024745317</v>
      </c>
      <c r="J8" s="19">
        <f t="shared" si="7"/>
        <v>114.05175767936828</v>
      </c>
      <c r="K8" s="19">
        <f t="shared" si="7"/>
        <v>121.36370126702755</v>
      </c>
      <c r="L8" s="19">
        <f t="shared" si="7"/>
        <v>117.93066505283996</v>
      </c>
      <c r="M8" s="19">
        <f t="shared" si="7"/>
        <v>111.68907774000968</v>
      </c>
      <c r="N8" s="19">
        <f t="shared" si="7"/>
        <v>102.03873294403797</v>
      </c>
      <c r="O8" s="19">
        <f t="shared" si="7"/>
        <v>155.36582696769398</v>
      </c>
      <c r="P8" s="19">
        <f t="shared" si="7"/>
        <v>135.26442078709306</v>
      </c>
      <c r="Q8" s="19">
        <f t="shared" si="7"/>
        <v>150.39947535344101</v>
      </c>
      <c r="R8" s="19">
        <f t="shared" si="7"/>
        <v>150.75712322722541</v>
      </c>
      <c r="S8" s="19">
        <f t="shared" si="7"/>
        <v>147.80785841386836</v>
      </c>
      <c r="T8" s="19">
        <f t="shared" si="7"/>
        <v>142.40719867790693</v>
      </c>
      <c r="U8" s="19">
        <f t="shared" si="7"/>
        <v>144.49773601906668</v>
      </c>
      <c r="V8" s="19">
        <f t="shared" si="7"/>
        <v>119.58283697014912</v>
      </c>
      <c r="W8" s="19">
        <f t="shared" si="7"/>
        <v>115.17118918542037</v>
      </c>
      <c r="X8" s="19">
        <f t="shared" si="7"/>
        <v>142.46413481957069</v>
      </c>
      <c r="Y8" s="19">
        <f t="shared" ref="Y8:Z8" si="8">SUM(Y9:Y10)</f>
        <v>143.39164703183863</v>
      </c>
      <c r="Z8" s="19">
        <f t="shared" si="8"/>
        <v>142.45678722626909</v>
      </c>
    </row>
    <row r="9" spans="1:26" ht="11.25" customHeight="1" x14ac:dyDescent="0.2">
      <c r="A9" s="28" t="s">
        <v>10</v>
      </c>
      <c r="B9" s="7" t="s">
        <v>11</v>
      </c>
      <c r="C9" s="8">
        <v>99.927004412153195</v>
      </c>
      <c r="D9" s="8">
        <v>72.205287542542095</v>
      </c>
      <c r="E9" s="8">
        <v>57.712425634527285</v>
      </c>
      <c r="F9" s="8">
        <v>48.707050824358163</v>
      </c>
      <c r="G9" s="8">
        <v>76.591503575802932</v>
      </c>
      <c r="H9" s="8">
        <v>55.305866258335854</v>
      </c>
      <c r="I9" s="8">
        <v>74.158149742437615</v>
      </c>
      <c r="J9" s="8">
        <v>68.836058732788644</v>
      </c>
      <c r="K9" s="8">
        <v>69.717680005149731</v>
      </c>
      <c r="L9" s="8">
        <v>58.295550536520466</v>
      </c>
      <c r="M9" s="8">
        <v>49.022288736023036</v>
      </c>
      <c r="N9" s="8">
        <v>44.840628652751462</v>
      </c>
      <c r="O9" s="8">
        <v>71.321179169417803</v>
      </c>
      <c r="P9" s="8">
        <v>74.416247040180451</v>
      </c>
      <c r="Q9" s="8">
        <v>76.267936110245373</v>
      </c>
      <c r="R9" s="8">
        <v>76.187159991620305</v>
      </c>
      <c r="S9" s="8">
        <v>77.670133743688126</v>
      </c>
      <c r="T9" s="8">
        <v>68.082628947915353</v>
      </c>
      <c r="U9" s="8">
        <v>66.585761273842905</v>
      </c>
      <c r="V9" s="8">
        <v>68.839713034641846</v>
      </c>
      <c r="W9" s="8">
        <v>63.370555723747756</v>
      </c>
      <c r="X9" s="8">
        <v>72.947569142339361</v>
      </c>
      <c r="Y9" s="8">
        <v>90.265763753302053</v>
      </c>
      <c r="Z9" s="8">
        <v>86.866396718593421</v>
      </c>
    </row>
    <row r="10" spans="1:26" ht="11.25" customHeight="1" x14ac:dyDescent="0.2">
      <c r="A10" s="28" t="s">
        <v>12</v>
      </c>
      <c r="B10" s="7" t="s">
        <v>13</v>
      </c>
      <c r="C10" s="8">
        <v>79.982195627320607</v>
      </c>
      <c r="D10" s="8">
        <v>61.787937319003561</v>
      </c>
      <c r="E10" s="8">
        <v>70.587326802274873</v>
      </c>
      <c r="F10" s="8">
        <v>76.521182835318157</v>
      </c>
      <c r="G10" s="8">
        <v>69.877172538486988</v>
      </c>
      <c r="H10" s="8">
        <v>51.695533895245092</v>
      </c>
      <c r="I10" s="8">
        <v>36.885952732094083</v>
      </c>
      <c r="J10" s="8">
        <v>45.215698946579636</v>
      </c>
      <c r="K10" s="8">
        <v>51.64602126187782</v>
      </c>
      <c r="L10" s="8">
        <v>59.63511451631949</v>
      </c>
      <c r="M10" s="8">
        <v>62.666789003986651</v>
      </c>
      <c r="N10" s="8">
        <v>57.198104291286519</v>
      </c>
      <c r="O10" s="8">
        <v>84.044647798276188</v>
      </c>
      <c r="P10" s="8">
        <v>60.848173746912593</v>
      </c>
      <c r="Q10" s="8">
        <v>74.131539243195647</v>
      </c>
      <c r="R10" s="8">
        <v>74.569963235605115</v>
      </c>
      <c r="S10" s="8">
        <v>70.137724670180248</v>
      </c>
      <c r="T10" s="8">
        <v>74.324569729991595</v>
      </c>
      <c r="U10" s="8">
        <v>77.911974745223773</v>
      </c>
      <c r="V10" s="8">
        <v>50.743123935507263</v>
      </c>
      <c r="W10" s="8">
        <v>51.800633461672618</v>
      </c>
      <c r="X10" s="8">
        <v>69.516565677231341</v>
      </c>
      <c r="Y10" s="8">
        <v>53.125883278536584</v>
      </c>
      <c r="Z10" s="8">
        <v>55.590390507675671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1181.5851831791883</v>
      </c>
      <c r="D11" s="19">
        <f t="shared" ref="D11:X11" si="10">SUM(D12:D16)</f>
        <v>1150.4075132443832</v>
      </c>
      <c r="E11" s="19">
        <f t="shared" si="10"/>
        <v>1051.6643566782179</v>
      </c>
      <c r="F11" s="19">
        <f t="shared" si="10"/>
        <v>1320.8653195117606</v>
      </c>
      <c r="G11" s="19">
        <f t="shared" si="10"/>
        <v>1337.0932021060162</v>
      </c>
      <c r="H11" s="19">
        <f t="shared" si="10"/>
        <v>1258.2753675527799</v>
      </c>
      <c r="I11" s="19">
        <f t="shared" si="10"/>
        <v>1319.7813772348559</v>
      </c>
      <c r="J11" s="19">
        <f t="shared" si="10"/>
        <v>1430.8438590633339</v>
      </c>
      <c r="K11" s="19">
        <f t="shared" si="10"/>
        <v>1423.5633579526852</v>
      </c>
      <c r="L11" s="19">
        <f t="shared" si="10"/>
        <v>1174.2063872481021</v>
      </c>
      <c r="M11" s="19">
        <f t="shared" si="10"/>
        <v>1271.4915642144783</v>
      </c>
      <c r="N11" s="19">
        <f t="shared" si="10"/>
        <v>1328.2188219073764</v>
      </c>
      <c r="O11" s="19">
        <f t="shared" si="10"/>
        <v>1261.0642929584919</v>
      </c>
      <c r="P11" s="19">
        <f t="shared" si="10"/>
        <v>1260.7706629195652</v>
      </c>
      <c r="Q11" s="19">
        <f t="shared" si="10"/>
        <v>1325.8291503098337</v>
      </c>
      <c r="R11" s="19">
        <f t="shared" si="10"/>
        <v>1298.3320812577542</v>
      </c>
      <c r="S11" s="19">
        <f t="shared" si="10"/>
        <v>1299.1104616928631</v>
      </c>
      <c r="T11" s="19">
        <f t="shared" si="10"/>
        <v>1361.6761682810522</v>
      </c>
      <c r="U11" s="19">
        <f t="shared" si="10"/>
        <v>1341.8506488444759</v>
      </c>
      <c r="V11" s="19">
        <f t="shared" si="10"/>
        <v>1262.0654986065574</v>
      </c>
      <c r="W11" s="19">
        <f t="shared" si="10"/>
        <v>1508.9088111609096</v>
      </c>
      <c r="X11" s="19">
        <f t="shared" si="10"/>
        <v>1313.0487697357955</v>
      </c>
      <c r="Y11" s="19">
        <f t="shared" ref="Y11:Z11" si="11">SUM(Y12:Y16)</f>
        <v>1435.1122072942831</v>
      </c>
      <c r="Z11" s="19">
        <f t="shared" si="11"/>
        <v>1352.2964149262589</v>
      </c>
    </row>
    <row r="12" spans="1:26" ht="11.25" customHeight="1" x14ac:dyDescent="0.2">
      <c r="A12" s="28" t="s">
        <v>14</v>
      </c>
      <c r="B12" s="7" t="s">
        <v>15</v>
      </c>
      <c r="C12" s="8">
        <v>0.30567530322483583</v>
      </c>
      <c r="D12" s="8">
        <v>0</v>
      </c>
      <c r="E12" s="8">
        <v>0</v>
      </c>
      <c r="F12" s="8">
        <v>0</v>
      </c>
      <c r="G12" s="8">
        <v>1.1068808424722842</v>
      </c>
      <c r="H12" s="8">
        <v>0.59384449235790315</v>
      </c>
      <c r="I12" s="8">
        <v>0.59777957112310498</v>
      </c>
      <c r="J12" s="8">
        <v>0</v>
      </c>
      <c r="K12" s="8">
        <v>0.61287397954174061</v>
      </c>
      <c r="L12" s="8">
        <v>0</v>
      </c>
      <c r="M12" s="8">
        <v>0</v>
      </c>
      <c r="N12" s="8">
        <v>0.52541133264847717</v>
      </c>
      <c r="O12" s="8">
        <v>4.9627832757408337</v>
      </c>
      <c r="P12" s="8">
        <v>3.2204666410761331</v>
      </c>
      <c r="Q12" s="8">
        <v>0</v>
      </c>
      <c r="R12" s="8">
        <v>0</v>
      </c>
      <c r="S12" s="8">
        <v>0</v>
      </c>
      <c r="T12" s="8">
        <v>2.8032515851237283E-2</v>
      </c>
      <c r="U12" s="8">
        <v>3.2491378183250388E-2</v>
      </c>
      <c r="V12" s="8">
        <v>2.8433116516770895E-2</v>
      </c>
      <c r="W12" s="8">
        <v>2.8465833413084729E-2</v>
      </c>
      <c r="X12" s="8">
        <v>6.0976769264101296E-2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450.87814475213781</v>
      </c>
      <c r="D13" s="8">
        <v>420.61858376627464</v>
      </c>
      <c r="E13" s="8">
        <v>385.45744069201942</v>
      </c>
      <c r="F13" s="8">
        <v>452.4137109213213</v>
      </c>
      <c r="G13" s="8">
        <v>406.68183462974287</v>
      </c>
      <c r="H13" s="8">
        <v>316.29866134412663</v>
      </c>
      <c r="I13" s="8">
        <v>347.66448138493661</v>
      </c>
      <c r="J13" s="8">
        <v>387.58312097195375</v>
      </c>
      <c r="K13" s="8">
        <v>365.62838804231666</v>
      </c>
      <c r="L13" s="8">
        <v>320.68758946855877</v>
      </c>
      <c r="M13" s="8">
        <v>313.37381199737365</v>
      </c>
      <c r="N13" s="8">
        <v>298.44071777442883</v>
      </c>
      <c r="O13" s="8">
        <v>283.54663401261541</v>
      </c>
      <c r="P13" s="8">
        <v>251.67170913589001</v>
      </c>
      <c r="Q13" s="8">
        <v>267.50865531536061</v>
      </c>
      <c r="R13" s="8">
        <v>296.97805049842719</v>
      </c>
      <c r="S13" s="8">
        <v>290.19658697823269</v>
      </c>
      <c r="T13" s="8">
        <v>281.36891384273792</v>
      </c>
      <c r="U13" s="8">
        <v>291.80925078591514</v>
      </c>
      <c r="V13" s="8">
        <v>277.39304916453978</v>
      </c>
      <c r="W13" s="8">
        <v>286.14465291054825</v>
      </c>
      <c r="X13" s="8">
        <v>300.64097293930678</v>
      </c>
      <c r="Y13" s="8">
        <v>352.27423855952094</v>
      </c>
      <c r="Z13" s="8">
        <v>335.86225172353335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0.87613030536153413</v>
      </c>
      <c r="J15" s="8">
        <v>13.28395580052006</v>
      </c>
      <c r="K15" s="8">
        <v>12.594297013606171</v>
      </c>
      <c r="L15" s="8">
        <v>17.363755360445229</v>
      </c>
      <c r="M15" s="8">
        <v>3.3344101872731877</v>
      </c>
      <c r="N15" s="8">
        <v>13.396521521066129</v>
      </c>
      <c r="O15" s="8">
        <v>18.545138595151407</v>
      </c>
      <c r="P15" s="8">
        <v>18.218709643876331</v>
      </c>
      <c r="Q15" s="8">
        <v>17.866691394528193</v>
      </c>
      <c r="R15" s="8">
        <v>17.803933477282754</v>
      </c>
      <c r="S15" s="8">
        <v>15.369407668890233</v>
      </c>
      <c r="T15" s="8">
        <v>12.025512527391198</v>
      </c>
      <c r="U15" s="8">
        <v>18.072131290900913</v>
      </c>
      <c r="V15" s="8">
        <v>11.662970841986388</v>
      </c>
      <c r="W15" s="8">
        <v>3.4493954752461153</v>
      </c>
      <c r="X15" s="8">
        <v>1.1382771667685347</v>
      </c>
      <c r="Y15" s="8">
        <v>1.0069961656770705</v>
      </c>
      <c r="Z15" s="8">
        <v>0.65290479908154353</v>
      </c>
    </row>
    <row r="16" spans="1:26" ht="11.25" customHeight="1" x14ac:dyDescent="0.2">
      <c r="A16" s="28" t="s">
        <v>22</v>
      </c>
      <c r="B16" s="7" t="s">
        <v>23</v>
      </c>
      <c r="C16" s="8">
        <v>730.40136312382572</v>
      </c>
      <c r="D16" s="8">
        <v>729.78892947810857</v>
      </c>
      <c r="E16" s="8">
        <v>666.20691598619851</v>
      </c>
      <c r="F16" s="8">
        <v>868.45160859043926</v>
      </c>
      <c r="G16" s="8">
        <v>929.30448663380116</v>
      </c>
      <c r="H16" s="8">
        <v>941.38286171629545</v>
      </c>
      <c r="I16" s="8">
        <v>970.64298597343463</v>
      </c>
      <c r="J16" s="8">
        <v>1029.97678229086</v>
      </c>
      <c r="K16" s="8">
        <v>1044.7277989172205</v>
      </c>
      <c r="L16" s="8">
        <v>836.15504241909821</v>
      </c>
      <c r="M16" s="8">
        <v>954.78334202983137</v>
      </c>
      <c r="N16" s="8">
        <v>1015.856171279233</v>
      </c>
      <c r="O16" s="8">
        <v>954.00973707498429</v>
      </c>
      <c r="P16" s="8">
        <v>987.65977749872275</v>
      </c>
      <c r="Q16" s="8">
        <v>1040.4538035999449</v>
      </c>
      <c r="R16" s="8">
        <v>983.55009728204425</v>
      </c>
      <c r="S16" s="8">
        <v>993.54446704574013</v>
      </c>
      <c r="T16" s="8">
        <v>1068.2537093950718</v>
      </c>
      <c r="U16" s="8">
        <v>1031.9367753894767</v>
      </c>
      <c r="V16" s="8">
        <v>972.98104548351455</v>
      </c>
      <c r="W16" s="8">
        <v>1219.2862969417022</v>
      </c>
      <c r="X16" s="8">
        <v>1011.2085428604561</v>
      </c>
      <c r="Y16" s="8">
        <v>1081.8309725690849</v>
      </c>
      <c r="Z16" s="8">
        <v>1015.7812584036438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0</v>
      </c>
      <c r="D17" s="27">
        <f t="shared" ref="D17:X17" si="13">SUM(D18:D21)</f>
        <v>0</v>
      </c>
      <c r="E17" s="27">
        <f t="shared" si="13"/>
        <v>0</v>
      </c>
      <c r="F17" s="27">
        <f t="shared" si="13"/>
        <v>0</v>
      </c>
      <c r="G17" s="27">
        <f t="shared" si="13"/>
        <v>0</v>
      </c>
      <c r="H17" s="27">
        <f t="shared" si="13"/>
        <v>0</v>
      </c>
      <c r="I17" s="27">
        <f t="shared" si="13"/>
        <v>0</v>
      </c>
      <c r="J17" s="27">
        <f t="shared" si="13"/>
        <v>0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1.145596164971679</v>
      </c>
      <c r="D22" s="27">
        <f t="shared" ref="D22:X22" si="16">SUM(D23:D24)</f>
        <v>4.267435234286185</v>
      </c>
      <c r="E22" s="27">
        <f t="shared" si="16"/>
        <v>1.6559514045050236</v>
      </c>
      <c r="F22" s="27">
        <f t="shared" si="16"/>
        <v>1.0915580168016863</v>
      </c>
      <c r="G22" s="27">
        <f t="shared" si="16"/>
        <v>2.9879461303023245</v>
      </c>
      <c r="H22" s="27">
        <f t="shared" si="16"/>
        <v>1.4422982435289045</v>
      </c>
      <c r="I22" s="27">
        <f t="shared" si="16"/>
        <v>1.3407343409587327</v>
      </c>
      <c r="J22" s="27">
        <f t="shared" si="16"/>
        <v>1.3348515901919225</v>
      </c>
      <c r="K22" s="27">
        <f t="shared" si="16"/>
        <v>1.1736222014079414</v>
      </c>
      <c r="L22" s="27">
        <f t="shared" si="16"/>
        <v>0.21001040021869818</v>
      </c>
      <c r="M22" s="27">
        <f t="shared" si="16"/>
        <v>0.258507008443773</v>
      </c>
      <c r="N22" s="27">
        <f t="shared" si="16"/>
        <v>0.62804706296396295</v>
      </c>
      <c r="O22" s="27">
        <f t="shared" si="16"/>
        <v>0.63537794737700748</v>
      </c>
      <c r="P22" s="27">
        <f t="shared" si="16"/>
        <v>0.25723595899990359</v>
      </c>
      <c r="Q22" s="27">
        <f t="shared" si="16"/>
        <v>0.33339686181156447</v>
      </c>
      <c r="R22" s="27">
        <f t="shared" si="16"/>
        <v>0.35493981541844927</v>
      </c>
      <c r="S22" s="27">
        <f t="shared" si="16"/>
        <v>0.6160348693884401</v>
      </c>
      <c r="T22" s="27">
        <f t="shared" si="16"/>
        <v>0.46090315465217668</v>
      </c>
      <c r="U22" s="27">
        <f t="shared" si="16"/>
        <v>0.48707215868309894</v>
      </c>
      <c r="V22" s="27">
        <f t="shared" si="16"/>
        <v>0.33180841548698925</v>
      </c>
      <c r="W22" s="27">
        <f t="shared" si="16"/>
        <v>0.1344106579157559</v>
      </c>
      <c r="X22" s="27">
        <f t="shared" si="16"/>
        <v>0.11072764604981188</v>
      </c>
      <c r="Y22" s="27">
        <f t="shared" ref="Y22:Z22" si="17">SUM(Y23:Y24)</f>
        <v>0.47491873121701655</v>
      </c>
      <c r="Z22" s="27">
        <f t="shared" si="17"/>
        <v>1.0331609889345517</v>
      </c>
    </row>
    <row r="23" spans="1:26" ht="11.25" customHeight="1" x14ac:dyDescent="0.2">
      <c r="A23" s="29" t="s">
        <v>36</v>
      </c>
      <c r="B23" s="7" t="s">
        <v>37</v>
      </c>
      <c r="C23" s="8">
        <v>1.145596164971679</v>
      </c>
      <c r="D23" s="8">
        <v>4.267435234286185</v>
      </c>
      <c r="E23" s="8">
        <v>1.6559514045050236</v>
      </c>
      <c r="F23" s="8">
        <v>1.0915580168016863</v>
      </c>
      <c r="G23" s="8">
        <v>2.9879461303023245</v>
      </c>
      <c r="H23" s="8">
        <v>1.4422982435289045</v>
      </c>
      <c r="I23" s="8">
        <v>1.3407343409587327</v>
      </c>
      <c r="J23" s="8">
        <v>1.3348515901919225</v>
      </c>
      <c r="K23" s="8">
        <v>1.1736222014079414</v>
      </c>
      <c r="L23" s="8">
        <v>0.21001040021869818</v>
      </c>
      <c r="M23" s="8">
        <v>0.258507008443773</v>
      </c>
      <c r="N23" s="8">
        <v>0.62804706296396295</v>
      </c>
      <c r="O23" s="8">
        <v>0.63537794737700748</v>
      </c>
      <c r="P23" s="8">
        <v>0.25723595899990359</v>
      </c>
      <c r="Q23" s="8">
        <v>0.33339686181156447</v>
      </c>
      <c r="R23" s="8">
        <v>0.35493981541844927</v>
      </c>
      <c r="S23" s="8">
        <v>0.6160348693884401</v>
      </c>
      <c r="T23" s="8">
        <v>0.46090315465217668</v>
      </c>
      <c r="U23" s="8">
        <v>0.48707215868309894</v>
      </c>
      <c r="V23" s="8">
        <v>0.33180841548698925</v>
      </c>
      <c r="W23" s="8">
        <v>0.12080173579367898</v>
      </c>
      <c r="X23" s="8">
        <v>0.11072764604981188</v>
      </c>
      <c r="Y23" s="8">
        <v>0.47491873121701655</v>
      </c>
      <c r="Z23" s="8">
        <v>1.0331609889345517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1.360892212207692E-2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32.298343447216808</v>
      </c>
      <c r="D25" s="27">
        <v>22.710730975110938</v>
      </c>
      <c r="E25" s="27">
        <v>28.139497640793753</v>
      </c>
      <c r="F25" s="27">
        <v>23.445137691050441</v>
      </c>
      <c r="G25" s="27">
        <v>23.863828755725841</v>
      </c>
      <c r="H25" s="27">
        <v>28.27203831177216</v>
      </c>
      <c r="I25" s="27">
        <v>23.766731837280947</v>
      </c>
      <c r="J25" s="27">
        <v>27.332479753207949</v>
      </c>
      <c r="K25" s="27">
        <v>20.90924009331113</v>
      </c>
      <c r="L25" s="27">
        <v>13.692770256197843</v>
      </c>
      <c r="M25" s="27">
        <v>25.02067916868641</v>
      </c>
      <c r="N25" s="27">
        <v>26.339520328353284</v>
      </c>
      <c r="O25" s="27">
        <v>20.10936667158137</v>
      </c>
      <c r="P25" s="27">
        <v>26.517266913655735</v>
      </c>
      <c r="Q25" s="27">
        <v>16.060163063158072</v>
      </c>
      <c r="R25" s="27">
        <v>19.548870038075947</v>
      </c>
      <c r="S25" s="27">
        <v>12.128261811923396</v>
      </c>
      <c r="T25" s="27">
        <v>21.857548778743844</v>
      </c>
      <c r="U25" s="27">
        <v>19.95858718494954</v>
      </c>
      <c r="V25" s="27">
        <v>18.142985912882843</v>
      </c>
      <c r="W25" s="27">
        <v>0.65301756541743305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2519.7788983211694</v>
      </c>
      <c r="D26" s="27">
        <f t="shared" ref="D26:X26" si="19">SUM(D27,D33)</f>
        <v>2275.5592253987315</v>
      </c>
      <c r="E26" s="27">
        <f t="shared" si="19"/>
        <v>2352.0189012632554</v>
      </c>
      <c r="F26" s="27">
        <f t="shared" si="19"/>
        <v>2026.4895145709047</v>
      </c>
      <c r="G26" s="27">
        <f t="shared" si="19"/>
        <v>1927.3321423902139</v>
      </c>
      <c r="H26" s="27">
        <f t="shared" si="19"/>
        <v>1837.1472826070431</v>
      </c>
      <c r="I26" s="27">
        <f t="shared" si="19"/>
        <v>1871.8279206615994</v>
      </c>
      <c r="J26" s="27">
        <f t="shared" si="19"/>
        <v>1778.2060090439531</v>
      </c>
      <c r="K26" s="27">
        <f t="shared" si="19"/>
        <v>1772.3487581690097</v>
      </c>
      <c r="L26" s="27">
        <f t="shared" si="19"/>
        <v>1739.0393082773207</v>
      </c>
      <c r="M26" s="27">
        <f t="shared" si="19"/>
        <v>1501.2351425496995</v>
      </c>
      <c r="N26" s="27">
        <f t="shared" si="19"/>
        <v>1311.645310986295</v>
      </c>
      <c r="O26" s="27">
        <f t="shared" si="19"/>
        <v>1064.9689805622418</v>
      </c>
      <c r="P26" s="27">
        <f t="shared" si="19"/>
        <v>940.02228843877253</v>
      </c>
      <c r="Q26" s="27">
        <f t="shared" si="19"/>
        <v>788.05231339650686</v>
      </c>
      <c r="R26" s="27">
        <f t="shared" si="19"/>
        <v>973.84856956053238</v>
      </c>
      <c r="S26" s="27">
        <f t="shared" si="19"/>
        <v>994.81193595374577</v>
      </c>
      <c r="T26" s="27">
        <f t="shared" si="19"/>
        <v>819.33511135059496</v>
      </c>
      <c r="U26" s="27">
        <f t="shared" si="19"/>
        <v>778.20770604642189</v>
      </c>
      <c r="V26" s="27">
        <f t="shared" si="19"/>
        <v>746.92341184700922</v>
      </c>
      <c r="W26" s="27">
        <f t="shared" si="19"/>
        <v>817.47412738304638</v>
      </c>
      <c r="X26" s="27">
        <f t="shared" si="19"/>
        <v>717.92049049535274</v>
      </c>
      <c r="Y26" s="27">
        <f t="shared" ref="Y26:Z26" si="20">SUM(Y27,Y33)</f>
        <v>841.71169556969141</v>
      </c>
      <c r="Z26" s="27">
        <f t="shared" si="20"/>
        <v>860.085823619743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2519.7788983211694</v>
      </c>
      <c r="D33" s="19">
        <f t="shared" ref="D33:X33" si="25">SUM(D34:D50)</f>
        <v>2275.5592253987315</v>
      </c>
      <c r="E33" s="19">
        <f t="shared" si="25"/>
        <v>2352.0189012632554</v>
      </c>
      <c r="F33" s="19">
        <f t="shared" si="25"/>
        <v>2026.4895145709047</v>
      </c>
      <c r="G33" s="19">
        <f t="shared" si="25"/>
        <v>1927.3321423902139</v>
      </c>
      <c r="H33" s="19">
        <f t="shared" si="25"/>
        <v>1837.1472826070431</v>
      </c>
      <c r="I33" s="19">
        <f t="shared" si="25"/>
        <v>1871.8279206615994</v>
      </c>
      <c r="J33" s="19">
        <f t="shared" si="25"/>
        <v>1778.2060090439531</v>
      </c>
      <c r="K33" s="19">
        <f t="shared" si="25"/>
        <v>1772.3487581690097</v>
      </c>
      <c r="L33" s="19">
        <f t="shared" si="25"/>
        <v>1739.0393082773207</v>
      </c>
      <c r="M33" s="19">
        <f t="shared" si="25"/>
        <v>1501.2351425496995</v>
      </c>
      <c r="N33" s="19">
        <f t="shared" si="25"/>
        <v>1311.645310986295</v>
      </c>
      <c r="O33" s="19">
        <f t="shared" si="25"/>
        <v>1064.9689805622418</v>
      </c>
      <c r="P33" s="19">
        <f t="shared" si="25"/>
        <v>940.02228843877253</v>
      </c>
      <c r="Q33" s="19">
        <f t="shared" si="25"/>
        <v>788.05231339650686</v>
      </c>
      <c r="R33" s="19">
        <f t="shared" si="25"/>
        <v>973.84856956053238</v>
      </c>
      <c r="S33" s="19">
        <f t="shared" si="25"/>
        <v>994.81193595374577</v>
      </c>
      <c r="T33" s="19">
        <f t="shared" si="25"/>
        <v>819.33511135059496</v>
      </c>
      <c r="U33" s="19">
        <f t="shared" si="25"/>
        <v>778.20770604642189</v>
      </c>
      <c r="V33" s="19">
        <f t="shared" si="25"/>
        <v>746.92341184700922</v>
      </c>
      <c r="W33" s="19">
        <f t="shared" si="25"/>
        <v>817.47412738304638</v>
      </c>
      <c r="X33" s="19">
        <f t="shared" si="25"/>
        <v>717.92049049535274</v>
      </c>
      <c r="Y33" s="19">
        <f t="shared" ref="Y33:Z33" si="26">SUM(Y34:Y50)</f>
        <v>841.71169556969141</v>
      </c>
      <c r="Z33" s="19">
        <f t="shared" si="26"/>
        <v>860.085823619743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333.21364841201677</v>
      </c>
      <c r="D36" s="8">
        <v>338.97409059802601</v>
      </c>
      <c r="E36" s="8">
        <v>324.1315054387012</v>
      </c>
      <c r="F36" s="8">
        <v>288.49648793757905</v>
      </c>
      <c r="G36" s="8">
        <v>228.55637060684793</v>
      </c>
      <c r="H36" s="8">
        <v>217.22563919770295</v>
      </c>
      <c r="I36" s="8">
        <v>207.79802372453548</v>
      </c>
      <c r="J36" s="8">
        <v>186.46305796481064</v>
      </c>
      <c r="K36" s="8">
        <v>163.42729998774729</v>
      </c>
      <c r="L36" s="8">
        <v>166.03651810940579</v>
      </c>
      <c r="M36" s="8">
        <v>175.98616652804489</v>
      </c>
      <c r="N36" s="8">
        <v>169.20386049443096</v>
      </c>
      <c r="O36" s="8">
        <v>162.75919103646675</v>
      </c>
      <c r="P36" s="8">
        <v>140.73436061511384</v>
      </c>
      <c r="Q36" s="8">
        <v>135.98662733143857</v>
      </c>
      <c r="R36" s="8">
        <v>172.42186730478846</v>
      </c>
      <c r="S36" s="8">
        <v>176.82362108676395</v>
      </c>
      <c r="T36" s="8">
        <v>123.06703815590099</v>
      </c>
      <c r="U36" s="8">
        <v>120.79421403228041</v>
      </c>
      <c r="V36" s="8">
        <v>126.390024397752</v>
      </c>
      <c r="W36" s="8">
        <v>119.27180208805686</v>
      </c>
      <c r="X36" s="8">
        <v>124.7677864846226</v>
      </c>
      <c r="Y36" s="8">
        <v>190.64107389515738</v>
      </c>
      <c r="Z36" s="8">
        <v>227.22299332514345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341.39989856628995</v>
      </c>
      <c r="D43" s="8">
        <v>398.68460515753912</v>
      </c>
      <c r="E43" s="8">
        <v>376.88808733869121</v>
      </c>
      <c r="F43" s="8">
        <v>344.70907915168351</v>
      </c>
      <c r="G43" s="8">
        <v>374.26907756183215</v>
      </c>
      <c r="H43" s="8">
        <v>388.20905699501378</v>
      </c>
      <c r="I43" s="8">
        <v>327.68410645651699</v>
      </c>
      <c r="J43" s="8">
        <v>416.0089587185264</v>
      </c>
      <c r="K43" s="8">
        <v>459.38266690958625</v>
      </c>
      <c r="L43" s="8">
        <v>521.33289409667827</v>
      </c>
      <c r="M43" s="8">
        <v>532.22654628028261</v>
      </c>
      <c r="N43" s="8">
        <v>431.57542258296729</v>
      </c>
      <c r="O43" s="8">
        <v>421.59670607897829</v>
      </c>
      <c r="P43" s="8">
        <v>437.9879510801901</v>
      </c>
      <c r="Q43" s="8">
        <v>378.66102826327784</v>
      </c>
      <c r="R43" s="8">
        <v>417.53583114912021</v>
      </c>
      <c r="S43" s="8">
        <v>371.54635135196844</v>
      </c>
      <c r="T43" s="8">
        <v>360.93016674023437</v>
      </c>
      <c r="U43" s="8">
        <v>351.34422047417758</v>
      </c>
      <c r="V43" s="8">
        <v>377.04573519874128</v>
      </c>
      <c r="W43" s="8">
        <v>350.30828994238215</v>
      </c>
      <c r="X43" s="8">
        <v>381.64990381601189</v>
      </c>
      <c r="Y43" s="8">
        <v>402.77502632362194</v>
      </c>
      <c r="Z43" s="8">
        <v>397.34502988039361</v>
      </c>
    </row>
    <row r="44" spans="1:26" ht="11.25" customHeight="1" x14ac:dyDescent="0.2">
      <c r="A44" s="28" t="s">
        <v>74</v>
      </c>
      <c r="B44" s="7" t="s">
        <v>75</v>
      </c>
      <c r="C44" s="8">
        <v>1845.1653513428628</v>
      </c>
      <c r="D44" s="8">
        <v>1537.9005296431665</v>
      </c>
      <c r="E44" s="8">
        <v>1650.9993084858631</v>
      </c>
      <c r="F44" s="8">
        <v>1393.2839474816421</v>
      </c>
      <c r="G44" s="8">
        <v>1324.506694221534</v>
      </c>
      <c r="H44" s="8">
        <v>1231.7125864143263</v>
      </c>
      <c r="I44" s="8">
        <v>1336.3457904805468</v>
      </c>
      <c r="J44" s="8">
        <v>1175.7339923606162</v>
      </c>
      <c r="K44" s="8">
        <v>1149.5387912716762</v>
      </c>
      <c r="L44" s="8">
        <v>1051.6698960712367</v>
      </c>
      <c r="M44" s="8">
        <v>793.02242974137209</v>
      </c>
      <c r="N44" s="8">
        <v>710.86602790889685</v>
      </c>
      <c r="O44" s="8">
        <v>480.61308344679674</v>
      </c>
      <c r="P44" s="8">
        <v>361.29997674346862</v>
      </c>
      <c r="Q44" s="8">
        <v>273.40465780179039</v>
      </c>
      <c r="R44" s="8">
        <v>383.89087110662365</v>
      </c>
      <c r="S44" s="8">
        <v>446.44196351501341</v>
      </c>
      <c r="T44" s="8">
        <v>335.33790645445958</v>
      </c>
      <c r="U44" s="8">
        <v>306.06927153996389</v>
      </c>
      <c r="V44" s="8">
        <v>243.48765225051596</v>
      </c>
      <c r="W44" s="8">
        <v>347.89403535260737</v>
      </c>
      <c r="X44" s="8">
        <v>211.50280019471828</v>
      </c>
      <c r="Y44" s="8">
        <v>248.29559535091212</v>
      </c>
      <c r="Z44" s="8">
        <v>235.51780041420591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6663.7721614595721</v>
      </c>
      <c r="D51" s="27">
        <v>7080.6008368112134</v>
      </c>
      <c r="E51" s="27">
        <v>6988.2044417486577</v>
      </c>
      <c r="F51" s="27">
        <v>7436.9427247001458</v>
      </c>
      <c r="G51" s="27">
        <v>7573.4266416750725</v>
      </c>
      <c r="H51" s="27">
        <v>7704.9581618830916</v>
      </c>
      <c r="I51" s="27">
        <v>7549.9162248642351</v>
      </c>
      <c r="J51" s="27">
        <v>6960.8820282500992</v>
      </c>
      <c r="K51" s="27">
        <v>6935.2769245991658</v>
      </c>
      <c r="L51" s="27">
        <v>6327.3766670485529</v>
      </c>
      <c r="M51" s="27">
        <v>6753.6850609860148</v>
      </c>
      <c r="N51" s="27">
        <v>6571.0770304432972</v>
      </c>
      <c r="O51" s="27">
        <v>6796.0938878034394</v>
      </c>
      <c r="P51" s="27">
        <v>6812.6767113958113</v>
      </c>
      <c r="Q51" s="27">
        <v>6912.2781883071984</v>
      </c>
      <c r="R51" s="27">
        <v>7082.7337928254256</v>
      </c>
      <c r="S51" s="27">
        <v>7352.4987684586249</v>
      </c>
      <c r="T51" s="27">
        <v>7540.4645623828319</v>
      </c>
      <c r="U51" s="27">
        <v>7711.3331940256057</v>
      </c>
      <c r="V51" s="27">
        <v>7606.2689838551905</v>
      </c>
      <c r="W51" s="27">
        <v>7322.1855021587571</v>
      </c>
      <c r="X51" s="27">
        <v>7844.9210199603185</v>
      </c>
      <c r="Y51" s="27">
        <v>7453.2272495673851</v>
      </c>
      <c r="Z51" s="27">
        <v>6805.7666565818699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0</v>
      </c>
      <c r="D52" s="27">
        <f t="shared" ref="D52:X52" si="28">SUM(D53:D54)</f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si="28"/>
        <v>0</v>
      </c>
      <c r="Y52" s="27">
        <f t="shared" ref="Y52:Z52" si="29">SUM(Y53:Y54)</f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0.20915679799642686</v>
      </c>
      <c r="D61" s="49">
        <f t="shared" ref="D61:X61" si="31">SUM(D62:D72)</f>
        <v>0.17172941873000608</v>
      </c>
      <c r="E61" s="49">
        <f t="shared" si="31"/>
        <v>0.13426735132019005</v>
      </c>
      <c r="F61" s="49">
        <f t="shared" si="31"/>
        <v>6.3571797918967574</v>
      </c>
      <c r="G61" s="49">
        <f t="shared" si="31"/>
        <v>1.2194585356204324</v>
      </c>
      <c r="H61" s="49">
        <f t="shared" si="31"/>
        <v>1.5087145145530652</v>
      </c>
      <c r="I61" s="49">
        <f t="shared" si="31"/>
        <v>1.5956126966842561</v>
      </c>
      <c r="J61" s="49">
        <f t="shared" si="31"/>
        <v>5.0504215954668847</v>
      </c>
      <c r="K61" s="49">
        <f t="shared" si="31"/>
        <v>3.4209516442891905</v>
      </c>
      <c r="L61" s="49">
        <f t="shared" si="31"/>
        <v>6.2889691460171839</v>
      </c>
      <c r="M61" s="49">
        <f t="shared" si="31"/>
        <v>22.87048450944026</v>
      </c>
      <c r="N61" s="49">
        <f t="shared" si="31"/>
        <v>22.04957134956603</v>
      </c>
      <c r="O61" s="49">
        <f t="shared" si="31"/>
        <v>9.1861522674838092</v>
      </c>
      <c r="P61" s="49">
        <f t="shared" si="31"/>
        <v>10.119945748544209</v>
      </c>
      <c r="Q61" s="49">
        <f t="shared" si="31"/>
        <v>12.766091624658658</v>
      </c>
      <c r="R61" s="49">
        <f t="shared" si="31"/>
        <v>14.416142402660165</v>
      </c>
      <c r="S61" s="49">
        <f t="shared" si="31"/>
        <v>17.639468122496119</v>
      </c>
      <c r="T61" s="49">
        <f t="shared" si="31"/>
        <v>18.232136942368317</v>
      </c>
      <c r="U61" s="49">
        <f t="shared" si="31"/>
        <v>20.131548171633547</v>
      </c>
      <c r="V61" s="49">
        <f t="shared" si="31"/>
        <v>23.186459587565015</v>
      </c>
      <c r="W61" s="49">
        <f t="shared" si="31"/>
        <v>26.347784196385337</v>
      </c>
      <c r="X61" s="49">
        <f t="shared" si="31"/>
        <v>46.358051675113288</v>
      </c>
      <c r="Y61" s="49">
        <f t="shared" ref="Y61:Z61" si="32">SUM(Y62:Y72)</f>
        <v>57.248075882137883</v>
      </c>
      <c r="Z61" s="49">
        <f t="shared" si="32"/>
        <v>60.447100439632429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0.20915679799642686</v>
      </c>
      <c r="D64" s="52">
        <v>0.17172941873000608</v>
      </c>
      <c r="E64" s="52">
        <v>0.13426735132019005</v>
      </c>
      <c r="F64" s="52">
        <v>0.41928042650337449</v>
      </c>
      <c r="G64" s="52">
        <v>0.29311870388939193</v>
      </c>
      <c r="H64" s="52">
        <v>0.43447307613532554</v>
      </c>
      <c r="I64" s="52">
        <v>0.4545826860543204</v>
      </c>
      <c r="J64" s="52">
        <v>1.4860093399528971</v>
      </c>
      <c r="K64" s="52">
        <v>1.0222225349842227</v>
      </c>
      <c r="L64" s="52">
        <v>3.0677538815284668</v>
      </c>
      <c r="M64" s="52">
        <v>3.2722257132857608</v>
      </c>
      <c r="N64" s="52">
        <v>3.5233423350941431</v>
      </c>
      <c r="O64" s="52">
        <v>4.7803690358877526</v>
      </c>
      <c r="P64" s="52">
        <v>4.9324476833483972</v>
      </c>
      <c r="Q64" s="52">
        <v>7.6430872216547181</v>
      </c>
      <c r="R64" s="52">
        <v>8.0286635999589855</v>
      </c>
      <c r="S64" s="52">
        <v>9.8805913299439929</v>
      </c>
      <c r="T64" s="52">
        <v>11.479076782184377</v>
      </c>
      <c r="U64" s="52">
        <v>13.548392929307944</v>
      </c>
      <c r="V64" s="52">
        <v>15.157522944177828</v>
      </c>
      <c r="W64" s="52">
        <v>20.612169585768211</v>
      </c>
      <c r="X64" s="52">
        <v>40.275697424568456</v>
      </c>
      <c r="Y64" s="52">
        <v>51.592407812667496</v>
      </c>
      <c r="Z64" s="52">
        <v>53.578840161035309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8.1180982450481385E-4</v>
      </c>
      <c r="K67" s="52">
        <v>3.105258016583375E-4</v>
      </c>
      <c r="L67" s="52">
        <v>3.299241260494834E-4</v>
      </c>
      <c r="M67" s="52">
        <v>2.8566649158809571E-4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5.4331038215113948E-4</v>
      </c>
      <c r="W67" s="52">
        <v>4.5134001213493899E-4</v>
      </c>
      <c r="X67" s="52">
        <v>1.2716939852262157E-3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8.6605083087989379E-4</v>
      </c>
      <c r="M68" s="52">
        <v>4.0809498798299388E-4</v>
      </c>
      <c r="N68" s="52">
        <v>2.3515247102192101E-3</v>
      </c>
      <c r="O68" s="52">
        <v>2.1231414829964595E-3</v>
      </c>
      <c r="P68" s="52">
        <v>2.1672611102290453E-3</v>
      </c>
      <c r="Q68" s="52">
        <v>1.4853707636911429E-2</v>
      </c>
      <c r="R68" s="52">
        <v>2.9322945463387082E-2</v>
      </c>
      <c r="S68" s="52">
        <v>0.11722591499435599</v>
      </c>
      <c r="T68" s="52">
        <v>0.50316024179731189</v>
      </c>
      <c r="U68" s="52">
        <v>0.49971652053510718</v>
      </c>
      <c r="V68" s="52">
        <v>0.54473322426295456</v>
      </c>
      <c r="W68" s="52">
        <v>0</v>
      </c>
      <c r="X68" s="52">
        <v>0</v>
      </c>
      <c r="Y68" s="52">
        <v>0</v>
      </c>
      <c r="Z68" s="52">
        <v>0.54609810510988421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2.9057453103372446E-3</v>
      </c>
      <c r="I69" s="52">
        <v>1.6306962099316473E-2</v>
      </c>
      <c r="J69" s="52">
        <v>0.80107661753175929</v>
      </c>
      <c r="K69" s="52">
        <v>0.97185681632714782</v>
      </c>
      <c r="L69" s="52">
        <v>1.140327635091519</v>
      </c>
      <c r="M69" s="52">
        <v>2.0796164862986637</v>
      </c>
      <c r="N69" s="52">
        <v>2.2412552546319611</v>
      </c>
      <c r="O69" s="52">
        <v>2.1657510394244857</v>
      </c>
      <c r="P69" s="52">
        <v>2.2345700516845866</v>
      </c>
      <c r="Q69" s="52">
        <v>2.21417081119113</v>
      </c>
      <c r="R69" s="52">
        <v>3.8846787219153143</v>
      </c>
      <c r="S69" s="52">
        <v>3.3495220293997416</v>
      </c>
      <c r="T69" s="52">
        <v>2.4447082356090761</v>
      </c>
      <c r="U69" s="52">
        <v>2.9129378815065379</v>
      </c>
      <c r="V69" s="52">
        <v>3.5059972772615677</v>
      </c>
      <c r="W69" s="52">
        <v>3.3750905987145297</v>
      </c>
      <c r="X69" s="52">
        <v>4.2283346671019695</v>
      </c>
      <c r="Y69" s="52">
        <v>3.8662756557875833</v>
      </c>
      <c r="Z69" s="52">
        <v>5.0462047533003904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5.9378993653933829</v>
      </c>
      <c r="G72" s="55">
        <v>0.9263398317310404</v>
      </c>
      <c r="H72" s="55">
        <v>1.0713356931074023</v>
      </c>
      <c r="I72" s="55">
        <v>1.1247230485306192</v>
      </c>
      <c r="J72" s="55">
        <v>2.7625238281577231</v>
      </c>
      <c r="K72" s="55">
        <v>1.4265617671761619</v>
      </c>
      <c r="L72" s="55">
        <v>2.0796916544402695</v>
      </c>
      <c r="M72" s="55">
        <v>17.517948548376264</v>
      </c>
      <c r="N72" s="55">
        <v>16.282622235129704</v>
      </c>
      <c r="O72" s="55">
        <v>2.2379090506885748</v>
      </c>
      <c r="P72" s="55">
        <v>2.9507607524009956</v>
      </c>
      <c r="Q72" s="55">
        <v>2.893979884175899</v>
      </c>
      <c r="R72" s="55">
        <v>2.4734771353224789</v>
      </c>
      <c r="S72" s="55">
        <v>4.2921288481580291</v>
      </c>
      <c r="T72" s="55">
        <v>3.8051916827775516</v>
      </c>
      <c r="U72" s="55">
        <v>3.1705008402839581</v>
      </c>
      <c r="V72" s="55">
        <v>3.9776628314805151</v>
      </c>
      <c r="W72" s="55">
        <v>2.360072671890463</v>
      </c>
      <c r="X72" s="55">
        <v>1.8527478894576417</v>
      </c>
      <c r="Y72" s="55">
        <v>1.7893924136828083</v>
      </c>
      <c r="Z72" s="55">
        <v>1.2759574201868495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33691.747801279089</v>
      </c>
      <c r="D2" s="21">
        <f t="shared" ref="D2:X2" si="0">SUM(D3,D17,D22,D25,D26,D51,D52)</f>
        <v>31840.552648458222</v>
      </c>
      <c r="E2" s="21">
        <f t="shared" si="0"/>
        <v>32090.891844981765</v>
      </c>
      <c r="F2" s="21">
        <f t="shared" si="0"/>
        <v>33463.150651939817</v>
      </c>
      <c r="G2" s="21">
        <f t="shared" si="0"/>
        <v>29615.302727438284</v>
      </c>
      <c r="H2" s="21">
        <f t="shared" si="0"/>
        <v>29854.991500126656</v>
      </c>
      <c r="I2" s="21">
        <f t="shared" si="0"/>
        <v>29022.246372286561</v>
      </c>
      <c r="J2" s="21">
        <f t="shared" si="0"/>
        <v>28379.029894672829</v>
      </c>
      <c r="K2" s="21">
        <f t="shared" si="0"/>
        <v>26512.884964679215</v>
      </c>
      <c r="L2" s="21">
        <f t="shared" si="0"/>
        <v>24535.072197419242</v>
      </c>
      <c r="M2" s="21">
        <f t="shared" si="0"/>
        <v>25088.671796306873</v>
      </c>
      <c r="N2" s="21">
        <f t="shared" si="0"/>
        <v>23026.148478033676</v>
      </c>
      <c r="O2" s="21">
        <f t="shared" si="0"/>
        <v>22692.021125414318</v>
      </c>
      <c r="P2" s="21">
        <f t="shared" si="0"/>
        <v>23005.587820395427</v>
      </c>
      <c r="Q2" s="21">
        <f t="shared" si="0"/>
        <v>22382.141702401539</v>
      </c>
      <c r="R2" s="21">
        <f t="shared" si="0"/>
        <v>21811.120845806425</v>
      </c>
      <c r="S2" s="21">
        <f t="shared" si="0"/>
        <v>21760.871107967032</v>
      </c>
      <c r="T2" s="21">
        <f t="shared" si="0"/>
        <v>21844.374961485235</v>
      </c>
      <c r="U2" s="21">
        <f t="shared" si="0"/>
        <v>21334.417623847574</v>
      </c>
      <c r="V2" s="21">
        <f t="shared" si="0"/>
        <v>21122.285185091027</v>
      </c>
      <c r="W2" s="21">
        <f t="shared" si="0"/>
        <v>20141.724251009713</v>
      </c>
      <c r="X2" s="21">
        <f t="shared" si="0"/>
        <v>23587.807072769087</v>
      </c>
      <c r="Y2" s="21">
        <f t="shared" ref="Y2:Z2" si="1">SUM(Y3,Y17,Y22,Y25,Y26,Y51,Y52)</f>
        <v>21292.007233390603</v>
      </c>
      <c r="Z2" s="21">
        <f t="shared" si="1"/>
        <v>18787.507959608127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4922.3517783043799</v>
      </c>
      <c r="D3" s="24">
        <f t="shared" si="2"/>
        <v>4284.2317927705453</v>
      </c>
      <c r="E3" s="24">
        <f t="shared" si="2"/>
        <v>4473.4743351767402</v>
      </c>
      <c r="F3" s="24">
        <f t="shared" si="2"/>
        <v>4822.4269136681669</v>
      </c>
      <c r="G3" s="24">
        <f t="shared" si="2"/>
        <v>4526.8616949718908</v>
      </c>
      <c r="H3" s="24">
        <f t="shared" si="2"/>
        <v>4734.5022583923956</v>
      </c>
      <c r="I3" s="24">
        <f t="shared" si="2"/>
        <v>4308.942952181379</v>
      </c>
      <c r="J3" s="24">
        <f t="shared" si="2"/>
        <v>3668.473873534052</v>
      </c>
      <c r="K3" s="24">
        <f t="shared" si="2"/>
        <v>3531.968345997263</v>
      </c>
      <c r="L3" s="24">
        <f t="shared" si="2"/>
        <v>3650.8659562439343</v>
      </c>
      <c r="M3" s="24">
        <f t="shared" si="2"/>
        <v>3404.9752068157622</v>
      </c>
      <c r="N3" s="24">
        <f t="shared" si="2"/>
        <v>3308.5739542119318</v>
      </c>
      <c r="O3" s="24">
        <f t="shared" si="2"/>
        <v>3305.3582970831239</v>
      </c>
      <c r="P3" s="24">
        <f t="shared" si="2"/>
        <v>3425.2558697280447</v>
      </c>
      <c r="Q3" s="24">
        <f t="shared" si="2"/>
        <v>3339.7033155847475</v>
      </c>
      <c r="R3" s="24">
        <f t="shared" si="2"/>
        <v>3430.9782170658877</v>
      </c>
      <c r="S3" s="24">
        <f t="shared" si="2"/>
        <v>3445.144049940945</v>
      </c>
      <c r="T3" s="24">
        <f t="shared" si="2"/>
        <v>3224.4546179677195</v>
      </c>
      <c r="U3" s="24">
        <f t="shared" si="2"/>
        <v>3022.578767121885</v>
      </c>
      <c r="V3" s="24">
        <f t="shared" si="2"/>
        <v>2731.0118090746437</v>
      </c>
      <c r="W3" s="24">
        <f t="shared" si="2"/>
        <v>2344.0680195816044</v>
      </c>
      <c r="X3" s="24">
        <f t="shared" si="2"/>
        <v>2351.7792475477586</v>
      </c>
      <c r="Y3" s="24">
        <f t="shared" ref="Y3:Z3" si="3">SUM(Y4,Y8,Y11)</f>
        <v>2046.9433539400957</v>
      </c>
      <c r="Z3" s="24">
        <f t="shared" si="3"/>
        <v>1382.2401915851401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3872.0288874559155</v>
      </c>
      <c r="D4" s="19">
        <f t="shared" si="4"/>
        <v>3368.9996763702047</v>
      </c>
      <c r="E4" s="19">
        <f t="shared" si="4"/>
        <v>3558.31766382361</v>
      </c>
      <c r="F4" s="19">
        <f t="shared" si="4"/>
        <v>3623.7886981700153</v>
      </c>
      <c r="G4" s="19">
        <f t="shared" si="4"/>
        <v>3590.9824234512489</v>
      </c>
      <c r="H4" s="19">
        <f t="shared" si="4"/>
        <v>3737.0156049655129</v>
      </c>
      <c r="I4" s="19">
        <f t="shared" si="4"/>
        <v>3513.8170279912679</v>
      </c>
      <c r="J4" s="19">
        <f t="shared" si="4"/>
        <v>2934.1485176479591</v>
      </c>
      <c r="K4" s="19">
        <f t="shared" si="4"/>
        <v>2673.7722221039389</v>
      </c>
      <c r="L4" s="19">
        <f t="shared" si="4"/>
        <v>2684.7526443668976</v>
      </c>
      <c r="M4" s="19">
        <f t="shared" si="4"/>
        <v>2681.9223482696998</v>
      </c>
      <c r="N4" s="19">
        <f t="shared" si="4"/>
        <v>2514.8518634825668</v>
      </c>
      <c r="O4" s="19">
        <f t="shared" si="4"/>
        <v>2403.6587911165789</v>
      </c>
      <c r="P4" s="19">
        <f t="shared" si="4"/>
        <v>2457.429139447916</v>
      </c>
      <c r="Q4" s="19">
        <f t="shared" si="4"/>
        <v>2401.0244698825509</v>
      </c>
      <c r="R4" s="19">
        <f t="shared" si="4"/>
        <v>2532.7479530958126</v>
      </c>
      <c r="S4" s="19">
        <f t="shared" si="4"/>
        <v>2530.7206276116735</v>
      </c>
      <c r="T4" s="19">
        <f t="shared" si="4"/>
        <v>2410.8451786599217</v>
      </c>
      <c r="U4" s="19">
        <f t="shared" si="4"/>
        <v>2141.9720489505362</v>
      </c>
      <c r="V4" s="19">
        <f t="shared" si="4"/>
        <v>1937.8586309123541</v>
      </c>
      <c r="W4" s="19">
        <f t="shared" si="4"/>
        <v>1645.2051830070122</v>
      </c>
      <c r="X4" s="19">
        <f t="shared" si="4"/>
        <v>1734.0477757278015</v>
      </c>
      <c r="Y4" s="19">
        <f t="shared" ref="Y4:Z4" si="5">SUM(Y5:Y7)</f>
        <v>1504.91615944465</v>
      </c>
      <c r="Z4" s="19">
        <f t="shared" si="5"/>
        <v>906.9686726761621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8.5288485743999995</v>
      </c>
      <c r="H5" s="8">
        <f>FC_IND_PPP_PU_E!H5+FC_IND_PPP_PA_E!H5+FC_IND_PPP_PR_E!H5</f>
        <v>2.8444129560000002</v>
      </c>
      <c r="I5" s="8">
        <f>FC_IND_PPP_PU_E!I5+FC_IND_PPP_PA_E!I5+FC_IND_PPP_PR_E!I5</f>
        <v>0</v>
      </c>
      <c r="J5" s="8">
        <f>FC_IND_PPP_PU_E!J5+FC_IND_PPP_PA_E!J5+FC_IND_PPP_PR_E!J5</f>
        <v>180.85367287680003</v>
      </c>
      <c r="K5" s="8">
        <f>FC_IND_PPP_PU_E!K5+FC_IND_PPP_PA_E!K5+FC_IND_PPP_PR_E!K5</f>
        <v>5.8722541416</v>
      </c>
      <c r="L5" s="8">
        <f>FC_IND_PPP_PU_E!L5+FC_IND_PPP_PA_E!L5+FC_IND_PPP_PR_E!L5</f>
        <v>9.5230847712000006</v>
      </c>
      <c r="M5" s="8">
        <f>FC_IND_PPP_PU_E!M5+FC_IND_PPP_PA_E!M5+FC_IND_PPP_PR_E!M5</f>
        <v>6.397027929600001</v>
      </c>
      <c r="N5" s="8">
        <f>FC_IND_PPP_PU_E!N5+FC_IND_PPP_PA_E!N5+FC_IND_PPP_PR_E!N5</f>
        <v>53.799358588800004</v>
      </c>
      <c r="O5" s="8">
        <f>FC_IND_PPP_PU_E!O5+FC_IND_PPP_PA_E!O5+FC_IND_PPP_PR_E!O5</f>
        <v>65.39289546240002</v>
      </c>
      <c r="P5" s="8">
        <f>FC_IND_PPP_PU_E!P5+FC_IND_PPP_PA_E!P5+FC_IND_PPP_PR_E!P5</f>
        <v>48.13778354880003</v>
      </c>
      <c r="Q5" s="8">
        <f>FC_IND_PPP_PU_E!Q5+FC_IND_PPP_PA_E!Q5+FC_IND_PPP_PR_E!Q5</f>
        <v>34.928883264</v>
      </c>
      <c r="R5" s="8">
        <f>FC_IND_PPP_PU_E!R5+FC_IND_PPP_PA_E!R5+FC_IND_PPP_PR_E!R5</f>
        <v>28.944949334400008</v>
      </c>
      <c r="S5" s="8">
        <f>FC_IND_PPP_PU_E!S5+FC_IND_PPP_PA_E!S5+FC_IND_PPP_PR_E!S5</f>
        <v>184.27771686720001</v>
      </c>
      <c r="T5" s="8">
        <f>FC_IND_PPP_PU_E!T5+FC_IND_PPP_PA_E!T5+FC_IND_PPP_PR_E!T5</f>
        <v>205.95587061500629</v>
      </c>
      <c r="U5" s="8">
        <f>FC_IND_PPP_PU_E!U5+FC_IND_PPP_PA_E!U5+FC_IND_PPP_PR_E!U5</f>
        <v>171.94237448671109</v>
      </c>
      <c r="V5" s="8">
        <f>FC_IND_PPP_PU_E!V5+FC_IND_PPP_PA_E!V5+FC_IND_PPP_PR_E!V5</f>
        <v>58.607717942400015</v>
      </c>
      <c r="W5" s="8">
        <f>FC_IND_PPP_PU_E!W5+FC_IND_PPP_PA_E!W5+FC_IND_PPP_PR_E!W5</f>
        <v>60.426595257599992</v>
      </c>
      <c r="X5" s="8">
        <f>FC_IND_PPP_PU_E!X5+FC_IND_PPP_PA_E!X5+FC_IND_PPP_PR_E!X5</f>
        <v>72.402347001599992</v>
      </c>
      <c r="Y5" s="8">
        <f>FC_IND_PPP_PU_E!Y5+FC_IND_PPP_PA_E!Y5+FC_IND_PPP_PR_E!Y5</f>
        <v>0.9594890975999999</v>
      </c>
      <c r="Z5" s="8">
        <f>FC_IND_PPP_PU_E!Z5+FC_IND_PPP_PA_E!Z5+FC_IND_PPP_PR_E!Z5</f>
        <v>2.7734784000000004E-3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8.9477018400000025E-2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3872.0288874559155</v>
      </c>
      <c r="D7" s="8">
        <f>FC_IND_PPP_PU_E!D7+FC_IND_PPP_PA_E!D7+FC_IND_PPP_PR_E!D7</f>
        <v>3368.9996763702047</v>
      </c>
      <c r="E7" s="8">
        <f>FC_IND_PPP_PU_E!E7+FC_IND_PPP_PA_E!E7+FC_IND_PPP_PR_E!E7</f>
        <v>3558.31766382361</v>
      </c>
      <c r="F7" s="8">
        <f>FC_IND_PPP_PU_E!F7+FC_IND_PPP_PA_E!F7+FC_IND_PPP_PR_E!F7</f>
        <v>3623.7886981700153</v>
      </c>
      <c r="G7" s="8">
        <f>FC_IND_PPP_PU_E!G7+FC_IND_PPP_PA_E!G7+FC_IND_PPP_PR_E!G7</f>
        <v>3582.453574876849</v>
      </c>
      <c r="H7" s="8">
        <f>FC_IND_PPP_PU_E!H7+FC_IND_PPP_PA_E!H7+FC_IND_PPP_PR_E!H7</f>
        <v>3734.1711920095131</v>
      </c>
      <c r="I7" s="8">
        <f>FC_IND_PPP_PU_E!I7+FC_IND_PPP_PA_E!I7+FC_IND_PPP_PR_E!I7</f>
        <v>3513.8170279912679</v>
      </c>
      <c r="J7" s="8">
        <f>FC_IND_PPP_PU_E!J7+FC_IND_PPP_PA_E!J7+FC_IND_PPP_PR_E!J7</f>
        <v>2753.2948447711592</v>
      </c>
      <c r="K7" s="8">
        <f>FC_IND_PPP_PU_E!K7+FC_IND_PPP_PA_E!K7+FC_IND_PPP_PR_E!K7</f>
        <v>2667.8999679623389</v>
      </c>
      <c r="L7" s="8">
        <f>FC_IND_PPP_PU_E!L7+FC_IND_PPP_PA_E!L7+FC_IND_PPP_PR_E!L7</f>
        <v>2675.2295595956975</v>
      </c>
      <c r="M7" s="8">
        <f>FC_IND_PPP_PU_E!M7+FC_IND_PPP_PA_E!M7+FC_IND_PPP_PR_E!M7</f>
        <v>2675.5253203400998</v>
      </c>
      <c r="N7" s="8">
        <f>FC_IND_PPP_PU_E!N7+FC_IND_PPP_PA_E!N7+FC_IND_PPP_PR_E!N7</f>
        <v>2461.052504893767</v>
      </c>
      <c r="O7" s="8">
        <f>FC_IND_PPP_PU_E!O7+FC_IND_PPP_PA_E!O7+FC_IND_PPP_PR_E!O7</f>
        <v>2338.2658956541791</v>
      </c>
      <c r="P7" s="8">
        <f>FC_IND_PPP_PU_E!P7+FC_IND_PPP_PA_E!P7+FC_IND_PPP_PR_E!P7</f>
        <v>2409.2913558991158</v>
      </c>
      <c r="Q7" s="8">
        <f>FC_IND_PPP_PU_E!Q7+FC_IND_PPP_PA_E!Q7+FC_IND_PPP_PR_E!Q7</f>
        <v>2366.0955866185509</v>
      </c>
      <c r="R7" s="8">
        <f>FC_IND_PPP_PU_E!R7+FC_IND_PPP_PA_E!R7+FC_IND_PPP_PR_E!R7</f>
        <v>2503.8030037614126</v>
      </c>
      <c r="S7" s="8">
        <f>FC_IND_PPP_PU_E!S7+FC_IND_PPP_PA_E!S7+FC_IND_PPP_PR_E!S7</f>
        <v>2346.4429107444735</v>
      </c>
      <c r="T7" s="8">
        <f>FC_IND_PPP_PU_E!T7+FC_IND_PPP_PA_E!T7+FC_IND_PPP_PR_E!T7</f>
        <v>2204.8893080449152</v>
      </c>
      <c r="U7" s="8">
        <f>FC_IND_PPP_PU_E!U7+FC_IND_PPP_PA_E!U7+FC_IND_PPP_PR_E!U7</f>
        <v>1970.0296744638251</v>
      </c>
      <c r="V7" s="8">
        <f>FC_IND_PPP_PU_E!V7+FC_IND_PPP_PA_E!V7+FC_IND_PPP_PR_E!V7</f>
        <v>1879.250912969954</v>
      </c>
      <c r="W7" s="8">
        <f>FC_IND_PPP_PU_E!W7+FC_IND_PPP_PA_E!W7+FC_IND_PPP_PR_E!W7</f>
        <v>1584.7785877494123</v>
      </c>
      <c r="X7" s="8">
        <f>FC_IND_PPP_PU_E!X7+FC_IND_PPP_PA_E!X7+FC_IND_PPP_PR_E!X7</f>
        <v>1661.6454287262015</v>
      </c>
      <c r="Y7" s="8">
        <f>FC_IND_PPP_PU_E!Y7+FC_IND_PPP_PA_E!Y7+FC_IND_PPP_PR_E!Y7</f>
        <v>1503.95667034705</v>
      </c>
      <c r="Z7" s="8">
        <f>FC_IND_PPP_PU_E!Z7+FC_IND_PPP_PA_E!Z7+FC_IND_PPP_PR_E!Z7</f>
        <v>906.87642217936207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677.91715302678074</v>
      </c>
      <c r="D8" s="19">
        <f t="shared" si="6"/>
        <v>694.14683645682055</v>
      </c>
      <c r="E8" s="19">
        <f t="shared" si="6"/>
        <v>705.06762103281608</v>
      </c>
      <c r="F8" s="19">
        <f t="shared" si="6"/>
        <v>684.94967359535235</v>
      </c>
      <c r="G8" s="19">
        <f t="shared" si="6"/>
        <v>451.60348682024141</v>
      </c>
      <c r="H8" s="19">
        <f t="shared" si="6"/>
        <v>618.22574455168308</v>
      </c>
      <c r="I8" s="19">
        <f t="shared" si="6"/>
        <v>541.20033428531133</v>
      </c>
      <c r="J8" s="19">
        <f t="shared" si="6"/>
        <v>529.12655486129256</v>
      </c>
      <c r="K8" s="19">
        <f t="shared" si="6"/>
        <v>510.58841690612428</v>
      </c>
      <c r="L8" s="19">
        <f t="shared" si="6"/>
        <v>552.29236311383625</v>
      </c>
      <c r="M8" s="19">
        <f t="shared" si="6"/>
        <v>295.16070592846268</v>
      </c>
      <c r="N8" s="19">
        <f t="shared" si="6"/>
        <v>280.65823519656482</v>
      </c>
      <c r="O8" s="19">
        <f t="shared" si="6"/>
        <v>250.45012259294475</v>
      </c>
      <c r="P8" s="19">
        <f t="shared" si="6"/>
        <v>245.97747162652891</v>
      </c>
      <c r="Q8" s="19">
        <f t="shared" si="6"/>
        <v>242.98793876699682</v>
      </c>
      <c r="R8" s="19">
        <f t="shared" si="6"/>
        <v>224.36834408287524</v>
      </c>
      <c r="S8" s="19">
        <f t="shared" si="6"/>
        <v>223.198936113272</v>
      </c>
      <c r="T8" s="19">
        <f t="shared" si="6"/>
        <v>207.09583072539752</v>
      </c>
      <c r="U8" s="19">
        <f t="shared" si="6"/>
        <v>225.70251294174903</v>
      </c>
      <c r="V8" s="19">
        <f t="shared" si="6"/>
        <v>245.09925328068985</v>
      </c>
      <c r="W8" s="19">
        <f t="shared" si="6"/>
        <v>204.24317780204808</v>
      </c>
      <c r="X8" s="19">
        <f t="shared" si="6"/>
        <v>170.73211598278917</v>
      </c>
      <c r="Y8" s="19">
        <f t="shared" ref="Y8:Z8" si="7">SUM(Y9:Y10)</f>
        <v>214.29060183302946</v>
      </c>
      <c r="Z8" s="19">
        <f t="shared" si="7"/>
        <v>173.2770830272022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110.63802023999997</v>
      </c>
      <c r="D9" s="8">
        <f>FC_IND_PPP_PU_E!D9+FC_IND_PPP_PA_E!D9+FC_IND_PPP_PR_E!D9</f>
        <v>129.46382063999999</v>
      </c>
      <c r="E9" s="8">
        <f>FC_IND_PPP_PU_E!E9+FC_IND_PPP_PA_E!E9+FC_IND_PPP_PR_E!E9</f>
        <v>139.20059999999995</v>
      </c>
      <c r="F9" s="8">
        <f>FC_IND_PPP_PU_E!F9+FC_IND_PPP_PA_E!F9+FC_IND_PPP_PR_E!F9</f>
        <v>130.93744487999999</v>
      </c>
      <c r="G9" s="8">
        <f>FC_IND_PPP_PU_E!G9+FC_IND_PPP_PA_E!G9+FC_IND_PPP_PR_E!G9</f>
        <v>137.08890095999996</v>
      </c>
      <c r="H9" s="8">
        <f>FC_IND_PPP_PU_E!H9+FC_IND_PPP_PA_E!H9+FC_IND_PPP_PR_E!H9</f>
        <v>142.92910103999998</v>
      </c>
      <c r="I9" s="8">
        <f>FC_IND_PPP_PU_E!I9+FC_IND_PPP_PA_E!I9+FC_IND_PPP_PR_E!I9</f>
        <v>127.53714599999998</v>
      </c>
      <c r="J9" s="8">
        <f>FC_IND_PPP_PU_E!J9+FC_IND_PPP_PA_E!J9+FC_IND_PPP_PR_E!J9</f>
        <v>107.72328071999996</v>
      </c>
      <c r="K9" s="8">
        <f>FC_IND_PPP_PU_E!K9+FC_IND_PPP_PA_E!K9+FC_IND_PPP_PR_E!K9</f>
        <v>85.786649519999997</v>
      </c>
      <c r="L9" s="8">
        <f>FC_IND_PPP_PU_E!L9+FC_IND_PPP_PA_E!L9+FC_IND_PPP_PR_E!L9</f>
        <v>81.145822559999957</v>
      </c>
      <c r="M9" s="8">
        <f>FC_IND_PPP_PU_E!M9+FC_IND_PPP_PA_E!M9+FC_IND_PPP_PR_E!M9</f>
        <v>61.163187359999995</v>
      </c>
      <c r="N9" s="8">
        <f>FC_IND_PPP_PU_E!N9+FC_IND_PPP_PA_E!N9+FC_IND_PPP_PR_E!N9</f>
        <v>65.028295199999988</v>
      </c>
      <c r="O9" s="8">
        <f>FC_IND_PPP_PU_E!O9+FC_IND_PPP_PA_E!O9+FC_IND_PPP_PR_E!O9</f>
        <v>63.369992399999994</v>
      </c>
      <c r="P9" s="8">
        <f>FC_IND_PPP_PU_E!P9+FC_IND_PPP_PA_E!P9+FC_IND_PPP_PR_E!P9</f>
        <v>66.484281600000003</v>
      </c>
      <c r="Q9" s="8">
        <f>FC_IND_PPP_PU_E!Q9+FC_IND_PPP_PA_E!Q9+FC_IND_PPP_PR_E!Q9</f>
        <v>66.802454399999988</v>
      </c>
      <c r="R9" s="8">
        <f>FC_IND_PPP_PU_E!R9+FC_IND_PPP_PA_E!R9+FC_IND_PPP_PR_E!R9</f>
        <v>63.514553519999971</v>
      </c>
      <c r="S9" s="8">
        <f>FC_IND_PPP_PU_E!S9+FC_IND_PPP_PA_E!S9+FC_IND_PPP_PR_E!S9</f>
        <v>70.101076320000004</v>
      </c>
      <c r="T9" s="8">
        <f>FC_IND_PPP_PU_E!T9+FC_IND_PPP_PA_E!T9+FC_IND_PPP_PR_E!T9</f>
        <v>77.231259599999987</v>
      </c>
      <c r="U9" s="8">
        <f>FC_IND_PPP_PU_E!U9+FC_IND_PPP_PA_E!U9+FC_IND_PPP_PR_E!U9</f>
        <v>88.352782320000017</v>
      </c>
      <c r="V9" s="8">
        <f>FC_IND_PPP_PU_E!V9+FC_IND_PPP_PA_E!V9+FC_IND_PPP_PR_E!V9</f>
        <v>83.645554079999982</v>
      </c>
      <c r="W9" s="8">
        <f>FC_IND_PPP_PU_E!W9+FC_IND_PPP_PA_E!W9+FC_IND_PPP_PR_E!W9</f>
        <v>38.192148719999999</v>
      </c>
      <c r="X9" s="8">
        <f>FC_IND_PPP_PU_E!X9+FC_IND_PPP_PA_E!X9+FC_IND_PPP_PR_E!X9</f>
        <v>12.603101279999997</v>
      </c>
      <c r="Y9" s="8">
        <f>FC_IND_PPP_PU_E!Y9+FC_IND_PPP_PA_E!Y9+FC_IND_PPP_PR_E!Y9</f>
        <v>45.046005839999992</v>
      </c>
      <c r="Z9" s="8">
        <f>FC_IND_PPP_PU_E!Z9+FC_IND_PPP_PA_E!Z9+FC_IND_PPP_PR_E!Z9</f>
        <v>22.491012720000001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567.27913278678079</v>
      </c>
      <c r="D10" s="8">
        <f>FC_IND_PPP_PU_E!D10+FC_IND_PPP_PA_E!D10+FC_IND_PPP_PR_E!D10</f>
        <v>564.68301581682056</v>
      </c>
      <c r="E10" s="8">
        <f>FC_IND_PPP_PU_E!E10+FC_IND_PPP_PA_E!E10+FC_IND_PPP_PR_E!E10</f>
        <v>565.86702103281607</v>
      </c>
      <c r="F10" s="8">
        <f>FC_IND_PPP_PU_E!F10+FC_IND_PPP_PA_E!F10+FC_IND_PPP_PR_E!F10</f>
        <v>554.01222871535242</v>
      </c>
      <c r="G10" s="8">
        <f>FC_IND_PPP_PU_E!G10+FC_IND_PPP_PA_E!G10+FC_IND_PPP_PR_E!G10</f>
        <v>314.51458586024143</v>
      </c>
      <c r="H10" s="8">
        <f>FC_IND_PPP_PU_E!H10+FC_IND_PPP_PA_E!H10+FC_IND_PPP_PR_E!H10</f>
        <v>475.2966435116831</v>
      </c>
      <c r="I10" s="8">
        <f>FC_IND_PPP_PU_E!I10+FC_IND_PPP_PA_E!I10+FC_IND_PPP_PR_E!I10</f>
        <v>413.66318828531132</v>
      </c>
      <c r="J10" s="8">
        <f>FC_IND_PPP_PU_E!J10+FC_IND_PPP_PA_E!J10+FC_IND_PPP_PR_E!J10</f>
        <v>421.40327414129263</v>
      </c>
      <c r="K10" s="8">
        <f>FC_IND_PPP_PU_E!K10+FC_IND_PPP_PA_E!K10+FC_IND_PPP_PR_E!K10</f>
        <v>424.80176738612431</v>
      </c>
      <c r="L10" s="8">
        <f>FC_IND_PPP_PU_E!L10+FC_IND_PPP_PA_E!L10+FC_IND_PPP_PR_E!L10</f>
        <v>471.1465405538363</v>
      </c>
      <c r="M10" s="8">
        <f>FC_IND_PPP_PU_E!M10+FC_IND_PPP_PA_E!M10+FC_IND_PPP_PR_E!M10</f>
        <v>233.99751856846268</v>
      </c>
      <c r="N10" s="8">
        <f>FC_IND_PPP_PU_E!N10+FC_IND_PPP_PA_E!N10+FC_IND_PPP_PR_E!N10</f>
        <v>215.62993999656481</v>
      </c>
      <c r="O10" s="8">
        <f>FC_IND_PPP_PU_E!O10+FC_IND_PPP_PA_E!O10+FC_IND_PPP_PR_E!O10</f>
        <v>187.08013019294475</v>
      </c>
      <c r="P10" s="8">
        <f>FC_IND_PPP_PU_E!P10+FC_IND_PPP_PA_E!P10+FC_IND_PPP_PR_E!P10</f>
        <v>179.49319002652891</v>
      </c>
      <c r="Q10" s="8">
        <f>FC_IND_PPP_PU_E!Q10+FC_IND_PPP_PA_E!Q10+FC_IND_PPP_PR_E!Q10</f>
        <v>176.18548436699683</v>
      </c>
      <c r="R10" s="8">
        <f>FC_IND_PPP_PU_E!R10+FC_IND_PPP_PA_E!R10+FC_IND_PPP_PR_E!R10</f>
        <v>160.85379056287528</v>
      </c>
      <c r="S10" s="8">
        <f>FC_IND_PPP_PU_E!S10+FC_IND_PPP_PA_E!S10+FC_IND_PPP_PR_E!S10</f>
        <v>153.09785979327199</v>
      </c>
      <c r="T10" s="8">
        <f>FC_IND_PPP_PU_E!T10+FC_IND_PPP_PA_E!T10+FC_IND_PPP_PR_E!T10</f>
        <v>129.86457112539753</v>
      </c>
      <c r="U10" s="8">
        <f>FC_IND_PPP_PU_E!U10+FC_IND_PPP_PA_E!U10+FC_IND_PPP_PR_E!U10</f>
        <v>137.34973062174902</v>
      </c>
      <c r="V10" s="8">
        <f>FC_IND_PPP_PU_E!V10+FC_IND_PPP_PA_E!V10+FC_IND_PPP_PR_E!V10</f>
        <v>161.45369920068987</v>
      </c>
      <c r="W10" s="8">
        <f>FC_IND_PPP_PU_E!W10+FC_IND_PPP_PA_E!W10+FC_IND_PPP_PR_E!W10</f>
        <v>166.05102908204807</v>
      </c>
      <c r="X10" s="8">
        <f>FC_IND_PPP_PU_E!X10+FC_IND_PPP_PA_E!X10+FC_IND_PPP_PR_E!X10</f>
        <v>158.12901470278916</v>
      </c>
      <c r="Y10" s="8">
        <f>FC_IND_PPP_PU_E!Y10+FC_IND_PPP_PA_E!Y10+FC_IND_PPP_PR_E!Y10</f>
        <v>169.24459599302946</v>
      </c>
      <c r="Z10" s="8">
        <f>FC_IND_PPP_PU_E!Z10+FC_IND_PPP_PA_E!Z10+FC_IND_PPP_PR_E!Z10</f>
        <v>150.78607030720218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372.40573782168372</v>
      </c>
      <c r="D11" s="19">
        <f t="shared" si="8"/>
        <v>221.08527994352056</v>
      </c>
      <c r="E11" s="19">
        <f t="shared" si="8"/>
        <v>210.08905032031419</v>
      </c>
      <c r="F11" s="19">
        <f t="shared" si="8"/>
        <v>513.6885419027999</v>
      </c>
      <c r="G11" s="19">
        <f t="shared" si="8"/>
        <v>484.27578470039998</v>
      </c>
      <c r="H11" s="19">
        <f t="shared" si="8"/>
        <v>379.26090887520002</v>
      </c>
      <c r="I11" s="19">
        <f t="shared" si="8"/>
        <v>253.92558990479998</v>
      </c>
      <c r="J11" s="19">
        <f t="shared" si="8"/>
        <v>205.19880102479999</v>
      </c>
      <c r="K11" s="19">
        <f t="shared" si="8"/>
        <v>347.6077069872</v>
      </c>
      <c r="L11" s="19">
        <f t="shared" si="8"/>
        <v>413.82094876320008</v>
      </c>
      <c r="M11" s="19">
        <f t="shared" si="8"/>
        <v>427.89215261759989</v>
      </c>
      <c r="N11" s="19">
        <f t="shared" si="8"/>
        <v>513.06385553279995</v>
      </c>
      <c r="O11" s="19">
        <f t="shared" si="8"/>
        <v>651.24938337360004</v>
      </c>
      <c r="P11" s="19">
        <f t="shared" si="8"/>
        <v>721.84925865360015</v>
      </c>
      <c r="Q11" s="19">
        <f t="shared" si="8"/>
        <v>695.69090693520013</v>
      </c>
      <c r="R11" s="19">
        <f t="shared" si="8"/>
        <v>673.86191988719986</v>
      </c>
      <c r="S11" s="19">
        <f t="shared" si="8"/>
        <v>691.22448621599972</v>
      </c>
      <c r="T11" s="19">
        <f t="shared" si="8"/>
        <v>606.51360858240002</v>
      </c>
      <c r="U11" s="19">
        <f t="shared" si="8"/>
        <v>654.90420522959971</v>
      </c>
      <c r="V11" s="19">
        <f t="shared" si="8"/>
        <v>548.0539248816001</v>
      </c>
      <c r="W11" s="19">
        <f t="shared" si="8"/>
        <v>494.61965877254386</v>
      </c>
      <c r="X11" s="19">
        <f t="shared" si="8"/>
        <v>446.99935583716803</v>
      </c>
      <c r="Y11" s="19">
        <f t="shared" ref="Y11:Z11" si="9">SUM(Y12:Y16)</f>
        <v>327.73659266241606</v>
      </c>
      <c r="Z11" s="19">
        <f t="shared" si="9"/>
        <v>301.99443588177598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104.25592251359997</v>
      </c>
      <c r="G12" s="8">
        <f>FC_IND_PPP_PU_E!G12+FC_IND_PPP_PA_E!G12+FC_IND_PPP_PR_E!G12</f>
        <v>106.7338586952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8.4121385039999996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11.116505030399999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76.021635412799981</v>
      </c>
      <c r="V12" s="8">
        <f>FC_IND_PPP_PU_E!V12+FC_IND_PPP_PA_E!V12+FC_IND_PPP_PR_E!V12</f>
        <v>1.6667415072</v>
      </c>
      <c r="W12" s="8">
        <f>FC_IND_PPP_PU_E!W12+FC_IND_PPP_PA_E!W12+FC_IND_PPP_PR_E!W12</f>
        <v>2.4056613504</v>
      </c>
      <c r="X12" s="8">
        <f>FC_IND_PPP_PU_E!X12+FC_IND_PPP_PA_E!X12+FC_IND_PPP_PR_E!X12</f>
        <v>0</v>
      </c>
      <c r="Y12" s="8">
        <f>FC_IND_PPP_PU_E!Y12+FC_IND_PPP_PA_E!Y12+FC_IND_PPP_PR_E!Y12</f>
        <v>1.3281840000000001E-2</v>
      </c>
      <c r="Z12" s="8">
        <f>FC_IND_PPP_PU_E!Z12+FC_IND_PPP_PA_E!Z12+FC_IND_PPP_PR_E!Z12</f>
        <v>0.15495480000000003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95.888614882004987</v>
      </c>
      <c r="D13" s="8">
        <f>FC_IND_PPP_PU_E!D13+FC_IND_PPP_PA_E!D13+FC_IND_PPP_PR_E!D13</f>
        <v>64.824220901474888</v>
      </c>
      <c r="E13" s="8">
        <f>FC_IND_PPP_PU_E!E13+FC_IND_PPP_PA_E!E13+FC_IND_PPP_PR_E!E13</f>
        <v>46.248549230400002</v>
      </c>
      <c r="F13" s="8">
        <f>FC_IND_PPP_PU_E!F13+FC_IND_PPP_PA_E!F13+FC_IND_PPP_PR_E!F13</f>
        <v>15.38906424</v>
      </c>
      <c r="G13" s="8">
        <f>FC_IND_PPP_PU_E!G13+FC_IND_PPP_PA_E!G13+FC_IND_PPP_PR_E!G13</f>
        <v>2.9839721999999997</v>
      </c>
      <c r="H13" s="8">
        <f>FC_IND_PPP_PU_E!H13+FC_IND_PPP_PA_E!H13+FC_IND_PPP_PR_E!H13</f>
        <v>2.8986935999999996</v>
      </c>
      <c r="I13" s="8">
        <f>FC_IND_PPP_PU_E!I13+FC_IND_PPP_PA_E!I13+FC_IND_PPP_PR_E!I13</f>
        <v>3.033426</v>
      </c>
      <c r="J13" s="8">
        <f>FC_IND_PPP_PU_E!J13+FC_IND_PPP_PA_E!J13+FC_IND_PPP_PR_E!J13</f>
        <v>3.0673037999999995</v>
      </c>
      <c r="K13" s="8">
        <f>FC_IND_PPP_PU_E!K13+FC_IND_PPP_PA_E!K13+FC_IND_PPP_PR_E!K13</f>
        <v>3.0579581999999998</v>
      </c>
      <c r="L13" s="8">
        <f>FC_IND_PPP_PU_E!L13+FC_IND_PPP_PA_E!L13+FC_IND_PPP_PR_E!L13</f>
        <v>0</v>
      </c>
      <c r="M13" s="8">
        <f>FC_IND_PPP_PU_E!M13+FC_IND_PPP_PA_E!M13+FC_IND_PPP_PR_E!M13</f>
        <v>2.9520413999999997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4.2444599999999999E-2</v>
      </c>
      <c r="Y13" s="8">
        <f>FC_IND_PPP_PU_E!Y13+FC_IND_PPP_PA_E!Y13+FC_IND_PPP_PR_E!Y13</f>
        <v>4.2444599999999999E-2</v>
      </c>
      <c r="Z13" s="8">
        <f>FC_IND_PPP_PU_E!Z13+FC_IND_PPP_PA_E!Z13+FC_IND_PPP_PR_E!Z13</f>
        <v>4.5559800000000004E-2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276.51712293967876</v>
      </c>
      <c r="D16" s="8">
        <f>FC_IND_PPP_PU_E!D16+FC_IND_PPP_PA_E!D16+FC_IND_PPP_PR_E!D16</f>
        <v>156.26105904204567</v>
      </c>
      <c r="E16" s="8">
        <f>FC_IND_PPP_PU_E!E16+FC_IND_PPP_PA_E!E16+FC_IND_PPP_PR_E!E16</f>
        <v>163.84050108991417</v>
      </c>
      <c r="F16" s="8">
        <f>FC_IND_PPP_PU_E!F16+FC_IND_PPP_PA_E!F16+FC_IND_PPP_PR_E!F16</f>
        <v>394.0435551491999</v>
      </c>
      <c r="G16" s="8">
        <f>FC_IND_PPP_PU_E!G16+FC_IND_PPP_PA_E!G16+FC_IND_PPP_PR_E!G16</f>
        <v>374.55795380519999</v>
      </c>
      <c r="H16" s="8">
        <f>FC_IND_PPP_PU_E!H16+FC_IND_PPP_PA_E!H16+FC_IND_PPP_PR_E!H16</f>
        <v>376.36221527520001</v>
      </c>
      <c r="I16" s="8">
        <f>FC_IND_PPP_PU_E!I16+FC_IND_PPP_PA_E!I16+FC_IND_PPP_PR_E!I16</f>
        <v>250.89216390479999</v>
      </c>
      <c r="J16" s="8">
        <f>FC_IND_PPP_PU_E!J16+FC_IND_PPP_PA_E!J16+FC_IND_PPP_PR_E!J16</f>
        <v>202.1314972248</v>
      </c>
      <c r="K16" s="8">
        <f>FC_IND_PPP_PU_E!K16+FC_IND_PPP_PA_E!K16+FC_IND_PPP_PR_E!K16</f>
        <v>344.54974878720003</v>
      </c>
      <c r="L16" s="8">
        <f>FC_IND_PPP_PU_E!L16+FC_IND_PPP_PA_E!L16+FC_IND_PPP_PR_E!L16</f>
        <v>405.4088102592001</v>
      </c>
      <c r="M16" s="8">
        <f>FC_IND_PPP_PU_E!M16+FC_IND_PPP_PA_E!M16+FC_IND_PPP_PR_E!M16</f>
        <v>424.94011121759991</v>
      </c>
      <c r="N16" s="8">
        <f>FC_IND_PPP_PU_E!N16+FC_IND_PPP_PA_E!N16+FC_IND_PPP_PR_E!N16</f>
        <v>513.06385553279995</v>
      </c>
      <c r="O16" s="8">
        <f>FC_IND_PPP_PU_E!O16+FC_IND_PPP_PA_E!O16+FC_IND_PPP_PR_E!O16</f>
        <v>651.24938337360004</v>
      </c>
      <c r="P16" s="8">
        <f>FC_IND_PPP_PU_E!P16+FC_IND_PPP_PA_E!P16+FC_IND_PPP_PR_E!P16</f>
        <v>710.7327536232001</v>
      </c>
      <c r="Q16" s="8">
        <f>FC_IND_PPP_PU_E!Q16+FC_IND_PPP_PA_E!Q16+FC_IND_PPP_PR_E!Q16</f>
        <v>695.69090693520013</v>
      </c>
      <c r="R16" s="8">
        <f>FC_IND_PPP_PU_E!R16+FC_IND_PPP_PA_E!R16+FC_IND_PPP_PR_E!R16</f>
        <v>673.86191988719986</v>
      </c>
      <c r="S16" s="8">
        <f>FC_IND_PPP_PU_E!S16+FC_IND_PPP_PA_E!S16+FC_IND_PPP_PR_E!S16</f>
        <v>691.22448621599972</v>
      </c>
      <c r="T16" s="8">
        <f>FC_IND_PPP_PU_E!T16+FC_IND_PPP_PA_E!T16+FC_IND_PPP_PR_E!T16</f>
        <v>606.51360858240002</v>
      </c>
      <c r="U16" s="8">
        <f>FC_IND_PPP_PU_E!U16+FC_IND_PPP_PA_E!U16+FC_IND_PPP_PR_E!U16</f>
        <v>578.88256981679967</v>
      </c>
      <c r="V16" s="8">
        <f>FC_IND_PPP_PU_E!V16+FC_IND_PPP_PA_E!V16+FC_IND_PPP_PR_E!V16</f>
        <v>546.38718337440014</v>
      </c>
      <c r="W16" s="8">
        <f>FC_IND_PPP_PU_E!W16+FC_IND_PPP_PA_E!W16+FC_IND_PPP_PR_E!W16</f>
        <v>492.21399742214385</v>
      </c>
      <c r="X16" s="8">
        <f>FC_IND_PPP_PU_E!X16+FC_IND_PPP_PA_E!X16+FC_IND_PPP_PR_E!X16</f>
        <v>446.95691123716801</v>
      </c>
      <c r="Y16" s="8">
        <f>FC_IND_PPP_PU_E!Y16+FC_IND_PPP_PA_E!Y16+FC_IND_PPP_PR_E!Y16</f>
        <v>327.68086622241606</v>
      </c>
      <c r="Z16" s="8">
        <f>FC_IND_PPP_PU_E!Z16+FC_IND_PPP_PA_E!Z16+FC_IND_PPP_PR_E!Z16</f>
        <v>301.79392128177597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44.994959999999999</v>
      </c>
      <c r="D17" s="27">
        <f t="shared" si="10"/>
        <v>40.07988000000001</v>
      </c>
      <c r="E17" s="27">
        <f t="shared" si="10"/>
        <v>38.201759999999993</v>
      </c>
      <c r="F17" s="27">
        <f t="shared" si="10"/>
        <v>0</v>
      </c>
      <c r="G17" s="27">
        <f t="shared" si="10"/>
        <v>0</v>
      </c>
      <c r="H17" s="27">
        <f t="shared" si="10"/>
        <v>3.9959999999999996E-2</v>
      </c>
      <c r="I17" s="27">
        <f t="shared" si="10"/>
        <v>3.9959999999999989E-2</v>
      </c>
      <c r="J17" s="27">
        <f t="shared" si="10"/>
        <v>3.9959999999999996E-2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1.8381599999999998</v>
      </c>
      <c r="D18" s="8">
        <f>FC_IND_PPP_PU_E!D18+FC_IND_PPP_PA_E!D18+FC_IND_PPP_PR_E!D18</f>
        <v>1.4785199999999998</v>
      </c>
      <c r="E18" s="8">
        <f>FC_IND_PPP_PU_E!E18+FC_IND_PPP_PA_E!E18+FC_IND_PPP_PR_E!E18</f>
        <v>1.1188799999999999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3.9959999999999996E-2</v>
      </c>
      <c r="I18" s="8">
        <f>FC_IND_PPP_PU_E!I18+FC_IND_PPP_PA_E!I18+FC_IND_PPP_PR_E!I18</f>
        <v>3.9959999999999989E-2</v>
      </c>
      <c r="J18" s="8">
        <f>FC_IND_PPP_PU_E!J18+FC_IND_PPP_PA_E!J18+FC_IND_PPP_PR_E!J18</f>
        <v>3.9959999999999996E-2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43.156799999999997</v>
      </c>
      <c r="D19" s="8">
        <f>FC_IND_PPP_PU_E!D19+FC_IND_PPP_PA_E!D19+FC_IND_PPP_PR_E!D19</f>
        <v>38.601360000000007</v>
      </c>
      <c r="E19" s="8">
        <f>FC_IND_PPP_PU_E!E19+FC_IND_PPP_PA_E!E19+FC_IND_PPP_PR_E!E19</f>
        <v>37.082879999999996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1121.9825873855557</v>
      </c>
      <c r="D22" s="27">
        <f t="shared" si="12"/>
        <v>1123.1114247935998</v>
      </c>
      <c r="E22" s="27">
        <f t="shared" si="12"/>
        <v>1008.2600136575998</v>
      </c>
      <c r="F22" s="27">
        <f t="shared" si="12"/>
        <v>977.91047228160005</v>
      </c>
      <c r="G22" s="27">
        <f t="shared" si="12"/>
        <v>784.14573726720005</v>
      </c>
      <c r="H22" s="27">
        <f t="shared" si="12"/>
        <v>757.05131969280023</v>
      </c>
      <c r="I22" s="27">
        <f t="shared" si="12"/>
        <v>1070.5955027327998</v>
      </c>
      <c r="J22" s="27">
        <f t="shared" si="12"/>
        <v>1111.1862054528001</v>
      </c>
      <c r="K22" s="27">
        <f t="shared" si="12"/>
        <v>999.39907779839996</v>
      </c>
      <c r="L22" s="27">
        <f t="shared" si="12"/>
        <v>847.47824605439985</v>
      </c>
      <c r="M22" s="27">
        <f t="shared" si="12"/>
        <v>973.19939615999999</v>
      </c>
      <c r="N22" s="27">
        <f t="shared" si="12"/>
        <v>908.31944537241316</v>
      </c>
      <c r="O22" s="27">
        <f t="shared" si="12"/>
        <v>806.46976960199981</v>
      </c>
      <c r="P22" s="27">
        <f t="shared" si="12"/>
        <v>718.29195249600002</v>
      </c>
      <c r="Q22" s="27">
        <f t="shared" si="12"/>
        <v>786.3519932352001</v>
      </c>
      <c r="R22" s="27">
        <f t="shared" si="12"/>
        <v>757.15262474039992</v>
      </c>
      <c r="S22" s="27">
        <f t="shared" si="12"/>
        <v>690.07385479679988</v>
      </c>
      <c r="T22" s="27">
        <f t="shared" si="12"/>
        <v>655.32610880639982</v>
      </c>
      <c r="U22" s="27">
        <f t="shared" si="12"/>
        <v>698.67174995999983</v>
      </c>
      <c r="V22" s="27">
        <f t="shared" si="12"/>
        <v>675.12716589599995</v>
      </c>
      <c r="W22" s="27">
        <f t="shared" si="12"/>
        <v>514.73642905439988</v>
      </c>
      <c r="X22" s="27">
        <f t="shared" si="12"/>
        <v>454.2837741360002</v>
      </c>
      <c r="Y22" s="27">
        <f t="shared" ref="Y22:Z22" si="13">SUM(Y23:Y24)</f>
        <v>246.980579976</v>
      </c>
      <c r="Z22" s="27">
        <f t="shared" si="13"/>
        <v>191.99923776000003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1121.9825873855557</v>
      </c>
      <c r="D23" s="8">
        <f>FC_IND_PPP_PU_E!D23+FC_IND_PPP_PA_E!D23+FC_IND_PPP_PR_E!D23</f>
        <v>1123.1114247935998</v>
      </c>
      <c r="E23" s="8">
        <f>FC_IND_PPP_PU_E!E23+FC_IND_PPP_PA_E!E23+FC_IND_PPP_PR_E!E23</f>
        <v>1008.2600136575998</v>
      </c>
      <c r="F23" s="8">
        <f>FC_IND_PPP_PU_E!F23+FC_IND_PPP_PA_E!F23+FC_IND_PPP_PR_E!F23</f>
        <v>977.91047228160005</v>
      </c>
      <c r="G23" s="8">
        <f>FC_IND_PPP_PU_E!G23+FC_IND_PPP_PA_E!G23+FC_IND_PPP_PR_E!G23</f>
        <v>784.14573726720005</v>
      </c>
      <c r="H23" s="8">
        <f>FC_IND_PPP_PU_E!H23+FC_IND_PPP_PA_E!H23+FC_IND_PPP_PR_E!H23</f>
        <v>757.05131969280023</v>
      </c>
      <c r="I23" s="8">
        <f>FC_IND_PPP_PU_E!I23+FC_IND_PPP_PA_E!I23+FC_IND_PPP_PR_E!I23</f>
        <v>1070.5955027327998</v>
      </c>
      <c r="J23" s="8">
        <f>FC_IND_PPP_PU_E!J23+FC_IND_PPP_PA_E!J23+FC_IND_PPP_PR_E!J23</f>
        <v>1111.1862054528001</v>
      </c>
      <c r="K23" s="8">
        <f>FC_IND_PPP_PU_E!K23+FC_IND_PPP_PA_E!K23+FC_IND_PPP_PR_E!K23</f>
        <v>999.39907779839996</v>
      </c>
      <c r="L23" s="8">
        <f>FC_IND_PPP_PU_E!L23+FC_IND_PPP_PA_E!L23+FC_IND_PPP_PR_E!L23</f>
        <v>847.47824605439985</v>
      </c>
      <c r="M23" s="8">
        <f>FC_IND_PPP_PU_E!M23+FC_IND_PPP_PA_E!M23+FC_IND_PPP_PR_E!M23</f>
        <v>973.19939615999999</v>
      </c>
      <c r="N23" s="8">
        <f>FC_IND_PPP_PU_E!N23+FC_IND_PPP_PA_E!N23+FC_IND_PPP_PR_E!N23</f>
        <v>908.31944537241316</v>
      </c>
      <c r="O23" s="8">
        <f>FC_IND_PPP_PU_E!O23+FC_IND_PPP_PA_E!O23+FC_IND_PPP_PR_E!O23</f>
        <v>806.46976960199981</v>
      </c>
      <c r="P23" s="8">
        <f>FC_IND_PPP_PU_E!P23+FC_IND_PPP_PA_E!P23+FC_IND_PPP_PR_E!P23</f>
        <v>718.29195249600002</v>
      </c>
      <c r="Q23" s="8">
        <f>FC_IND_PPP_PU_E!Q23+FC_IND_PPP_PA_E!Q23+FC_IND_PPP_PR_E!Q23</f>
        <v>786.3519932352001</v>
      </c>
      <c r="R23" s="8">
        <f>FC_IND_PPP_PU_E!R23+FC_IND_PPP_PA_E!R23+FC_IND_PPP_PR_E!R23</f>
        <v>757.15262474039992</v>
      </c>
      <c r="S23" s="8">
        <f>FC_IND_PPP_PU_E!S23+FC_IND_PPP_PA_E!S23+FC_IND_PPP_PR_E!S23</f>
        <v>690.07385479679988</v>
      </c>
      <c r="T23" s="8">
        <f>FC_IND_PPP_PU_E!T23+FC_IND_PPP_PA_E!T23+FC_IND_PPP_PR_E!T23</f>
        <v>655.32610880639982</v>
      </c>
      <c r="U23" s="8">
        <f>FC_IND_PPP_PU_E!U23+FC_IND_PPP_PA_E!U23+FC_IND_PPP_PR_E!U23</f>
        <v>698.53314470399982</v>
      </c>
      <c r="V23" s="8">
        <f>FC_IND_PPP_PU_E!V23+FC_IND_PPP_PA_E!V23+FC_IND_PPP_PR_E!V23</f>
        <v>674.98856063999995</v>
      </c>
      <c r="W23" s="8">
        <f>FC_IND_PPP_PU_E!W23+FC_IND_PPP_PA_E!W23+FC_IND_PPP_PR_E!W23</f>
        <v>514.45884291839991</v>
      </c>
      <c r="X23" s="8">
        <f>FC_IND_PPP_PU_E!X23+FC_IND_PPP_PA_E!X23+FC_IND_PPP_PR_E!X23</f>
        <v>454.00618800000018</v>
      </c>
      <c r="Y23" s="8">
        <f>FC_IND_PPP_PU_E!Y23+FC_IND_PPP_PA_E!Y23+FC_IND_PPP_PR_E!Y23</f>
        <v>246.84197472</v>
      </c>
      <c r="Z23" s="8">
        <f>FC_IND_PPP_PU_E!Z23+FC_IND_PPP_PA_E!Z23+FC_IND_PPP_PR_E!Z23</f>
        <v>191.99923776000003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0.13860525599999998</v>
      </c>
      <c r="V24" s="8">
        <f>FC_IND_PPP_PU_E!V24+FC_IND_PPP_PA_E!V24+FC_IND_PPP_PR_E!V24</f>
        <v>0.13860525599999998</v>
      </c>
      <c r="W24" s="8">
        <f>FC_IND_PPP_PU_E!W24+FC_IND_PPP_PA_E!W24+FC_IND_PPP_PR_E!W24</f>
        <v>0.27758613599999993</v>
      </c>
      <c r="X24" s="8">
        <f>FC_IND_PPP_PU_E!X24+FC_IND_PPP_PA_E!X24+FC_IND_PPP_PR_E!X24</f>
        <v>0.27758613599999993</v>
      </c>
      <c r="Y24" s="8">
        <f>FC_IND_PPP_PU_E!Y24+FC_IND_PPP_PA_E!Y24+FC_IND_PPP_PR_E!Y24</f>
        <v>0.13860525599999998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7515.514280880001</v>
      </c>
      <c r="D26" s="27">
        <f t="shared" si="14"/>
        <v>7212.68124876</v>
      </c>
      <c r="E26" s="27">
        <f t="shared" si="14"/>
        <v>6951.3066903600011</v>
      </c>
      <c r="F26" s="27">
        <f t="shared" si="14"/>
        <v>7169.7069489599999</v>
      </c>
      <c r="G26" s="27">
        <f t="shared" si="14"/>
        <v>6266.6361575999999</v>
      </c>
      <c r="H26" s="27">
        <f t="shared" si="14"/>
        <v>5699.5924755599999</v>
      </c>
      <c r="I26" s="27">
        <f t="shared" si="14"/>
        <v>5739.6760970400001</v>
      </c>
      <c r="J26" s="27">
        <f t="shared" si="14"/>
        <v>5326.47853596</v>
      </c>
      <c r="K26" s="27">
        <f t="shared" si="14"/>
        <v>5124.4153300799999</v>
      </c>
      <c r="L26" s="27">
        <f t="shared" si="14"/>
        <v>3917.2154198399999</v>
      </c>
      <c r="M26" s="27">
        <f t="shared" si="14"/>
        <v>3522.7569916799998</v>
      </c>
      <c r="N26" s="27">
        <f t="shared" si="14"/>
        <v>3202.2031989600005</v>
      </c>
      <c r="O26" s="27">
        <f t="shared" si="14"/>
        <v>2838.1969947600001</v>
      </c>
      <c r="P26" s="27">
        <f t="shared" si="14"/>
        <v>2434.9839681599997</v>
      </c>
      <c r="Q26" s="27">
        <f t="shared" si="14"/>
        <v>2052.9132501599997</v>
      </c>
      <c r="R26" s="27">
        <f t="shared" si="14"/>
        <v>2150.5605620400001</v>
      </c>
      <c r="S26" s="27">
        <f t="shared" si="14"/>
        <v>2214.6867108000001</v>
      </c>
      <c r="T26" s="27">
        <f t="shared" si="14"/>
        <v>2068.2107413200006</v>
      </c>
      <c r="U26" s="27">
        <f t="shared" si="14"/>
        <v>2096.5026477599999</v>
      </c>
      <c r="V26" s="27">
        <f t="shared" si="14"/>
        <v>1927.3074202799999</v>
      </c>
      <c r="W26" s="27">
        <f t="shared" si="14"/>
        <v>1866.2946274800001</v>
      </c>
      <c r="X26" s="27">
        <f t="shared" si="14"/>
        <v>2206.5250896000002</v>
      </c>
      <c r="Y26" s="27">
        <f t="shared" ref="Y26:Z26" si="15">SUM(Y27,Y33)</f>
        <v>2547.5333976000002</v>
      </c>
      <c r="Z26" s="27">
        <f t="shared" si="15"/>
        <v>2399.32407096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7515.514280880001</v>
      </c>
      <c r="D33" s="19">
        <f t="shared" si="18"/>
        <v>7212.68124876</v>
      </c>
      <c r="E33" s="19">
        <f t="shared" si="18"/>
        <v>6951.3066903600011</v>
      </c>
      <c r="F33" s="19">
        <f t="shared" si="18"/>
        <v>7169.7069489599999</v>
      </c>
      <c r="G33" s="19">
        <f t="shared" si="18"/>
        <v>6266.6361575999999</v>
      </c>
      <c r="H33" s="19">
        <f t="shared" si="18"/>
        <v>5699.5924755599999</v>
      </c>
      <c r="I33" s="19">
        <f t="shared" si="18"/>
        <v>5739.6760970400001</v>
      </c>
      <c r="J33" s="19">
        <f t="shared" si="18"/>
        <v>5326.47853596</v>
      </c>
      <c r="K33" s="19">
        <f t="shared" si="18"/>
        <v>5124.4153300799999</v>
      </c>
      <c r="L33" s="19">
        <f t="shared" si="18"/>
        <v>3917.2154198399999</v>
      </c>
      <c r="M33" s="19">
        <f t="shared" si="18"/>
        <v>3522.7569916799998</v>
      </c>
      <c r="N33" s="19">
        <f t="shared" si="18"/>
        <v>3202.2031989600005</v>
      </c>
      <c r="O33" s="19">
        <f t="shared" si="18"/>
        <v>2838.1969947600001</v>
      </c>
      <c r="P33" s="19">
        <f t="shared" si="18"/>
        <v>2434.9839681599997</v>
      </c>
      <c r="Q33" s="19">
        <f t="shared" si="18"/>
        <v>2052.9132501599997</v>
      </c>
      <c r="R33" s="19">
        <f t="shared" si="18"/>
        <v>2150.5605620400001</v>
      </c>
      <c r="S33" s="19">
        <f t="shared" si="18"/>
        <v>2214.6867108000001</v>
      </c>
      <c r="T33" s="19">
        <f t="shared" si="18"/>
        <v>2068.2107413200006</v>
      </c>
      <c r="U33" s="19">
        <f t="shared" si="18"/>
        <v>2096.5026477599999</v>
      </c>
      <c r="V33" s="19">
        <f t="shared" si="18"/>
        <v>1927.3074202799999</v>
      </c>
      <c r="W33" s="19">
        <f t="shared" si="18"/>
        <v>1866.2946274800001</v>
      </c>
      <c r="X33" s="19">
        <f t="shared" si="18"/>
        <v>2206.5250896000002</v>
      </c>
      <c r="Y33" s="19">
        <f t="shared" ref="Y33:Z33" si="19">SUM(Y34:Y50)</f>
        <v>2547.5333976000002</v>
      </c>
      <c r="Z33" s="19">
        <f t="shared" si="19"/>
        <v>2399.32407096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555.17994864000013</v>
      </c>
      <c r="D36" s="8">
        <f>FC_IND_PPP_PU_E!D36+FC_IND_PPP_PA_E!D36+FC_IND_PPP_PR_E!D36</f>
        <v>617.7311805600001</v>
      </c>
      <c r="E36" s="8">
        <f>FC_IND_PPP_PU_E!E36+FC_IND_PPP_PA_E!E36+FC_IND_PPP_PR_E!E36</f>
        <v>623.84269319999999</v>
      </c>
      <c r="F36" s="8">
        <f>FC_IND_PPP_PU_E!F36+FC_IND_PPP_PA_E!F36+FC_IND_PPP_PR_E!F36</f>
        <v>684.15526332000013</v>
      </c>
      <c r="G36" s="8">
        <f>FC_IND_PPP_PU_E!G36+FC_IND_PPP_PA_E!G36+FC_IND_PPP_PR_E!G36</f>
        <v>598.11068988000011</v>
      </c>
      <c r="H36" s="8">
        <f>FC_IND_PPP_PU_E!H36+FC_IND_PPP_PA_E!H36+FC_IND_PPP_PR_E!H36</f>
        <v>543.09276504000002</v>
      </c>
      <c r="I36" s="8">
        <f>FC_IND_PPP_PU_E!I36+FC_IND_PPP_PA_E!I36+FC_IND_PPP_PR_E!I36</f>
        <v>580.94398152000008</v>
      </c>
      <c r="J36" s="8">
        <f>FC_IND_PPP_PU_E!J36+FC_IND_PPP_PA_E!J36+FC_IND_PPP_PR_E!J36</f>
        <v>570.20431103999999</v>
      </c>
      <c r="K36" s="8">
        <f>FC_IND_PPP_PU_E!K36+FC_IND_PPP_PA_E!K36+FC_IND_PPP_PR_E!K36</f>
        <v>562.54424868000001</v>
      </c>
      <c r="L36" s="8">
        <f>FC_IND_PPP_PU_E!L36+FC_IND_PPP_PA_E!L36+FC_IND_PPP_PR_E!L36</f>
        <v>477.60708023999996</v>
      </c>
      <c r="M36" s="8">
        <f>FC_IND_PPP_PU_E!M36+FC_IND_PPP_PA_E!M36+FC_IND_PPP_PR_E!M36</f>
        <v>510.52892471999996</v>
      </c>
      <c r="N36" s="8">
        <f>FC_IND_PPP_PU_E!N36+FC_IND_PPP_PA_E!N36+FC_IND_PPP_PR_E!N36</f>
        <v>483.78674088000014</v>
      </c>
      <c r="O36" s="8">
        <f>FC_IND_PPP_PU_E!O36+FC_IND_PPP_PA_E!O36+FC_IND_PPP_PR_E!O36</f>
        <v>426.75095376000013</v>
      </c>
      <c r="P36" s="8">
        <f>FC_IND_PPP_PU_E!P36+FC_IND_PPP_PA_E!P36+FC_IND_PPP_PR_E!P36</f>
        <v>409.02770340000001</v>
      </c>
      <c r="Q36" s="8">
        <f>FC_IND_PPP_PU_E!Q36+FC_IND_PPP_PA_E!Q36+FC_IND_PPP_PR_E!Q36</f>
        <v>399.17759147999993</v>
      </c>
      <c r="R36" s="8">
        <f>FC_IND_PPP_PU_E!R36+FC_IND_PPP_PA_E!R36+FC_IND_PPP_PR_E!R36</f>
        <v>425.46954420000009</v>
      </c>
      <c r="S36" s="8">
        <f>FC_IND_PPP_PU_E!S36+FC_IND_PPP_PA_E!S36+FC_IND_PPP_PR_E!S36</f>
        <v>369.09274823999999</v>
      </c>
      <c r="T36" s="8">
        <f>FC_IND_PPP_PU_E!T36+FC_IND_PPP_PA_E!T36+FC_IND_PPP_PR_E!T36</f>
        <v>361.57874976000005</v>
      </c>
      <c r="U36" s="8">
        <f>FC_IND_PPP_PU_E!U36+FC_IND_PPP_PA_E!U36+FC_IND_PPP_PR_E!U36</f>
        <v>362.06532647999995</v>
      </c>
      <c r="V36" s="8">
        <f>FC_IND_PPP_PU_E!V36+FC_IND_PPP_PA_E!V36+FC_IND_PPP_PR_E!V36</f>
        <v>358.08434748000008</v>
      </c>
      <c r="W36" s="8">
        <f>FC_IND_PPP_PU_E!W36+FC_IND_PPP_PA_E!W36+FC_IND_PPP_PR_E!W36</f>
        <v>337.49956260000005</v>
      </c>
      <c r="X36" s="8">
        <f>FC_IND_PPP_PU_E!X36+FC_IND_PPP_PA_E!X36+FC_IND_PPP_PR_E!X36</f>
        <v>374.62363991999996</v>
      </c>
      <c r="Y36" s="8">
        <f>FC_IND_PPP_PU_E!Y36+FC_IND_PPP_PA_E!Y36+FC_IND_PPP_PR_E!Y36</f>
        <v>460.47512735999999</v>
      </c>
      <c r="Z36" s="8">
        <f>FC_IND_PPP_PU_E!Z36+FC_IND_PPP_PA_E!Z36+FC_IND_PPP_PR_E!Z36</f>
        <v>412.89578388000007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2.9937599999999985E-3</v>
      </c>
      <c r="D37" s="8">
        <f>FC_IND_PPP_PU_E!D37+FC_IND_PPP_PA_E!D37+FC_IND_PPP_PR_E!D37</f>
        <v>3.073094639999999</v>
      </c>
      <c r="E37" s="8">
        <f>FC_IND_PPP_PU_E!E37+FC_IND_PPP_PA_E!E37+FC_IND_PPP_PR_E!E37</f>
        <v>2.9937599999999985E-3</v>
      </c>
      <c r="F37" s="8">
        <f>FC_IND_PPP_PU_E!F37+FC_IND_PPP_PA_E!F37+FC_IND_PPP_PR_E!F37</f>
        <v>21.430581480000004</v>
      </c>
      <c r="G37" s="8">
        <f>FC_IND_PPP_PU_E!G37+FC_IND_PPP_PA_E!G37+FC_IND_PPP_PR_E!G37</f>
        <v>3.0730946399999994</v>
      </c>
      <c r="H37" s="8">
        <f>FC_IND_PPP_PU_E!H37+FC_IND_PPP_PA_E!H37+FC_IND_PPP_PR_E!H37</f>
        <v>0.26394983999999999</v>
      </c>
      <c r="I37" s="8">
        <f>FC_IND_PPP_PU_E!I37+FC_IND_PPP_PA_E!I37+FC_IND_PPP_PR_E!I37</f>
        <v>12.153418199999999</v>
      </c>
      <c r="J37" s="8">
        <f>FC_IND_PPP_PU_E!J37+FC_IND_PPP_PA_E!J37+FC_IND_PPP_PR_E!J37</f>
        <v>21.293367479999993</v>
      </c>
      <c r="K37" s="8">
        <f>FC_IND_PPP_PU_E!K37+FC_IND_PPP_PA_E!K37+FC_IND_PPP_PR_E!K37</f>
        <v>8.9064359999999981E-2</v>
      </c>
      <c r="L37" s="8">
        <f>FC_IND_PPP_PU_E!L37+FC_IND_PPP_PA_E!L37+FC_IND_PPP_PR_E!L37</f>
        <v>0.13496868000000001</v>
      </c>
      <c r="M37" s="8">
        <f>FC_IND_PPP_PU_E!M37+FC_IND_PPP_PA_E!M37+FC_IND_PPP_PR_E!M37</f>
        <v>0.10428264</v>
      </c>
      <c r="N37" s="8">
        <f>FC_IND_PPP_PU_E!N37+FC_IND_PPP_PA_E!N37+FC_IND_PPP_PR_E!N37</f>
        <v>1.8461519999999995E-2</v>
      </c>
      <c r="O37" s="8">
        <f>FC_IND_PPP_PU_E!O37+FC_IND_PPP_PA_E!O37+FC_IND_PPP_PR_E!O37</f>
        <v>1.8461519999999999E-2</v>
      </c>
      <c r="P37" s="8">
        <f>FC_IND_PPP_PU_E!P37+FC_IND_PPP_PA_E!P37+FC_IND_PPP_PR_E!P37</f>
        <v>9.2307599999999976E-3</v>
      </c>
      <c r="Q37" s="8">
        <f>FC_IND_PPP_PU_E!Q37+FC_IND_PPP_PA_E!Q37+FC_IND_PPP_PR_E!Q37</f>
        <v>9.2307599999999976E-3</v>
      </c>
      <c r="R37" s="8">
        <f>FC_IND_PPP_PU_E!R37+FC_IND_PPP_PA_E!R37+FC_IND_PPP_PR_E!R37</f>
        <v>2.4199560000000002E-2</v>
      </c>
      <c r="S37" s="8">
        <f>FC_IND_PPP_PU_E!S37+FC_IND_PPP_PA_E!S37+FC_IND_PPP_PR_E!S37</f>
        <v>5.7879360000000005E-2</v>
      </c>
      <c r="T37" s="8">
        <f>FC_IND_PPP_PU_E!T37+FC_IND_PPP_PA_E!T37+FC_IND_PPP_PR_E!T37</f>
        <v>0.97621523999999993</v>
      </c>
      <c r="U37" s="8">
        <f>FC_IND_PPP_PU_E!U37+FC_IND_PPP_PA_E!U37+FC_IND_PPP_PR_E!U37</f>
        <v>1.7436157199999998</v>
      </c>
      <c r="V37" s="8">
        <f>FC_IND_PPP_PU_E!V37+FC_IND_PPP_PA_E!V37+FC_IND_PPP_PR_E!V37</f>
        <v>2.1093534000000003</v>
      </c>
      <c r="W37" s="8">
        <f>FC_IND_PPP_PU_E!W37+FC_IND_PPP_PA_E!W37+FC_IND_PPP_PR_E!W37</f>
        <v>0.74819051999999986</v>
      </c>
      <c r="X37" s="8">
        <f>FC_IND_PPP_PU_E!X37+FC_IND_PPP_PA_E!X37+FC_IND_PPP_PR_E!X37</f>
        <v>0.61471872000000005</v>
      </c>
      <c r="Y37" s="8">
        <f>FC_IND_PPP_PU_E!Y37+FC_IND_PPP_PA_E!Y37+FC_IND_PPP_PR_E!Y37</f>
        <v>3.6913060799999986</v>
      </c>
      <c r="Z37" s="8">
        <f>FC_IND_PPP_PU_E!Z37+FC_IND_PPP_PA_E!Z37+FC_IND_PPP_PR_E!Z37</f>
        <v>3.8557134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6.8354467200000011</v>
      </c>
      <c r="D41" s="8">
        <f>FC_IND_PPP_PU_E!D41+FC_IND_PPP_PA_E!D41+FC_IND_PPP_PR_E!D41</f>
        <v>0.57824855999999991</v>
      </c>
      <c r="E41" s="8">
        <f>FC_IND_PPP_PU_E!E41+FC_IND_PPP_PA_E!E41+FC_IND_PPP_PR_E!E41</f>
        <v>0.61319196000000009</v>
      </c>
      <c r="F41" s="8">
        <f>FC_IND_PPP_PU_E!F41+FC_IND_PPP_PA_E!F41+FC_IND_PPP_PR_E!F41</f>
        <v>0.66107735999999995</v>
      </c>
      <c r="G41" s="8">
        <f>FC_IND_PPP_PU_E!G41+FC_IND_PPP_PA_E!G41+FC_IND_PPP_PR_E!G41</f>
        <v>0.6768666000000001</v>
      </c>
      <c r="H41" s="8">
        <f>FC_IND_PPP_PU_E!H41+FC_IND_PPP_PA_E!H41+FC_IND_PPP_PR_E!H41</f>
        <v>1.3156837200000002</v>
      </c>
      <c r="I41" s="8">
        <f>FC_IND_PPP_PU_E!I41+FC_IND_PPP_PA_E!I41+FC_IND_PPP_PR_E!I41</f>
        <v>1.0211238</v>
      </c>
      <c r="J41" s="8">
        <f>FC_IND_PPP_PU_E!J41+FC_IND_PPP_PA_E!J41+FC_IND_PPP_PR_E!J41</f>
        <v>0.30931380000000008</v>
      </c>
      <c r="K41" s="8">
        <f>FC_IND_PPP_PU_E!K41+FC_IND_PPP_PA_E!K41+FC_IND_PPP_PR_E!K41</f>
        <v>0.43847495999999997</v>
      </c>
      <c r="L41" s="8">
        <f>FC_IND_PPP_PU_E!L41+FC_IND_PPP_PA_E!L41+FC_IND_PPP_PR_E!L41</f>
        <v>0.41000256000000013</v>
      </c>
      <c r="M41" s="8">
        <f>FC_IND_PPP_PU_E!M41+FC_IND_PPP_PA_E!M41+FC_IND_PPP_PR_E!M41</f>
        <v>0.60697980000000018</v>
      </c>
      <c r="N41" s="8">
        <f>FC_IND_PPP_PU_E!N41+FC_IND_PPP_PA_E!N41+FC_IND_PPP_PR_E!N41</f>
        <v>0.33675084000000011</v>
      </c>
      <c r="O41" s="8">
        <f>FC_IND_PPP_PU_E!O41+FC_IND_PPP_PA_E!O41+FC_IND_PPP_PR_E!O41</f>
        <v>0.39084840000000004</v>
      </c>
      <c r="P41" s="8">
        <f>FC_IND_PPP_PU_E!P41+FC_IND_PPP_PA_E!P41+FC_IND_PPP_PR_E!P41</f>
        <v>0.83890043999999997</v>
      </c>
      <c r="Q41" s="8">
        <f>FC_IND_PPP_PU_E!Q41+FC_IND_PPP_PA_E!Q41+FC_IND_PPP_PR_E!Q41</f>
        <v>1.2235366800000003</v>
      </c>
      <c r="R41" s="8">
        <f>FC_IND_PPP_PU_E!R41+FC_IND_PPP_PA_E!R41+FC_IND_PPP_PR_E!R41</f>
        <v>0.21923748000000001</v>
      </c>
      <c r="S41" s="8">
        <f>FC_IND_PPP_PU_E!S41+FC_IND_PPP_PA_E!S41+FC_IND_PPP_PR_E!S41</f>
        <v>0.17471700000000007</v>
      </c>
      <c r="T41" s="8">
        <f>FC_IND_PPP_PU_E!T41+FC_IND_PPP_PA_E!T41+FC_IND_PPP_PR_E!T41</f>
        <v>0.35512848000000019</v>
      </c>
      <c r="U41" s="8">
        <f>FC_IND_PPP_PU_E!U41+FC_IND_PPP_PA_E!U41+FC_IND_PPP_PR_E!U41</f>
        <v>0.32380883999999999</v>
      </c>
      <c r="V41" s="8">
        <f>FC_IND_PPP_PU_E!V41+FC_IND_PPP_PA_E!V41+FC_IND_PPP_PR_E!V41</f>
        <v>0.12967883999999999</v>
      </c>
      <c r="W41" s="8">
        <f>FC_IND_PPP_PU_E!W41+FC_IND_PPP_PA_E!W41+FC_IND_PPP_PR_E!W41</f>
        <v>0.4537465200000001</v>
      </c>
      <c r="X41" s="8">
        <f>FC_IND_PPP_PU_E!X41+FC_IND_PPP_PA_E!X41+FC_IND_PPP_PR_E!X41</f>
        <v>0.10741860000000002</v>
      </c>
      <c r="Y41" s="8">
        <f>FC_IND_PPP_PU_E!Y41+FC_IND_PPP_PA_E!Y41+FC_IND_PPP_PR_E!Y41</f>
        <v>9.1629360000000021E-2</v>
      </c>
      <c r="Z41" s="8">
        <f>FC_IND_PPP_PU_E!Z41+FC_IND_PPP_PA_E!Z41+FC_IND_PPP_PR_E!Z41</f>
        <v>0.29171268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821.64374136000004</v>
      </c>
      <c r="D43" s="8">
        <f>FC_IND_PPP_PU_E!D43+FC_IND_PPP_PA_E!D43+FC_IND_PPP_PR_E!D43</f>
        <v>746.65670507999994</v>
      </c>
      <c r="E43" s="8">
        <f>FC_IND_PPP_PU_E!E43+FC_IND_PPP_PA_E!E43+FC_IND_PPP_PR_E!E43</f>
        <v>671.4717328800001</v>
      </c>
      <c r="F43" s="8">
        <f>FC_IND_PPP_PU_E!F43+FC_IND_PPP_PA_E!F43+FC_IND_PPP_PR_E!F43</f>
        <v>991.0523469599998</v>
      </c>
      <c r="G43" s="8">
        <f>FC_IND_PPP_PU_E!G43+FC_IND_PPP_PA_E!G43+FC_IND_PPP_PR_E!G43</f>
        <v>809.99539919999995</v>
      </c>
      <c r="H43" s="8">
        <f>FC_IND_PPP_PU_E!H43+FC_IND_PPP_PA_E!H43+FC_IND_PPP_PR_E!H43</f>
        <v>771.78122892000022</v>
      </c>
      <c r="I43" s="8">
        <f>FC_IND_PPP_PU_E!I43+FC_IND_PPP_PA_E!I43+FC_IND_PPP_PR_E!I43</f>
        <v>638.96836068000005</v>
      </c>
      <c r="J43" s="8">
        <f>FC_IND_PPP_PU_E!J43+FC_IND_PPP_PA_E!J43+FC_IND_PPP_PR_E!J43</f>
        <v>694.26504108000006</v>
      </c>
      <c r="K43" s="8">
        <f>FC_IND_PPP_PU_E!K43+FC_IND_PPP_PA_E!K43+FC_IND_PPP_PR_E!K43</f>
        <v>629.95213943999988</v>
      </c>
      <c r="L43" s="8">
        <f>FC_IND_PPP_PU_E!L43+FC_IND_PPP_PA_E!L43+FC_IND_PPP_PR_E!L43</f>
        <v>618.34354451999991</v>
      </c>
      <c r="M43" s="8">
        <f>FC_IND_PPP_PU_E!M43+FC_IND_PPP_PA_E!M43+FC_IND_PPP_PR_E!M43</f>
        <v>652.91724108000005</v>
      </c>
      <c r="N43" s="8">
        <f>FC_IND_PPP_PU_E!N43+FC_IND_PPP_PA_E!N43+FC_IND_PPP_PR_E!N43</f>
        <v>532.6500956399999</v>
      </c>
      <c r="O43" s="8">
        <f>FC_IND_PPP_PU_E!O43+FC_IND_PPP_PA_E!O43+FC_IND_PPP_PR_E!O43</f>
        <v>425.39123483999987</v>
      </c>
      <c r="P43" s="8">
        <f>FC_IND_PPP_PU_E!P43+FC_IND_PPP_PA_E!P43+FC_IND_PPP_PR_E!P43</f>
        <v>379.17133019999994</v>
      </c>
      <c r="Q43" s="8">
        <f>FC_IND_PPP_PU_E!Q43+FC_IND_PPP_PA_E!Q43+FC_IND_PPP_PR_E!Q43</f>
        <v>366.65041607999996</v>
      </c>
      <c r="R43" s="8">
        <f>FC_IND_PPP_PU_E!R43+FC_IND_PPP_PA_E!R43+FC_IND_PPP_PR_E!R43</f>
        <v>432.95254703999996</v>
      </c>
      <c r="S43" s="8">
        <f>FC_IND_PPP_PU_E!S43+FC_IND_PPP_PA_E!S43+FC_IND_PPP_PR_E!S43</f>
        <v>425.44432008000001</v>
      </c>
      <c r="T43" s="8">
        <f>FC_IND_PPP_PU_E!T43+FC_IND_PPP_PA_E!T43+FC_IND_PPP_PR_E!T43</f>
        <v>436.42923012000006</v>
      </c>
      <c r="U43" s="8">
        <f>FC_IND_PPP_PU_E!U43+FC_IND_PPP_PA_E!U43+FC_IND_PPP_PR_E!U43</f>
        <v>484.53059303999993</v>
      </c>
      <c r="V43" s="8">
        <f>FC_IND_PPP_PU_E!V43+FC_IND_PPP_PA_E!V43+FC_IND_PPP_PR_E!V43</f>
        <v>478.6165238399999</v>
      </c>
      <c r="W43" s="8">
        <f>FC_IND_PPP_PU_E!W43+FC_IND_PPP_PA_E!W43+FC_IND_PPP_PR_E!W43</f>
        <v>477.73674935999998</v>
      </c>
      <c r="X43" s="8">
        <f>FC_IND_PPP_PU_E!X43+FC_IND_PPP_PA_E!X43+FC_IND_PPP_PR_E!X43</f>
        <v>577.04242751999993</v>
      </c>
      <c r="Y43" s="8">
        <f>FC_IND_PPP_PU_E!Y43+FC_IND_PPP_PA_E!Y43+FC_IND_PPP_PR_E!Y43</f>
        <v>678.75081299999999</v>
      </c>
      <c r="Z43" s="8">
        <f>FC_IND_PPP_PU_E!Z43+FC_IND_PPP_PA_E!Z43+FC_IND_PPP_PR_E!Z43</f>
        <v>592.29016236000007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6131.8521504000009</v>
      </c>
      <c r="D44" s="8">
        <f>FC_IND_PPP_PU_E!D44+FC_IND_PPP_PA_E!D44+FC_IND_PPP_PR_E!D44</f>
        <v>5844.6420199200002</v>
      </c>
      <c r="E44" s="8">
        <f>FC_IND_PPP_PU_E!E44+FC_IND_PPP_PA_E!E44+FC_IND_PPP_PR_E!E44</f>
        <v>5655.3760785600007</v>
      </c>
      <c r="F44" s="8">
        <f>FC_IND_PPP_PU_E!F44+FC_IND_PPP_PA_E!F44+FC_IND_PPP_PR_E!F44</f>
        <v>5472.4076798400001</v>
      </c>
      <c r="G44" s="8">
        <f>FC_IND_PPP_PU_E!G44+FC_IND_PPP_PA_E!G44+FC_IND_PPP_PR_E!G44</f>
        <v>4854.7801072800003</v>
      </c>
      <c r="H44" s="8">
        <f>FC_IND_PPP_PU_E!H44+FC_IND_PPP_PA_E!H44+FC_IND_PPP_PR_E!H44</f>
        <v>4380.1921000800003</v>
      </c>
      <c r="I44" s="8">
        <f>FC_IND_PPP_PU_E!I44+FC_IND_PPP_PA_E!I44+FC_IND_PPP_PR_E!I44</f>
        <v>4497.7547743200003</v>
      </c>
      <c r="J44" s="8">
        <f>FC_IND_PPP_PU_E!J44+FC_IND_PPP_PA_E!J44+FC_IND_PPP_PR_E!J44</f>
        <v>4040.4065025599998</v>
      </c>
      <c r="K44" s="8">
        <f>FC_IND_PPP_PU_E!K44+FC_IND_PPP_PA_E!K44+FC_IND_PPP_PR_E!K44</f>
        <v>3928.4475573600007</v>
      </c>
      <c r="L44" s="8">
        <f>FC_IND_PPP_PU_E!L44+FC_IND_PPP_PA_E!L44+FC_IND_PPP_PR_E!L44</f>
        <v>2817.7759785600001</v>
      </c>
      <c r="M44" s="8">
        <f>FC_IND_PPP_PU_E!M44+FC_IND_PPP_PA_E!M44+FC_IND_PPP_PR_E!M44</f>
        <v>2355.6557181600001</v>
      </c>
      <c r="N44" s="8">
        <f>FC_IND_PPP_PU_E!N44+FC_IND_PPP_PA_E!N44+FC_IND_PPP_PR_E!N44</f>
        <v>2182.4673048000004</v>
      </c>
      <c r="O44" s="8">
        <f>FC_IND_PPP_PU_E!O44+FC_IND_PPP_PA_E!O44+FC_IND_PPP_PR_E!O44</f>
        <v>1982.7016509600001</v>
      </c>
      <c r="P44" s="8">
        <f>FC_IND_PPP_PU_E!P44+FC_IND_PPP_PA_E!P44+FC_IND_PPP_PR_E!P44</f>
        <v>1642.9929580799999</v>
      </c>
      <c r="Q44" s="8">
        <f>FC_IND_PPP_PU_E!Q44+FC_IND_PPP_PA_E!Q44+FC_IND_PPP_PR_E!Q44</f>
        <v>1282.95691992</v>
      </c>
      <c r="R44" s="8">
        <f>FC_IND_PPP_PU_E!R44+FC_IND_PPP_PA_E!R44+FC_IND_PPP_PR_E!R44</f>
        <v>1289.0836562400002</v>
      </c>
      <c r="S44" s="8">
        <f>FC_IND_PPP_PU_E!S44+FC_IND_PPP_PA_E!S44+FC_IND_PPP_PR_E!S44</f>
        <v>1417.0214908800001</v>
      </c>
      <c r="T44" s="8">
        <f>FC_IND_PPP_PU_E!T44+FC_IND_PPP_PA_E!T44+FC_IND_PPP_PR_E!T44</f>
        <v>1263.2726757600003</v>
      </c>
      <c r="U44" s="8">
        <f>FC_IND_PPP_PU_E!U44+FC_IND_PPP_PA_E!U44+FC_IND_PPP_PR_E!U44</f>
        <v>1176.0243616800001</v>
      </c>
      <c r="V44" s="8">
        <f>FC_IND_PPP_PU_E!V44+FC_IND_PPP_PA_E!V44+FC_IND_PPP_PR_E!V44</f>
        <v>1021.21058448</v>
      </c>
      <c r="W44" s="8">
        <f>FC_IND_PPP_PU_E!W44+FC_IND_PPP_PA_E!W44+FC_IND_PPP_PR_E!W44</f>
        <v>1043.9021901600001</v>
      </c>
      <c r="X44" s="8">
        <f>FC_IND_PPP_PU_E!X44+FC_IND_PPP_PA_E!X44+FC_IND_PPP_PR_E!X44</f>
        <v>1251.1774706400001</v>
      </c>
      <c r="Y44" s="8">
        <f>FC_IND_PPP_PU_E!Y44+FC_IND_PPP_PA_E!Y44+FC_IND_PPP_PR_E!Y44</f>
        <v>1386.6318979200003</v>
      </c>
      <c r="Z44" s="8">
        <f>FC_IND_PPP_PU_E!Z44+FC_IND_PPP_PA_E!Z44+FC_IND_PPP_PR_E!Z44</f>
        <v>1384.0076664000003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0.12004200000000001</v>
      </c>
      <c r="Z48" s="8">
        <f>FC_IND_PPP_PU_E!Z48+FC_IND_PPP_PA_E!Z48+FC_IND_PPP_PR_E!Z48</f>
        <v>3.9663000000000004E-2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2.9467479600000002</v>
      </c>
      <c r="I50" s="8">
        <f>FC_IND_PPP_PU_E!I50+FC_IND_PPP_PA_E!I50+FC_IND_PPP_PR_E!I50</f>
        <v>8.8344385199999991</v>
      </c>
      <c r="J50" s="8">
        <f>FC_IND_PPP_PU_E!J50+FC_IND_PPP_PA_E!J50+FC_IND_PPP_PR_E!J50</f>
        <v>0</v>
      </c>
      <c r="K50" s="8">
        <f>FC_IND_PPP_PU_E!K50+FC_IND_PPP_PA_E!K50+FC_IND_PPP_PR_E!K50</f>
        <v>2.9438452799999997</v>
      </c>
      <c r="L50" s="8">
        <f>FC_IND_PPP_PU_E!L50+FC_IND_PPP_PA_E!L50+FC_IND_PPP_PR_E!L50</f>
        <v>2.9438452800000001</v>
      </c>
      <c r="M50" s="8">
        <f>FC_IND_PPP_PU_E!M50+FC_IND_PPP_PA_E!M50+FC_IND_PPP_PR_E!M50</f>
        <v>2.9438452800000001</v>
      </c>
      <c r="N50" s="8">
        <f>FC_IND_PPP_PU_E!N50+FC_IND_PPP_PA_E!N50+FC_IND_PPP_PR_E!N50</f>
        <v>2.9438452800000006</v>
      </c>
      <c r="O50" s="8">
        <f>FC_IND_PPP_PU_E!O50+FC_IND_PPP_PA_E!O50+FC_IND_PPP_PR_E!O50</f>
        <v>2.9438452799999997</v>
      </c>
      <c r="P50" s="8">
        <f>FC_IND_PPP_PU_E!P50+FC_IND_PPP_PA_E!P50+FC_IND_PPP_PR_E!P50</f>
        <v>2.9438452800000006</v>
      </c>
      <c r="Q50" s="8">
        <f>FC_IND_PPP_PU_E!Q50+FC_IND_PPP_PA_E!Q50+FC_IND_PPP_PR_E!Q50</f>
        <v>2.8955552400000002</v>
      </c>
      <c r="R50" s="8">
        <f>FC_IND_PPP_PU_E!R50+FC_IND_PPP_PA_E!R50+FC_IND_PPP_PR_E!R50</f>
        <v>2.8113775200000002</v>
      </c>
      <c r="S50" s="8">
        <f>FC_IND_PPP_PU_E!S50+FC_IND_PPP_PA_E!S50+FC_IND_PPP_PR_E!S50</f>
        <v>2.8955552400000002</v>
      </c>
      <c r="T50" s="8">
        <f>FC_IND_PPP_PU_E!T50+FC_IND_PPP_PA_E!T50+FC_IND_PPP_PR_E!T50</f>
        <v>5.598741959999999</v>
      </c>
      <c r="U50" s="8">
        <f>FC_IND_PPP_PU_E!U50+FC_IND_PPP_PA_E!U50+FC_IND_PPP_PR_E!U50</f>
        <v>71.814941999999988</v>
      </c>
      <c r="V50" s="8">
        <f>FC_IND_PPP_PU_E!V50+FC_IND_PPP_PA_E!V50+FC_IND_PPP_PR_E!V50</f>
        <v>67.156932240000003</v>
      </c>
      <c r="W50" s="8">
        <f>FC_IND_PPP_PU_E!W50+FC_IND_PPP_PA_E!W50+FC_IND_PPP_PR_E!W50</f>
        <v>5.9541883200000001</v>
      </c>
      <c r="X50" s="8">
        <f>FC_IND_PPP_PU_E!X50+FC_IND_PPP_PA_E!X50+FC_IND_PPP_PR_E!X50</f>
        <v>2.9594142000000003</v>
      </c>
      <c r="Y50" s="8">
        <f>FC_IND_PPP_PU_E!Y50+FC_IND_PPP_PA_E!Y50+FC_IND_PPP_PR_E!Y50</f>
        <v>17.772581880000004</v>
      </c>
      <c r="Z50" s="8">
        <f>FC_IND_PPP_PU_E!Z50+FC_IND_PPP_PA_E!Z50+FC_IND_PPP_PR_E!Z50</f>
        <v>5.9433692400000009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19981.13766261912</v>
      </c>
      <c r="D51" s="27">
        <f>FC_IND_PPP_PU_E!D51+FC_IND_PPP_PA_E!D51+FC_IND_PPP_PR_E!D51</f>
        <v>19071.476166568758</v>
      </c>
      <c r="E51" s="27">
        <f>FC_IND_PPP_PU_E!E51+FC_IND_PPP_PA_E!E51+FC_IND_PPP_PR_E!E51</f>
        <v>19462.722885111209</v>
      </c>
      <c r="F51" s="27">
        <f>FC_IND_PPP_PU_E!F51+FC_IND_PPP_PA_E!F51+FC_IND_PPP_PR_E!F51</f>
        <v>19964.911867819992</v>
      </c>
      <c r="G51" s="27">
        <f>FC_IND_PPP_PU_E!G51+FC_IND_PPP_PA_E!G51+FC_IND_PPP_PR_E!G51</f>
        <v>17524.491248319613</v>
      </c>
      <c r="H51" s="27">
        <f>FC_IND_PPP_PU_E!H51+FC_IND_PPP_PA_E!H51+FC_IND_PPP_PR_E!H51</f>
        <v>18154.078724015853</v>
      </c>
      <c r="I51" s="27">
        <f>FC_IND_PPP_PU_E!I51+FC_IND_PPP_PA_E!I51+FC_IND_PPP_PR_E!I51</f>
        <v>17363.329453568946</v>
      </c>
      <c r="J51" s="27">
        <f>FC_IND_PPP_PU_E!J51+FC_IND_PPP_PA_E!J51+FC_IND_PPP_PR_E!J51</f>
        <v>17673.376491863684</v>
      </c>
      <c r="K51" s="27">
        <f>FC_IND_PPP_PU_E!K51+FC_IND_PPP_PA_E!K51+FC_IND_PPP_PR_E!K51</f>
        <v>16574.961545116668</v>
      </c>
      <c r="L51" s="27">
        <f>FC_IND_PPP_PU_E!L51+FC_IND_PPP_PA_E!L51+FC_IND_PPP_PR_E!L51</f>
        <v>15467.140574425825</v>
      </c>
      <c r="M51" s="27">
        <f>FC_IND_PPP_PU_E!M51+FC_IND_PPP_PA_E!M51+FC_IND_PPP_PR_E!M51</f>
        <v>16725.018834606166</v>
      </c>
      <c r="N51" s="27">
        <f>FC_IND_PPP_PU_E!N51+FC_IND_PPP_PA_E!N51+FC_IND_PPP_PR_E!N51</f>
        <v>15323.991433584253</v>
      </c>
      <c r="O51" s="27">
        <f>FC_IND_PPP_PU_E!O51+FC_IND_PPP_PA_E!O51+FC_IND_PPP_PR_E!O51</f>
        <v>15447.059173938587</v>
      </c>
      <c r="P51" s="27">
        <f>FC_IND_PPP_PU_E!P51+FC_IND_PPP_PA_E!P51+FC_IND_PPP_PR_E!P51</f>
        <v>15875.760554673354</v>
      </c>
      <c r="Q51" s="27">
        <f>FC_IND_PPP_PU_E!Q51+FC_IND_PPP_PA_E!Q51+FC_IND_PPP_PR_E!Q51</f>
        <v>15664.637646760151</v>
      </c>
      <c r="R51" s="27">
        <f>FC_IND_PPP_PU_E!R51+FC_IND_PPP_PA_E!R51+FC_IND_PPP_PR_E!R51</f>
        <v>14916.370125884474</v>
      </c>
      <c r="S51" s="27">
        <f>FC_IND_PPP_PU_E!S51+FC_IND_PPP_PA_E!S51+FC_IND_PPP_PR_E!S51</f>
        <v>14840.984554897906</v>
      </c>
      <c r="T51" s="27">
        <f>FC_IND_PPP_PU_E!T51+FC_IND_PPP_PA_E!T51+FC_IND_PPP_PR_E!T51</f>
        <v>15217.239312111244</v>
      </c>
      <c r="U51" s="27">
        <f>FC_IND_PPP_PU_E!U51+FC_IND_PPP_PA_E!U51+FC_IND_PPP_PR_E!U51</f>
        <v>14640.312585707759</v>
      </c>
      <c r="V51" s="27">
        <f>FC_IND_PPP_PU_E!V51+FC_IND_PPP_PA_E!V51+FC_IND_PPP_PR_E!V51</f>
        <v>14753.804741533157</v>
      </c>
      <c r="W51" s="27">
        <f>FC_IND_PPP_PU_E!W51+FC_IND_PPP_PA_E!W51+FC_IND_PPP_PR_E!W51</f>
        <v>14315.773486784272</v>
      </c>
      <c r="X51" s="27">
        <f>FC_IND_PPP_PU_E!X51+FC_IND_PPP_PA_E!X51+FC_IND_PPP_PR_E!X51</f>
        <v>17441.704468946031</v>
      </c>
      <c r="Y51" s="27">
        <f>FC_IND_PPP_PU_E!Y51+FC_IND_PPP_PA_E!Y51+FC_IND_PPP_PR_E!Y51</f>
        <v>15249.383785714148</v>
      </c>
      <c r="Z51" s="27">
        <f>FC_IND_PPP_PU_E!Z51+FC_IND_PPP_PA_E!Z51+FC_IND_PPP_PR_E!Z51</f>
        <v>13399.144990486791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105.76653209003759</v>
      </c>
      <c r="D52" s="27">
        <f t="shared" si="20"/>
        <v>108.97213556531757</v>
      </c>
      <c r="E52" s="27">
        <f t="shared" si="20"/>
        <v>156.92616067621583</v>
      </c>
      <c r="F52" s="27">
        <f t="shared" si="20"/>
        <v>528.19444921005777</v>
      </c>
      <c r="G52" s="27">
        <f t="shared" si="20"/>
        <v>513.16788927957714</v>
      </c>
      <c r="H52" s="27">
        <f t="shared" si="20"/>
        <v>509.72676246561053</v>
      </c>
      <c r="I52" s="27">
        <f t="shared" si="20"/>
        <v>539.66240676343773</v>
      </c>
      <c r="J52" s="27">
        <f t="shared" si="20"/>
        <v>599.47482786229511</v>
      </c>
      <c r="K52" s="27">
        <f t="shared" si="20"/>
        <v>282.14066568688634</v>
      </c>
      <c r="L52" s="27">
        <f t="shared" si="20"/>
        <v>652.37200085507959</v>
      </c>
      <c r="M52" s="27">
        <f t="shared" si="20"/>
        <v>462.72136704494687</v>
      </c>
      <c r="N52" s="27">
        <f t="shared" si="20"/>
        <v>283.06044590507679</v>
      </c>
      <c r="O52" s="27">
        <f t="shared" si="20"/>
        <v>294.93689003060797</v>
      </c>
      <c r="P52" s="27">
        <f t="shared" si="20"/>
        <v>551.29547533803043</v>
      </c>
      <c r="Q52" s="27">
        <f t="shared" si="20"/>
        <v>538.53549666143795</v>
      </c>
      <c r="R52" s="27">
        <f t="shared" si="20"/>
        <v>556.05931607566697</v>
      </c>
      <c r="S52" s="27">
        <f t="shared" si="20"/>
        <v>569.98193753138185</v>
      </c>
      <c r="T52" s="27">
        <f t="shared" si="20"/>
        <v>679.14418127987437</v>
      </c>
      <c r="U52" s="27">
        <f t="shared" si="20"/>
        <v>876.35187329793132</v>
      </c>
      <c r="V52" s="27">
        <f t="shared" si="20"/>
        <v>1035.0340483072252</v>
      </c>
      <c r="W52" s="27">
        <f t="shared" si="20"/>
        <v>1100.8516881094383</v>
      </c>
      <c r="X52" s="27">
        <f t="shared" si="20"/>
        <v>1133.5144925392958</v>
      </c>
      <c r="Y52" s="27">
        <f t="shared" ref="Y52:Z52" si="21">SUM(Y53:Y54)</f>
        <v>1201.1661161603579</v>
      </c>
      <c r="Z52" s="27">
        <f t="shared" si="21"/>
        <v>1414.7994688161946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82.511114399999983</v>
      </c>
      <c r="D53" s="8">
        <f>FC_IND_PPP_PU_E!D53+FC_IND_PPP_PA_E!D53+FC_IND_PPP_PR_E!D53</f>
        <v>77.648828400000014</v>
      </c>
      <c r="E53" s="8">
        <f>FC_IND_PPP_PU_E!E53+FC_IND_PPP_PA_E!E53+FC_IND_PPP_PR_E!E53</f>
        <v>131.70334319999998</v>
      </c>
      <c r="F53" s="8">
        <f>FC_IND_PPP_PU_E!F53+FC_IND_PPP_PA_E!F53+FC_IND_PPP_PR_E!F53</f>
        <v>281.42417159999997</v>
      </c>
      <c r="G53" s="8">
        <f>FC_IND_PPP_PU_E!G53+FC_IND_PPP_PA_E!G53+FC_IND_PPP_PR_E!G53</f>
        <v>304.59068640000004</v>
      </c>
      <c r="H53" s="8">
        <f>FC_IND_PPP_PU_E!H53+FC_IND_PPP_PA_E!H53+FC_IND_PPP_PR_E!H53</f>
        <v>386.56229040000011</v>
      </c>
      <c r="I53" s="8">
        <f>FC_IND_PPP_PU_E!I53+FC_IND_PPP_PA_E!I53+FC_IND_PPP_PR_E!I53</f>
        <v>349.1250048</v>
      </c>
      <c r="J53" s="8">
        <f>FC_IND_PPP_PU_E!J53+FC_IND_PPP_PA_E!J53+FC_IND_PPP_PR_E!J53</f>
        <v>392.29201439999997</v>
      </c>
      <c r="K53" s="8">
        <f>FC_IND_PPP_PU_E!K53+FC_IND_PPP_PA_E!K53+FC_IND_PPP_PR_E!K53</f>
        <v>240.62318280000002</v>
      </c>
      <c r="L53" s="8">
        <f>FC_IND_PPP_PU_E!L53+FC_IND_PPP_PA_E!L53+FC_IND_PPP_PR_E!L53</f>
        <v>574.91165160000014</v>
      </c>
      <c r="M53" s="8">
        <f>FC_IND_PPP_PU_E!M53+FC_IND_PPP_PA_E!M53+FC_IND_PPP_PR_E!M53</f>
        <v>383.32780199999991</v>
      </c>
      <c r="N53" s="8">
        <f>FC_IND_PPP_PU_E!N53+FC_IND_PPP_PA_E!N53+FC_IND_PPP_PR_E!N53</f>
        <v>207.63994680000002</v>
      </c>
      <c r="O53" s="8">
        <f>FC_IND_PPP_PU_E!O53+FC_IND_PPP_PA_E!O53+FC_IND_PPP_PR_E!O53</f>
        <v>211.94470439999998</v>
      </c>
      <c r="P53" s="8">
        <f>FC_IND_PPP_PU_E!P53+FC_IND_PPP_PA_E!P53+FC_IND_PPP_PR_E!P53</f>
        <v>286.39919880000002</v>
      </c>
      <c r="Q53" s="8">
        <f>FC_IND_PPP_PU_E!Q53+FC_IND_PPP_PA_E!Q53+FC_IND_PPP_PR_E!Q53</f>
        <v>302.64113880000002</v>
      </c>
      <c r="R53" s="8">
        <f>FC_IND_PPP_PU_E!R53+FC_IND_PPP_PA_E!R53+FC_IND_PPP_PR_E!R53</f>
        <v>321.68770919999997</v>
      </c>
      <c r="S53" s="8">
        <f>FC_IND_PPP_PU_E!S53+FC_IND_PPP_PA_E!S53+FC_IND_PPP_PR_E!S53</f>
        <v>294.20562600000005</v>
      </c>
      <c r="T53" s="8">
        <f>FC_IND_PPP_PU_E!T53+FC_IND_PPP_PA_E!T53+FC_IND_PPP_PR_E!T53</f>
        <v>412.36046279999999</v>
      </c>
      <c r="U53" s="8">
        <f>FC_IND_PPP_PU_E!U53+FC_IND_PPP_PA_E!U53+FC_IND_PPP_PR_E!U53</f>
        <v>415.45132200000012</v>
      </c>
      <c r="V53" s="8">
        <f>FC_IND_PPP_PU_E!V53+FC_IND_PPP_PA_E!V53+FC_IND_PPP_PR_E!V53</f>
        <v>492.65639279999999</v>
      </c>
      <c r="W53" s="8">
        <f>FC_IND_PPP_PU_E!W53+FC_IND_PPP_PA_E!W53+FC_IND_PPP_PR_E!W53</f>
        <v>522.28004399999998</v>
      </c>
      <c r="X53" s="8">
        <f>FC_IND_PPP_PU_E!X53+FC_IND_PPP_PA_E!X53+FC_IND_PPP_PR_E!X53</f>
        <v>641.14942320000011</v>
      </c>
      <c r="Y53" s="8">
        <f>FC_IND_PPP_PU_E!Y53+FC_IND_PPP_PA_E!Y53+FC_IND_PPP_PR_E!Y53</f>
        <v>728.64791999999977</v>
      </c>
      <c r="Z53" s="8">
        <f>FC_IND_PPP_PU_E!Z53+FC_IND_PPP_PA_E!Z53+FC_IND_PPP_PR_E!Z53</f>
        <v>1023.8615244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23.255417690037604</v>
      </c>
      <c r="D54" s="45">
        <f>FC_IND_PPP_PU_E!D54+FC_IND_PPP_PA_E!D54+FC_IND_PPP_PR_E!D54</f>
        <v>31.323307165317555</v>
      </c>
      <c r="E54" s="45">
        <f>FC_IND_PPP_PU_E!E54+FC_IND_PPP_PA_E!E54+FC_IND_PPP_PR_E!E54</f>
        <v>25.222817476215866</v>
      </c>
      <c r="F54" s="45">
        <f>FC_IND_PPP_PU_E!F54+FC_IND_PPP_PA_E!F54+FC_IND_PPP_PR_E!F54</f>
        <v>246.7702776100578</v>
      </c>
      <c r="G54" s="45">
        <f>FC_IND_PPP_PU_E!G54+FC_IND_PPP_PA_E!G54+FC_IND_PPP_PR_E!G54</f>
        <v>208.5772028795771</v>
      </c>
      <c r="H54" s="45">
        <f>FC_IND_PPP_PU_E!H54+FC_IND_PPP_PA_E!H54+FC_IND_PPP_PR_E!H54</f>
        <v>123.16447206561041</v>
      </c>
      <c r="I54" s="45">
        <f>FC_IND_PPP_PU_E!I54+FC_IND_PPP_PA_E!I54+FC_IND_PPP_PR_E!I54</f>
        <v>190.53740196343779</v>
      </c>
      <c r="J54" s="45">
        <f>FC_IND_PPP_PU_E!J54+FC_IND_PPP_PA_E!J54+FC_IND_PPP_PR_E!J54</f>
        <v>207.18281346229509</v>
      </c>
      <c r="K54" s="45">
        <f>FC_IND_PPP_PU_E!K54+FC_IND_PPP_PA_E!K54+FC_IND_PPP_PR_E!K54</f>
        <v>41.517482886886327</v>
      </c>
      <c r="L54" s="45">
        <f>FC_IND_PPP_PU_E!L54+FC_IND_PPP_PA_E!L54+FC_IND_PPP_PR_E!L54</f>
        <v>77.460349255079407</v>
      </c>
      <c r="M54" s="45">
        <f>FC_IND_PPP_PU_E!M54+FC_IND_PPP_PA_E!M54+FC_IND_PPP_PR_E!M54</f>
        <v>79.393565044946996</v>
      </c>
      <c r="N54" s="45">
        <f>FC_IND_PPP_PU_E!N54+FC_IND_PPP_PA_E!N54+FC_IND_PPP_PR_E!N54</f>
        <v>75.420499105076743</v>
      </c>
      <c r="O54" s="45">
        <f>FC_IND_PPP_PU_E!O54+FC_IND_PPP_PA_E!O54+FC_IND_PPP_PR_E!O54</f>
        <v>82.99218563060802</v>
      </c>
      <c r="P54" s="45">
        <f>FC_IND_PPP_PU_E!P54+FC_IND_PPP_PA_E!P54+FC_IND_PPP_PR_E!P54</f>
        <v>264.89627653803041</v>
      </c>
      <c r="Q54" s="45">
        <f>FC_IND_PPP_PU_E!Q54+FC_IND_PPP_PA_E!Q54+FC_IND_PPP_PR_E!Q54</f>
        <v>235.89435786143787</v>
      </c>
      <c r="R54" s="45">
        <f>FC_IND_PPP_PU_E!R54+FC_IND_PPP_PA_E!R54+FC_IND_PPP_PR_E!R54</f>
        <v>234.371606875667</v>
      </c>
      <c r="S54" s="45">
        <f>FC_IND_PPP_PU_E!S54+FC_IND_PPP_PA_E!S54+FC_IND_PPP_PR_E!S54</f>
        <v>275.77631153138185</v>
      </c>
      <c r="T54" s="45">
        <f>FC_IND_PPP_PU_E!T54+FC_IND_PPP_PA_E!T54+FC_IND_PPP_PR_E!T54</f>
        <v>266.78371847987438</v>
      </c>
      <c r="U54" s="45">
        <f>FC_IND_PPP_PU_E!U54+FC_IND_PPP_PA_E!U54+FC_IND_PPP_PR_E!U54</f>
        <v>460.9005512979312</v>
      </c>
      <c r="V54" s="45">
        <f>FC_IND_PPP_PU_E!V54+FC_IND_PPP_PA_E!V54+FC_IND_PPP_PR_E!V54</f>
        <v>542.3776555072252</v>
      </c>
      <c r="W54" s="45">
        <f>FC_IND_PPP_PU_E!W54+FC_IND_PPP_PA_E!W54+FC_IND_PPP_PR_E!W54</f>
        <v>578.57164410943847</v>
      </c>
      <c r="X54" s="45">
        <f>FC_IND_PPP_PU_E!X54+FC_IND_PPP_PA_E!X54+FC_IND_PPP_PR_E!X54</f>
        <v>492.36506933929564</v>
      </c>
      <c r="Y54" s="45">
        <f>FC_IND_PPP_PU_E!Y54+FC_IND_PPP_PA_E!Y54+FC_IND_PPP_PR_E!Y54</f>
        <v>472.518196160358</v>
      </c>
      <c r="Z54" s="45">
        <f>FC_IND_PPP_PU_E!Z54+FC_IND_PPP_PA_E!Z54+FC_IND_PPP_PR_E!Z54</f>
        <v>390.93794441619457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22">SUM(C62:C72)</f>
        <v>45382.937634697955</v>
      </c>
      <c r="D61" s="49">
        <f t="shared" ref="D61:X61" si="23">SUM(D62:D72)</f>
        <v>43527.785413413927</v>
      </c>
      <c r="E61" s="49">
        <f t="shared" si="23"/>
        <v>44676.794826438498</v>
      </c>
      <c r="F61" s="49">
        <f t="shared" si="23"/>
        <v>46235.749907436366</v>
      </c>
      <c r="G61" s="49">
        <f t="shared" si="23"/>
        <v>47154.464467194812</v>
      </c>
      <c r="H61" s="49">
        <f t="shared" si="23"/>
        <v>49070.729804983072</v>
      </c>
      <c r="I61" s="49">
        <f t="shared" si="23"/>
        <v>53248.202848008405</v>
      </c>
      <c r="J61" s="49">
        <f t="shared" si="23"/>
        <v>54924.390423235564</v>
      </c>
      <c r="K61" s="49">
        <f t="shared" si="23"/>
        <v>51615.909243499715</v>
      </c>
      <c r="L61" s="49">
        <f t="shared" si="23"/>
        <v>50265.556460621287</v>
      </c>
      <c r="M61" s="49">
        <f t="shared" si="23"/>
        <v>54408.799342521925</v>
      </c>
      <c r="N61" s="49">
        <f t="shared" si="23"/>
        <v>53369.146113208044</v>
      </c>
      <c r="O61" s="49">
        <f t="shared" si="23"/>
        <v>52272.812560146616</v>
      </c>
      <c r="P61" s="49">
        <f t="shared" si="23"/>
        <v>53499.068203974806</v>
      </c>
      <c r="Q61" s="49">
        <f t="shared" si="23"/>
        <v>53801.750350830225</v>
      </c>
      <c r="R61" s="49">
        <f t="shared" si="23"/>
        <v>55671.097418821308</v>
      </c>
      <c r="S61" s="49">
        <f t="shared" si="23"/>
        <v>57428.178169389656</v>
      </c>
      <c r="T61" s="49">
        <f t="shared" si="23"/>
        <v>58767.040392922318</v>
      </c>
      <c r="U61" s="49">
        <f t="shared" si="23"/>
        <v>60141.997120546235</v>
      </c>
      <c r="V61" s="49">
        <f t="shared" si="23"/>
        <v>62276.783271381864</v>
      </c>
      <c r="W61" s="49">
        <f t="shared" si="23"/>
        <v>61201.221162655733</v>
      </c>
      <c r="X61" s="49">
        <f t="shared" si="23"/>
        <v>59491.17914519777</v>
      </c>
      <c r="Y61" s="49">
        <f t="shared" ref="Y61:Z61" si="24">SUM(Y62:Y72)</f>
        <v>59344.224329303244</v>
      </c>
      <c r="Z61" s="49">
        <f t="shared" si="24"/>
        <v>61527.431546749751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45272.752358399994</v>
      </c>
      <c r="D62" s="52">
        <f>FC_IND_PPP_PU_E!D62+FC_IND_PPP_PA_E!D62+FC_IND_PPP_PR_E!D62</f>
        <v>43393.504089599999</v>
      </c>
      <c r="E62" s="52">
        <f>FC_IND_PPP_PU_E!E62+FC_IND_PPP_PA_E!E62+FC_IND_PPP_PR_E!E62</f>
        <v>44557.968268799996</v>
      </c>
      <c r="F62" s="52">
        <f>FC_IND_PPP_PU_E!F62+FC_IND_PPP_PA_E!F62+FC_IND_PPP_PR_E!F62</f>
        <v>45851.118969599993</v>
      </c>
      <c r="G62" s="52">
        <f>FC_IND_PPP_PU_E!G62+FC_IND_PPP_PA_E!G62+FC_IND_PPP_PR_E!G62</f>
        <v>46805.584492800001</v>
      </c>
      <c r="H62" s="52">
        <f>FC_IND_PPP_PU_E!H62+FC_IND_PPP_PA_E!H62+FC_IND_PPP_PR_E!H62</f>
        <v>48814.166419199988</v>
      </c>
      <c r="I62" s="52">
        <f>FC_IND_PPP_PU_E!I62+FC_IND_PPP_PA_E!I62+FC_IND_PPP_PR_E!I62</f>
        <v>52925.110156799994</v>
      </c>
      <c r="J62" s="52">
        <f>FC_IND_PPP_PU_E!J62+FC_IND_PPP_PA_E!J62+FC_IND_PPP_PR_E!J62</f>
        <v>54535.664332800006</v>
      </c>
      <c r="K62" s="52">
        <f>FC_IND_PPP_PU_E!K62+FC_IND_PPP_PA_E!K62+FC_IND_PPP_PR_E!K62</f>
        <v>51437.08967039999</v>
      </c>
      <c r="L62" s="52">
        <f>FC_IND_PPP_PU_E!L62+FC_IND_PPP_PA_E!L62+FC_IND_PPP_PR_E!L62</f>
        <v>50049.461548799998</v>
      </c>
      <c r="M62" s="52">
        <f>FC_IND_PPP_PU_E!M62+FC_IND_PPP_PA_E!M62+FC_IND_PPP_PR_E!M62</f>
        <v>54149.446310400002</v>
      </c>
      <c r="N62" s="52">
        <f>FC_IND_PPP_PU_E!N62+FC_IND_PPP_PA_E!N62+FC_IND_PPP_PR_E!N62</f>
        <v>53103.966047999995</v>
      </c>
      <c r="O62" s="52">
        <f>FC_IND_PPP_PU_E!O62+FC_IND_PPP_PA_E!O62+FC_IND_PPP_PR_E!O62</f>
        <v>51974.850816000006</v>
      </c>
      <c r="P62" s="52">
        <f>FC_IND_PPP_PU_E!P62+FC_IND_PPP_PA_E!P62+FC_IND_PPP_PR_E!P62</f>
        <v>52937.466623999986</v>
      </c>
      <c r="Q62" s="52">
        <f>FC_IND_PPP_PU_E!Q62+FC_IND_PPP_PA_E!Q62+FC_IND_PPP_PR_E!Q62</f>
        <v>53234.815334400002</v>
      </c>
      <c r="R62" s="52">
        <f>FC_IND_PPP_PU_E!R62+FC_IND_PPP_PA_E!R62+FC_IND_PPP_PR_E!R62</f>
        <v>55074.569759999998</v>
      </c>
      <c r="S62" s="52">
        <f>FC_IND_PPP_PU_E!S62+FC_IND_PPP_PA_E!S62+FC_IND_PPP_PR_E!S62</f>
        <v>56791.584864000011</v>
      </c>
      <c r="T62" s="52">
        <f>FC_IND_PPP_PU_E!T62+FC_IND_PPP_PA_E!T62+FC_IND_PPP_PR_E!T62</f>
        <v>58002.923059200002</v>
      </c>
      <c r="U62" s="52">
        <f>FC_IND_PPP_PU_E!U62+FC_IND_PPP_PA_E!U62+FC_IND_PPP_PR_E!U62</f>
        <v>59105.130335999995</v>
      </c>
      <c r="V62" s="52">
        <f>FC_IND_PPP_PU_E!V62+FC_IND_PPP_PA_E!V62+FC_IND_PPP_PR_E!V62</f>
        <v>61097.818521600013</v>
      </c>
      <c r="W62" s="52">
        <f>FC_IND_PPP_PU_E!W62+FC_IND_PPP_PA_E!W62+FC_IND_PPP_PR_E!W62</f>
        <v>59780.735481599993</v>
      </c>
      <c r="X62" s="52">
        <f>FC_IND_PPP_PU_E!X62+FC_IND_PPP_PA_E!X62+FC_IND_PPP_PR_E!X62</f>
        <v>57944.960236800005</v>
      </c>
      <c r="Y62" s="52">
        <f>FC_IND_PPP_PU_E!Y62+FC_IND_PPP_PA_E!Y62+FC_IND_PPP_PR_E!Y62</f>
        <v>57962.597817600006</v>
      </c>
      <c r="Z62" s="52">
        <f>FC_IND_PPP_PU_E!Z62+FC_IND_PPP_PA_E!Z62+FC_IND_PPP_PR_E!Z62</f>
        <v>60159.53784959999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26.885596297968263</v>
      </c>
      <c r="D64" s="52">
        <f>FC_IND_PPP_PU_E!D64+FC_IND_PPP_PA_E!D64+FC_IND_PPP_PR_E!D64</f>
        <v>31.381443813931561</v>
      </c>
      <c r="E64" s="52">
        <f>FC_IND_PPP_PU_E!E64+FC_IND_PPP_PA_E!E64+FC_IND_PPP_PR_E!E64</f>
        <v>35.226637638503362</v>
      </c>
      <c r="F64" s="52">
        <f>FC_IND_PPP_PU_E!F64+FC_IND_PPP_PA_E!F64+FC_IND_PPP_PR_E!F64</f>
        <v>29.830777836373912</v>
      </c>
      <c r="G64" s="52">
        <f>FC_IND_PPP_PU_E!G64+FC_IND_PPP_PA_E!G64+FC_IND_PPP_PR_E!G64</f>
        <v>44.979854394814247</v>
      </c>
      <c r="H64" s="52">
        <f>FC_IND_PPP_PU_E!H64+FC_IND_PPP_PA_E!H64+FC_IND_PPP_PR_E!H64</f>
        <v>59.635763863077294</v>
      </c>
      <c r="I64" s="52">
        <f>FC_IND_PPP_PU_E!I64+FC_IND_PPP_PA_E!I64+FC_IND_PPP_PR_E!I64</f>
        <v>48.115907208409816</v>
      </c>
      <c r="J64" s="52">
        <f>FC_IND_PPP_PU_E!J64+FC_IND_PPP_PA_E!J64+FC_IND_PPP_PR_E!J64</f>
        <v>88.346957635559107</v>
      </c>
      <c r="K64" s="52">
        <f>FC_IND_PPP_PU_E!K64+FC_IND_PPP_PA_E!K64+FC_IND_PPP_PR_E!K64</f>
        <v>74.743578859718937</v>
      </c>
      <c r="L64" s="52">
        <f>FC_IND_PPP_PU_E!L64+FC_IND_PPP_PA_E!L64+FC_IND_PPP_PR_E!L64</f>
        <v>118.51797022128393</v>
      </c>
      <c r="M64" s="52">
        <f>FC_IND_PPP_PU_E!M64+FC_IND_PPP_PA_E!M64+FC_IND_PPP_PR_E!M64</f>
        <v>125.94234860191229</v>
      </c>
      <c r="N64" s="52">
        <f>FC_IND_PPP_PU_E!N64+FC_IND_PPP_PA_E!N64+FC_IND_PPP_PR_E!N64</f>
        <v>127.57082984805305</v>
      </c>
      <c r="O64" s="52">
        <f>FC_IND_PPP_PU_E!O64+FC_IND_PPP_PA_E!O64+FC_IND_PPP_PR_E!O64</f>
        <v>133.05880350661795</v>
      </c>
      <c r="P64" s="52">
        <f>FC_IND_PPP_PU_E!P64+FC_IND_PPP_PA_E!P64+FC_IND_PPP_PR_E!P64</f>
        <v>161.82528077481075</v>
      </c>
      <c r="Q64" s="52">
        <f>FC_IND_PPP_PU_E!Q64+FC_IND_PPP_PA_E!Q64+FC_IND_PPP_PR_E!Q64</f>
        <v>206.95229499022727</v>
      </c>
      <c r="R64" s="52">
        <f>FC_IND_PPP_PU_E!R64+FC_IND_PPP_PA_E!R64+FC_IND_PPP_PR_E!R64</f>
        <v>236.92992138131436</v>
      </c>
      <c r="S64" s="52">
        <f>FC_IND_PPP_PU_E!S64+FC_IND_PPP_PA_E!S64+FC_IND_PPP_PR_E!S64</f>
        <v>221.03466666963229</v>
      </c>
      <c r="T64" s="52">
        <f>FC_IND_PPP_PU_E!T64+FC_IND_PPP_PA_E!T64+FC_IND_PPP_PR_E!T64</f>
        <v>347.02368524232207</v>
      </c>
      <c r="U64" s="52">
        <f>FC_IND_PPP_PU_E!U64+FC_IND_PPP_PA_E!U64+FC_IND_PPP_PR_E!U64</f>
        <v>366.31989670624586</v>
      </c>
      <c r="V64" s="52">
        <f>FC_IND_PPP_PU_E!V64+FC_IND_PPP_PA_E!V64+FC_IND_PPP_PR_E!V64</f>
        <v>428.55263378184839</v>
      </c>
      <c r="W64" s="52">
        <f>FC_IND_PPP_PU_E!W64+FC_IND_PPP_PA_E!W64+FC_IND_PPP_PR_E!W64</f>
        <v>469.78621289573789</v>
      </c>
      <c r="X64" s="52">
        <f>FC_IND_PPP_PU_E!X64+FC_IND_PPP_PA_E!X64+FC_IND_PPP_PR_E!X64</f>
        <v>544.1973823177683</v>
      </c>
      <c r="Y64" s="52">
        <f>FC_IND_PPP_PU_E!Y64+FC_IND_PPP_PA_E!Y64+FC_IND_PPP_PR_E!Y64</f>
        <v>564.89952146323844</v>
      </c>
      <c r="Z64" s="52">
        <f>FC_IND_PPP_PU_E!Z64+FC_IND_PPP_PA_E!Z64+FC_IND_PPP_PR_E!Z64</f>
        <v>617.74883218975458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83.299679999999995</v>
      </c>
      <c r="D65" s="52">
        <f>FC_IND_PPP_PU_E!D65+FC_IND_PPP_PA_E!D65+FC_IND_PPP_PR_E!D65</f>
        <v>102.89988</v>
      </c>
      <c r="E65" s="52">
        <f>FC_IND_PPP_PU_E!E65+FC_IND_PPP_PA_E!E65+FC_IND_PPP_PR_E!E65</f>
        <v>83.599919999999997</v>
      </c>
      <c r="F65" s="52">
        <f>FC_IND_PPP_PU_E!F65+FC_IND_PPP_PA_E!F65+FC_IND_PPP_PR_E!F65</f>
        <v>354.80015999999995</v>
      </c>
      <c r="G65" s="52">
        <f>FC_IND_PPP_PU_E!G65+FC_IND_PPP_PA_E!G65+FC_IND_PPP_PR_E!G65</f>
        <v>303.90011999999996</v>
      </c>
      <c r="H65" s="52">
        <f>FC_IND_PPP_PU_E!H65+FC_IND_PPP_PA_E!H65+FC_IND_PPP_PR_E!H65</f>
        <v>196.89983999999995</v>
      </c>
      <c r="I65" s="52">
        <f>FC_IND_PPP_PU_E!I65+FC_IND_PPP_PA_E!I65+FC_IND_PPP_PR_E!I65</f>
        <v>274.90031999999997</v>
      </c>
      <c r="J65" s="52">
        <f>FC_IND_PPP_PU_E!J65+FC_IND_PPP_PA_E!J65+FC_IND_PPP_PR_E!J65</f>
        <v>300.30011999999999</v>
      </c>
      <c r="K65" s="52">
        <f>FC_IND_PPP_PU_E!K65+FC_IND_PPP_PA_E!K65+FC_IND_PPP_PR_E!K65</f>
        <v>104.00004</v>
      </c>
      <c r="L65" s="52">
        <f>FC_IND_PPP_PU_E!L65+FC_IND_PPP_PA_E!L65+FC_IND_PPP_PR_E!L65</f>
        <v>97.399800000000013</v>
      </c>
      <c r="M65" s="52">
        <f>FC_IND_PPP_PU_E!M65+FC_IND_PPP_PA_E!M65+FC_IND_PPP_PR_E!M65</f>
        <v>133.26947999999996</v>
      </c>
      <c r="N65" s="52">
        <f>FC_IND_PPP_PU_E!N65+FC_IND_PPP_PA_E!N65+FC_IND_PPP_PR_E!N65</f>
        <v>137.48255999999995</v>
      </c>
      <c r="O65" s="52">
        <f>FC_IND_PPP_PU_E!O65+FC_IND_PPP_PA_E!O65+FC_IND_PPP_PR_E!O65</f>
        <v>164.72375999999997</v>
      </c>
      <c r="P65" s="52">
        <f>FC_IND_PPP_PU_E!P65+FC_IND_PPP_PA_E!P65+FC_IND_PPP_PR_E!P65</f>
        <v>388.59983999999997</v>
      </c>
      <c r="Q65" s="52">
        <f>FC_IND_PPP_PU_E!Q65+FC_IND_PPP_PA_E!Q65+FC_IND_PPP_PR_E!Q65</f>
        <v>345.87647999999996</v>
      </c>
      <c r="R65" s="52">
        <f>FC_IND_PPP_PU_E!R65+FC_IND_PPP_PA_E!R65+FC_IND_PPP_PR_E!R65</f>
        <v>346.6764</v>
      </c>
      <c r="S65" s="52">
        <f>FC_IND_PPP_PU_E!S65+FC_IND_PPP_PA_E!S65+FC_IND_PPP_PR_E!S65</f>
        <v>398.91816000000006</v>
      </c>
      <c r="T65" s="52">
        <f>FC_IND_PPP_PU_E!T65+FC_IND_PPP_PA_E!T65+FC_IND_PPP_PR_E!T65</f>
        <v>386.8649999999999</v>
      </c>
      <c r="U65" s="52">
        <f>FC_IND_PPP_PU_E!U65+FC_IND_PPP_PA_E!U65+FC_IND_PPP_PR_E!U65</f>
        <v>624.50819999999976</v>
      </c>
      <c r="V65" s="52">
        <f>FC_IND_PPP_PU_E!V65+FC_IND_PPP_PA_E!V65+FC_IND_PPP_PR_E!V65</f>
        <v>718.54380000000003</v>
      </c>
      <c r="W65" s="52">
        <f>FC_IND_PPP_PU_E!W65+FC_IND_PPP_PA_E!W65+FC_IND_PPP_PR_E!W65</f>
        <v>757.92887999999971</v>
      </c>
      <c r="X65" s="52">
        <f>FC_IND_PPP_PU_E!X65+FC_IND_PPP_PA_E!X65+FC_IND_PPP_PR_E!X65</f>
        <v>768.46715999999969</v>
      </c>
      <c r="Y65" s="52">
        <f>FC_IND_PPP_PU_E!Y65+FC_IND_PPP_PA_E!Y65+FC_IND_PPP_PR_E!Y65</f>
        <v>659.40551999999991</v>
      </c>
      <c r="Z65" s="52">
        <f>FC_IND_PPP_PU_E!Z65+FC_IND_PPP_PA_E!Z65+FC_IND_PPP_PR_E!Z65</f>
        <v>542.71475999999996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1.7841599999999999E-3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9.6854399999999983E-3</v>
      </c>
      <c r="I67" s="52">
        <f>FC_IND_PPP_PU_E!I67+FC_IND_PPP_PA_E!I67+FC_IND_PPP_PR_E!I67</f>
        <v>3.8231999999999993E-3</v>
      </c>
      <c r="J67" s="52">
        <f>FC_IND_PPP_PU_E!J67+FC_IND_PPP_PA_E!J67+FC_IND_PPP_PR_E!J67</f>
        <v>3.8232000000000001E-3</v>
      </c>
      <c r="K67" s="52">
        <f>FC_IND_PPP_PU_E!K67+FC_IND_PPP_PA_E!K67+FC_IND_PPP_PR_E!K67</f>
        <v>5.8622399999999986E-3</v>
      </c>
      <c r="L67" s="52">
        <f>FC_IND_PPP_PU_E!L67+FC_IND_PPP_PA_E!L67+FC_IND_PPP_PR_E!L67</f>
        <v>7.6464000000000002E-3</v>
      </c>
      <c r="M67" s="52">
        <f>FC_IND_PPP_PU_E!M67+FC_IND_PPP_PA_E!M67+FC_IND_PPP_PR_E!M67</f>
        <v>5.6073599999999996E-3</v>
      </c>
      <c r="N67" s="52">
        <f>FC_IND_PPP_PU_E!N67+FC_IND_PPP_PA_E!N67+FC_IND_PPP_PR_E!N67</f>
        <v>1.7841600000000001E-3</v>
      </c>
      <c r="O67" s="52">
        <f>FC_IND_PPP_PU_E!O67+FC_IND_PPP_PA_E!O67+FC_IND_PPP_PR_E!O67</f>
        <v>1.7841599999999999E-3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3.8231999999999997E-3</v>
      </c>
      <c r="U67" s="52">
        <f>FC_IND_PPP_PU_E!U67+FC_IND_PPP_PA_E!U67+FC_IND_PPP_PR_E!U67</f>
        <v>1.7841600000000001E-3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5.3524799999999997E-3</v>
      </c>
      <c r="M68" s="52">
        <f>FC_IND_PPP_PU_E!M68+FC_IND_PPP_PA_E!M68+FC_IND_PPP_PR_E!M68</f>
        <v>2.5487999999999995E-3</v>
      </c>
      <c r="N68" s="52">
        <f>FC_IND_PPP_PU_E!N68+FC_IND_PPP_PA_E!N68+FC_IND_PPP_PR_E!N68</f>
        <v>2.5487999999999999E-3</v>
      </c>
      <c r="O68" s="52">
        <f>FC_IND_PPP_PU_E!O68+FC_IND_PPP_PA_E!O68+FC_IND_PPP_PR_E!O68</f>
        <v>1.0704959999999999E-2</v>
      </c>
      <c r="P68" s="52">
        <f>FC_IND_PPP_PU_E!P68+FC_IND_PPP_PA_E!P68+FC_IND_PPP_PR_E!P68</f>
        <v>1.8606239999999996E-2</v>
      </c>
      <c r="Q68" s="52">
        <f>FC_IND_PPP_PU_E!Q68+FC_IND_PPP_PA_E!Q68+FC_IND_PPP_PR_E!Q68</f>
        <v>5.836752000000002E-2</v>
      </c>
      <c r="R68" s="52">
        <f>FC_IND_PPP_PU_E!R68+FC_IND_PPP_PA_E!R68+FC_IND_PPP_PR_E!R68</f>
        <v>9.0227520000000005E-2</v>
      </c>
      <c r="S68" s="52">
        <f>FC_IND_PPP_PU_E!S68+FC_IND_PPP_PA_E!S68+FC_IND_PPP_PR_E!S68</f>
        <v>0.49140864000000006</v>
      </c>
      <c r="T68" s="52">
        <f>FC_IND_PPP_PU_E!T68+FC_IND_PPP_PA_E!T68+FC_IND_PPP_PR_E!T68</f>
        <v>2.9772532800000011</v>
      </c>
      <c r="U68" s="52">
        <f>FC_IND_PPP_PU_E!U68+FC_IND_PPP_PA_E!U68+FC_IND_PPP_PR_E!U68</f>
        <v>18.651353760000003</v>
      </c>
      <c r="V68" s="52">
        <f>FC_IND_PPP_PU_E!V68+FC_IND_PPP_PA_E!V68+FC_IND_PPP_PR_E!V68</f>
        <v>15.862456799999999</v>
      </c>
      <c r="W68" s="52">
        <f>FC_IND_PPP_PU_E!W68+FC_IND_PPP_PA_E!W68+FC_IND_PPP_PR_E!W68</f>
        <v>16.316652959999995</v>
      </c>
      <c r="X68" s="52">
        <f>FC_IND_PPP_PU_E!X68+FC_IND_PPP_PA_E!X68+FC_IND_PPP_PR_E!X68</f>
        <v>12.008671200000002</v>
      </c>
      <c r="Y68" s="52">
        <f>FC_IND_PPP_PU_E!Y68+FC_IND_PPP_PA_E!Y68+FC_IND_PPP_PR_E!Y68</f>
        <v>16.418095200000007</v>
      </c>
      <c r="Z68" s="52">
        <f>FC_IND_PPP_PU_E!Z68+FC_IND_PPP_PA_E!Z68+FC_IND_PPP_PR_E!Z68</f>
        <v>2.5487999999999999E-3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1.8096479999999998E-2</v>
      </c>
      <c r="I69" s="52">
        <f>FC_IND_PPP_PU_E!I69+FC_IND_PPP_PA_E!I69+FC_IND_PPP_PR_E!I69</f>
        <v>7.2640800000000019E-2</v>
      </c>
      <c r="J69" s="52">
        <f>FC_IND_PPP_PU_E!J69+FC_IND_PPP_PA_E!J69+FC_IND_PPP_PR_E!J69</f>
        <v>7.5189599999999995E-2</v>
      </c>
      <c r="K69" s="52">
        <f>FC_IND_PPP_PU_E!K69+FC_IND_PPP_PA_E!K69+FC_IND_PPP_PR_E!K69</f>
        <v>7.0091999999999988E-2</v>
      </c>
      <c r="L69" s="52">
        <f>FC_IND_PPP_PU_E!L69+FC_IND_PPP_PA_E!L69+FC_IND_PPP_PR_E!L69</f>
        <v>0.16414272000000002</v>
      </c>
      <c r="M69" s="52">
        <f>FC_IND_PPP_PU_E!M69+FC_IND_PPP_PA_E!M69+FC_IND_PPP_PR_E!M69</f>
        <v>0.13304735999999998</v>
      </c>
      <c r="N69" s="52">
        <f>FC_IND_PPP_PU_E!N69+FC_IND_PPP_PA_E!N69+FC_IND_PPP_PR_E!N69</f>
        <v>0.12234239999999999</v>
      </c>
      <c r="O69" s="52">
        <f>FC_IND_PPP_PU_E!O69+FC_IND_PPP_PA_E!O69+FC_IND_PPP_PR_E!O69</f>
        <v>0.16490736</v>
      </c>
      <c r="P69" s="52">
        <f>FC_IND_PPP_PU_E!P69+FC_IND_PPP_PA_E!P69+FC_IND_PPP_PR_E!P69</f>
        <v>0.20696255999999996</v>
      </c>
      <c r="Q69" s="52">
        <f>FC_IND_PPP_PU_E!Q69+FC_IND_PPP_PA_E!Q69+FC_IND_PPP_PR_E!Q69</f>
        <v>0.25717392</v>
      </c>
      <c r="R69" s="52">
        <f>FC_IND_PPP_PU_E!R69+FC_IND_PPP_PA_E!R69+FC_IND_PPP_PR_E!R69</f>
        <v>0.36116495999999992</v>
      </c>
      <c r="S69" s="52">
        <f>FC_IND_PPP_PU_E!S69+FC_IND_PPP_PA_E!S69+FC_IND_PPP_PR_E!S69</f>
        <v>2.1004660799999999</v>
      </c>
      <c r="T69" s="52">
        <f>FC_IND_PPP_PU_E!T69+FC_IND_PPP_PA_E!T69+FC_IND_PPP_PR_E!T69</f>
        <v>2.4068318399999997</v>
      </c>
      <c r="U69" s="52">
        <f>FC_IND_PPP_PU_E!U69+FC_IND_PPP_PA_E!U69+FC_IND_PPP_PR_E!U69</f>
        <v>2.9382566400000005</v>
      </c>
      <c r="V69" s="52">
        <f>FC_IND_PPP_PU_E!V69+FC_IND_PPP_PA_E!V69+FC_IND_PPP_PR_E!V69</f>
        <v>2.9206699199999995</v>
      </c>
      <c r="W69" s="52">
        <f>FC_IND_PPP_PU_E!W69+FC_IND_PPP_PA_E!W69+FC_IND_PPP_PR_E!W69</f>
        <v>3.1421606400000002</v>
      </c>
      <c r="X69" s="52">
        <f>FC_IND_PPP_PU_E!X69+FC_IND_PPP_PA_E!X69+FC_IND_PPP_PR_E!X69</f>
        <v>2.8623023999999999</v>
      </c>
      <c r="Y69" s="52">
        <f>FC_IND_PPP_PU_E!Y69+FC_IND_PPP_PA_E!Y69+FC_IND_PPP_PR_E!Y69</f>
        <v>4.3242940800000014</v>
      </c>
      <c r="Z69" s="52">
        <f>FC_IND_PPP_PU_E!Z69+FC_IND_PPP_PA_E!Z69+FC_IND_PPP_PR_E!Z69</f>
        <v>4.2886108799999993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10.950890400000004</v>
      </c>
      <c r="Q72" s="55">
        <f>FC_IND_PPP_PU_E!Q72+FC_IND_PPP_PA_E!Q72+FC_IND_PPP_PR_E!Q72</f>
        <v>13.790699999999996</v>
      </c>
      <c r="R72" s="55">
        <f>FC_IND_PPP_PU_E!R72+FC_IND_PPP_PA_E!R72+FC_IND_PPP_PR_E!R72</f>
        <v>12.469944959999998</v>
      </c>
      <c r="S72" s="55">
        <f>FC_IND_PPP_PU_E!S72+FC_IND_PPP_PA_E!S72+FC_IND_PPP_PR_E!S72</f>
        <v>14.048604000000001</v>
      </c>
      <c r="T72" s="55">
        <f>FC_IND_PPP_PU_E!T72+FC_IND_PPP_PA_E!T72+FC_IND_PPP_PR_E!T72</f>
        <v>24.840740159999999</v>
      </c>
      <c r="U72" s="55">
        <f>FC_IND_PPP_PU_E!U72+FC_IND_PPP_PA_E!U72+FC_IND_PPP_PR_E!U72</f>
        <v>24.44729328</v>
      </c>
      <c r="V72" s="55">
        <f>FC_IND_PPP_PU_E!V72+FC_IND_PPP_PA_E!V72+FC_IND_PPP_PR_E!V72</f>
        <v>13.085189279999998</v>
      </c>
      <c r="W72" s="55">
        <f>FC_IND_PPP_PU_E!W72+FC_IND_PPP_PA_E!W72+FC_IND_PPP_PR_E!W72</f>
        <v>173.31177455999998</v>
      </c>
      <c r="X72" s="55">
        <f>FC_IND_PPP_PU_E!X72+FC_IND_PPP_PA_E!X72+FC_IND_PPP_PR_E!X72</f>
        <v>218.68339247999995</v>
      </c>
      <c r="Y72" s="55">
        <f>FC_IND_PPP_PU_E!Y72+FC_IND_PPP_PA_E!Y72+FC_IND_PPP_PR_E!Y72</f>
        <v>136.57908096</v>
      </c>
      <c r="Z72" s="55">
        <f>FC_IND_PPP_PU_E!Z72+FC_IND_PPP_PA_E!Z72+FC_IND_PPP_PR_E!Z72</f>
        <v>203.13894528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296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7734.8599155982674</v>
      </c>
      <c r="D2" s="21">
        <f t="shared" ref="D2:X2" si="0">SUM(D3,D17,D22,D25,D26,D51,D52)</f>
        <v>6902.8416563501314</v>
      </c>
      <c r="E2" s="21">
        <f t="shared" si="0"/>
        <v>6780.5267888076096</v>
      </c>
      <c r="F2" s="21">
        <f t="shared" si="0"/>
        <v>7418.1423566631738</v>
      </c>
      <c r="G2" s="21">
        <f t="shared" si="0"/>
        <v>6414.9097601640369</v>
      </c>
      <c r="H2" s="21">
        <f t="shared" si="0"/>
        <v>6499.3155380634071</v>
      </c>
      <c r="I2" s="21">
        <f t="shared" si="0"/>
        <v>6347.8849005260035</v>
      </c>
      <c r="J2" s="21">
        <f t="shared" si="0"/>
        <v>6087.9295180380159</v>
      </c>
      <c r="K2" s="21">
        <f t="shared" si="0"/>
        <v>5689.8086268730485</v>
      </c>
      <c r="L2" s="21">
        <f t="shared" si="0"/>
        <v>5000.1744541029339</v>
      </c>
      <c r="M2" s="21">
        <f t="shared" si="0"/>
        <v>5089.4689031062053</v>
      </c>
      <c r="N2" s="21">
        <f t="shared" si="0"/>
        <v>4859.8973890559173</v>
      </c>
      <c r="O2" s="21">
        <f t="shared" si="0"/>
        <v>4787.9628816043514</v>
      </c>
      <c r="P2" s="21">
        <f t="shared" si="0"/>
        <v>4754.3064876705657</v>
      </c>
      <c r="Q2" s="21">
        <f t="shared" si="0"/>
        <v>4543.6517548125721</v>
      </c>
      <c r="R2" s="21">
        <f t="shared" si="0"/>
        <v>4316.3453969454704</v>
      </c>
      <c r="S2" s="21">
        <f t="shared" si="0"/>
        <v>4398.9938432780937</v>
      </c>
      <c r="T2" s="21">
        <f t="shared" si="0"/>
        <v>4527.4880450157898</v>
      </c>
      <c r="U2" s="21">
        <f t="shared" si="0"/>
        <v>4512.9486177788904</v>
      </c>
      <c r="V2" s="21">
        <f t="shared" si="0"/>
        <v>4545.0380268926092</v>
      </c>
      <c r="W2" s="21">
        <f t="shared" si="0"/>
        <v>4378.9817866993599</v>
      </c>
      <c r="X2" s="21">
        <f t="shared" si="0"/>
        <v>4491.9665100191223</v>
      </c>
      <c r="Y2" s="21">
        <f t="shared" ref="Y2:Z2" si="1">SUM(Y3,Y17,Y22,Y25,Y26,Y51,Y52)</f>
        <v>3839.0378767572993</v>
      </c>
      <c r="Z2" s="21">
        <f t="shared" si="1"/>
        <v>3417.3092429240605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1328.0146884951648</v>
      </c>
      <c r="D3" s="24">
        <f t="shared" si="2"/>
        <v>1110.2108506527984</v>
      </c>
      <c r="E3" s="24">
        <f t="shared" si="2"/>
        <v>1140.598812517766</v>
      </c>
      <c r="F3" s="24">
        <f t="shared" si="2"/>
        <v>1139.9746365995013</v>
      </c>
      <c r="G3" s="24">
        <f t="shared" si="2"/>
        <v>987.19061560549642</v>
      </c>
      <c r="H3" s="24">
        <f t="shared" si="2"/>
        <v>1081.3801476252675</v>
      </c>
      <c r="I3" s="24">
        <f t="shared" si="2"/>
        <v>994.95029688709474</v>
      </c>
      <c r="J3" s="24">
        <f t="shared" si="2"/>
        <v>868.52975263647625</v>
      </c>
      <c r="K3" s="24">
        <f t="shared" si="2"/>
        <v>787.08643231063434</v>
      </c>
      <c r="L3" s="24">
        <f t="shared" si="2"/>
        <v>848.85680264919097</v>
      </c>
      <c r="M3" s="24">
        <f t="shared" si="2"/>
        <v>649.14743355842563</v>
      </c>
      <c r="N3" s="24">
        <f t="shared" si="2"/>
        <v>603.32774315774748</v>
      </c>
      <c r="O3" s="24">
        <f t="shared" si="2"/>
        <v>597.5955539226411</v>
      </c>
      <c r="P3" s="24">
        <f t="shared" si="2"/>
        <v>612.29537479052624</v>
      </c>
      <c r="Q3" s="24">
        <f t="shared" si="2"/>
        <v>577.11134735192672</v>
      </c>
      <c r="R3" s="24">
        <f t="shared" si="2"/>
        <v>606.31675075161684</v>
      </c>
      <c r="S3" s="24">
        <f t="shared" si="2"/>
        <v>654.07091224015085</v>
      </c>
      <c r="T3" s="24">
        <f t="shared" si="2"/>
        <v>609.13673068312471</v>
      </c>
      <c r="U3" s="24">
        <f t="shared" si="2"/>
        <v>565.95366811420422</v>
      </c>
      <c r="V3" s="24">
        <f t="shared" si="2"/>
        <v>540.71724269224535</v>
      </c>
      <c r="W3" s="24">
        <f t="shared" si="2"/>
        <v>508.18982021022344</v>
      </c>
      <c r="X3" s="24">
        <f t="shared" si="2"/>
        <v>517.69796073447799</v>
      </c>
      <c r="Y3" s="24">
        <f t="shared" ref="Y3:Z3" si="3">SUM(Y4,Y8,Y11)</f>
        <v>422.49772806096519</v>
      </c>
      <c r="Z3" s="24">
        <f t="shared" si="3"/>
        <v>249.42203608213478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1018.1600966733786</v>
      </c>
      <c r="D4" s="19">
        <f t="shared" si="4"/>
        <v>820.92937195759691</v>
      </c>
      <c r="E4" s="19">
        <f t="shared" si="4"/>
        <v>860.24942105266609</v>
      </c>
      <c r="F4" s="19">
        <f t="shared" si="4"/>
        <v>799.68582569089313</v>
      </c>
      <c r="G4" s="19">
        <f t="shared" si="4"/>
        <v>778.27611182213707</v>
      </c>
      <c r="H4" s="19">
        <f t="shared" si="4"/>
        <v>796.25786512697186</v>
      </c>
      <c r="I4" s="19">
        <f t="shared" si="4"/>
        <v>740.51713085036909</v>
      </c>
      <c r="J4" s="19">
        <f t="shared" si="4"/>
        <v>624.92919210457092</v>
      </c>
      <c r="K4" s="19">
        <f t="shared" si="4"/>
        <v>527.78133236905762</v>
      </c>
      <c r="L4" s="19">
        <f t="shared" si="4"/>
        <v>543.51319428457214</v>
      </c>
      <c r="M4" s="19">
        <f t="shared" si="4"/>
        <v>486.64788924814638</v>
      </c>
      <c r="N4" s="19">
        <f t="shared" si="4"/>
        <v>452.56958791822126</v>
      </c>
      <c r="O4" s="19">
        <f t="shared" si="4"/>
        <v>453.57063932331852</v>
      </c>
      <c r="P4" s="19">
        <f t="shared" si="4"/>
        <v>467.46761005644572</v>
      </c>
      <c r="Q4" s="19">
        <f t="shared" si="4"/>
        <v>441.94224517699752</v>
      </c>
      <c r="R4" s="19">
        <f t="shared" si="4"/>
        <v>481.41512131587456</v>
      </c>
      <c r="S4" s="19">
        <f t="shared" si="4"/>
        <v>527.69610806719481</v>
      </c>
      <c r="T4" s="19">
        <f t="shared" si="4"/>
        <v>494.72572790313518</v>
      </c>
      <c r="U4" s="19">
        <f t="shared" si="4"/>
        <v>432.22865869857168</v>
      </c>
      <c r="V4" s="19">
        <f t="shared" si="4"/>
        <v>408.09092932198422</v>
      </c>
      <c r="W4" s="19">
        <f t="shared" si="4"/>
        <v>377.8920781198949</v>
      </c>
      <c r="X4" s="19">
        <f t="shared" si="4"/>
        <v>398.79866222946049</v>
      </c>
      <c r="Y4" s="19">
        <f t="shared" ref="Y4:Z4" si="5">SUM(Y5:Y7)</f>
        <v>322.83859107554758</v>
      </c>
      <c r="Z4" s="19">
        <f t="shared" si="5"/>
        <v>165.3429540681463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0.65031656730614129</v>
      </c>
      <c r="H5" s="8">
        <v>0.2359389921017567</v>
      </c>
      <c r="I5" s="8">
        <v>0</v>
      </c>
      <c r="J5" s="8">
        <v>49.312474386120599</v>
      </c>
      <c r="K5" s="8">
        <v>0.51955252887059333</v>
      </c>
      <c r="L5" s="8">
        <v>2.7588710979097408</v>
      </c>
      <c r="M5" s="8">
        <v>1.8656587731823588</v>
      </c>
      <c r="N5" s="8">
        <v>9.9615956375016843</v>
      </c>
      <c r="O5" s="8">
        <v>11.948667125546891</v>
      </c>
      <c r="P5" s="8">
        <v>7.9117919581176874</v>
      </c>
      <c r="Q5" s="8">
        <v>4.9780390516857382</v>
      </c>
      <c r="R5" s="8">
        <v>5.6953011834417069</v>
      </c>
      <c r="S5" s="8">
        <v>52.589376915407897</v>
      </c>
      <c r="T5" s="8">
        <v>59.739968403262161</v>
      </c>
      <c r="U5" s="8">
        <v>48.743916229537483</v>
      </c>
      <c r="V5" s="8">
        <v>16.448227622506256</v>
      </c>
      <c r="W5" s="8">
        <v>17.864760789872406</v>
      </c>
      <c r="X5" s="8">
        <v>21.718069274447302</v>
      </c>
      <c r="Y5" s="8">
        <v>0.2518883598503493</v>
      </c>
      <c r="Z5" s="8">
        <v>9.175533244795411E-4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2.1129590940234654E-2</v>
      </c>
    </row>
    <row r="7" spans="1:26" ht="11.25" customHeight="1" x14ac:dyDescent="0.2">
      <c r="A7" s="28" t="s">
        <v>8</v>
      </c>
      <c r="B7" s="7" t="s">
        <v>9</v>
      </c>
      <c r="C7" s="8">
        <v>1018.1600966733786</v>
      </c>
      <c r="D7" s="8">
        <v>820.92937195759691</v>
      </c>
      <c r="E7" s="8">
        <v>860.24942105266609</v>
      </c>
      <c r="F7" s="8">
        <v>799.68582569089313</v>
      </c>
      <c r="G7" s="8">
        <v>777.6257952548309</v>
      </c>
      <c r="H7" s="8">
        <v>796.02192613487011</v>
      </c>
      <c r="I7" s="8">
        <v>740.51713085036909</v>
      </c>
      <c r="J7" s="8">
        <v>575.61671771845033</v>
      </c>
      <c r="K7" s="8">
        <v>527.26177984018705</v>
      </c>
      <c r="L7" s="8">
        <v>540.75432318666242</v>
      </c>
      <c r="M7" s="8">
        <v>484.78223047496402</v>
      </c>
      <c r="N7" s="8">
        <v>442.6079922807196</v>
      </c>
      <c r="O7" s="8">
        <v>441.62197219777164</v>
      </c>
      <c r="P7" s="8">
        <v>459.55581809832802</v>
      </c>
      <c r="Q7" s="8">
        <v>436.96420612531176</v>
      </c>
      <c r="R7" s="8">
        <v>475.71982013243286</v>
      </c>
      <c r="S7" s="8">
        <v>475.1067311517869</v>
      </c>
      <c r="T7" s="8">
        <v>434.98575949987304</v>
      </c>
      <c r="U7" s="8">
        <v>383.48474246903419</v>
      </c>
      <c r="V7" s="8">
        <v>391.64270169947798</v>
      </c>
      <c r="W7" s="8">
        <v>360.02731733002247</v>
      </c>
      <c r="X7" s="8">
        <v>377.08059295501317</v>
      </c>
      <c r="Y7" s="8">
        <v>322.58670271569724</v>
      </c>
      <c r="Z7" s="8">
        <v>165.32090692388158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282.38053252188456</v>
      </c>
      <c r="D8" s="19">
        <f t="shared" ref="D8:X8" si="7">SUM(D9:D10)</f>
        <v>273.5348105897217</v>
      </c>
      <c r="E8" s="19">
        <f t="shared" si="7"/>
        <v>265.5091348555186</v>
      </c>
      <c r="F8" s="19">
        <f t="shared" si="7"/>
        <v>298.11849590163854</v>
      </c>
      <c r="G8" s="19">
        <f t="shared" si="7"/>
        <v>171.36543166191314</v>
      </c>
      <c r="H8" s="19">
        <f t="shared" si="7"/>
        <v>253.10696648862037</v>
      </c>
      <c r="I8" s="19">
        <f t="shared" si="7"/>
        <v>232.33546675189453</v>
      </c>
      <c r="J8" s="19">
        <f t="shared" si="7"/>
        <v>225.8690095948416</v>
      </c>
      <c r="K8" s="19">
        <f t="shared" si="7"/>
        <v>229.65669726740239</v>
      </c>
      <c r="L8" s="19">
        <f t="shared" si="7"/>
        <v>270.56329700666163</v>
      </c>
      <c r="M8" s="19">
        <f t="shared" si="7"/>
        <v>126.3912145882633</v>
      </c>
      <c r="N8" s="19">
        <f t="shared" si="7"/>
        <v>108.29850553029333</v>
      </c>
      <c r="O8" s="19">
        <f t="shared" si="7"/>
        <v>90.771718881614603</v>
      </c>
      <c r="P8" s="19">
        <f t="shared" si="7"/>
        <v>80.156315253717224</v>
      </c>
      <c r="Q8" s="19">
        <f t="shared" si="7"/>
        <v>73.54627000063266</v>
      </c>
      <c r="R8" s="19">
        <f t="shared" si="7"/>
        <v>65.577431590150852</v>
      </c>
      <c r="S8" s="19">
        <f t="shared" si="7"/>
        <v>65.526852375640061</v>
      </c>
      <c r="T8" s="19">
        <f t="shared" si="7"/>
        <v>61.681355580092195</v>
      </c>
      <c r="U8" s="19">
        <f t="shared" si="7"/>
        <v>59.024035365756511</v>
      </c>
      <c r="V8" s="19">
        <f t="shared" si="7"/>
        <v>85.206768462730508</v>
      </c>
      <c r="W8" s="19">
        <f t="shared" si="7"/>
        <v>87.509960125133716</v>
      </c>
      <c r="X8" s="19">
        <f t="shared" si="7"/>
        <v>81.88032692080813</v>
      </c>
      <c r="Y8" s="19">
        <f t="shared" ref="Y8:Z8" si="8">SUM(Y9:Y10)</f>
        <v>73.143895589704314</v>
      </c>
      <c r="Z8" s="19">
        <f t="shared" si="8"/>
        <v>58.671576020699817</v>
      </c>
    </row>
    <row r="9" spans="1:26" ht="11.25" customHeight="1" x14ac:dyDescent="0.2">
      <c r="A9" s="28" t="s">
        <v>10</v>
      </c>
      <c r="B9" s="7" t="s">
        <v>11</v>
      </c>
      <c r="C9" s="8">
        <v>27.721974605168306</v>
      </c>
      <c r="D9" s="8">
        <v>21.892196573475847</v>
      </c>
      <c r="E9" s="8">
        <v>22.012976592793095</v>
      </c>
      <c r="F9" s="8">
        <v>37.279924499961588</v>
      </c>
      <c r="G9" s="8">
        <v>35.242359097185506</v>
      </c>
      <c r="H9" s="8">
        <v>23.755964539123713</v>
      </c>
      <c r="I9" s="8">
        <v>21.018734872261302</v>
      </c>
      <c r="J9" s="8">
        <v>7.322562638360707</v>
      </c>
      <c r="K9" s="8">
        <v>15.497085922277906</v>
      </c>
      <c r="L9" s="8">
        <v>13.536673889736136</v>
      </c>
      <c r="M9" s="8">
        <v>2.5685407804449207</v>
      </c>
      <c r="N9" s="8">
        <v>2.9013535144127807</v>
      </c>
      <c r="O9" s="8">
        <v>3.7063867207046601</v>
      </c>
      <c r="P9" s="8">
        <v>5.0144765725078697</v>
      </c>
      <c r="Q9" s="8">
        <v>5.0366055814467403</v>
      </c>
      <c r="R9" s="8">
        <v>5.2410637258394077</v>
      </c>
      <c r="S9" s="8">
        <v>5.0625324265138048</v>
      </c>
      <c r="T9" s="8">
        <v>6.151839545892301</v>
      </c>
      <c r="U9" s="8">
        <v>7.3700018605690696</v>
      </c>
      <c r="V9" s="8">
        <v>6.6284772327514005</v>
      </c>
      <c r="W9" s="8">
        <v>3.2072445299697097</v>
      </c>
      <c r="X9" s="8">
        <v>1.0657680918016359</v>
      </c>
      <c r="Y9" s="8">
        <v>3.6413565071299803</v>
      </c>
      <c r="Z9" s="8">
        <v>1.3550895926455466</v>
      </c>
    </row>
    <row r="10" spans="1:26" ht="11.25" customHeight="1" x14ac:dyDescent="0.2">
      <c r="A10" s="28" t="s">
        <v>12</v>
      </c>
      <c r="B10" s="7" t="s">
        <v>13</v>
      </c>
      <c r="C10" s="8">
        <v>254.65855791671623</v>
      </c>
      <c r="D10" s="8">
        <v>251.64261401624583</v>
      </c>
      <c r="E10" s="8">
        <v>243.49615826272549</v>
      </c>
      <c r="F10" s="8">
        <v>260.83857140167697</v>
      </c>
      <c r="G10" s="8">
        <v>136.12307256472764</v>
      </c>
      <c r="H10" s="8">
        <v>229.35100194949666</v>
      </c>
      <c r="I10" s="8">
        <v>211.31673187963324</v>
      </c>
      <c r="J10" s="8">
        <v>218.54644695648091</v>
      </c>
      <c r="K10" s="8">
        <v>214.15961134512449</v>
      </c>
      <c r="L10" s="8">
        <v>257.02662311692552</v>
      </c>
      <c r="M10" s="8">
        <v>123.82267380781838</v>
      </c>
      <c r="N10" s="8">
        <v>105.39715201588055</v>
      </c>
      <c r="O10" s="8">
        <v>87.065332160909946</v>
      </c>
      <c r="P10" s="8">
        <v>75.14183868120935</v>
      </c>
      <c r="Q10" s="8">
        <v>68.509664419185924</v>
      </c>
      <c r="R10" s="8">
        <v>60.336367864311448</v>
      </c>
      <c r="S10" s="8">
        <v>60.464319949126264</v>
      </c>
      <c r="T10" s="8">
        <v>55.529516034199894</v>
      </c>
      <c r="U10" s="8">
        <v>51.654033505187442</v>
      </c>
      <c r="V10" s="8">
        <v>78.578291229979101</v>
      </c>
      <c r="W10" s="8">
        <v>84.302715595164003</v>
      </c>
      <c r="X10" s="8">
        <v>80.814558829006501</v>
      </c>
      <c r="Y10" s="8">
        <v>69.50253908257433</v>
      </c>
      <c r="Z10" s="8">
        <v>57.316486428054269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27.47405929990169</v>
      </c>
      <c r="D11" s="19">
        <f t="shared" ref="D11:X11" si="10">SUM(D12:D16)</f>
        <v>15.746668105479777</v>
      </c>
      <c r="E11" s="19">
        <f t="shared" si="10"/>
        <v>14.840256609581209</v>
      </c>
      <c r="F11" s="19">
        <f t="shared" si="10"/>
        <v>42.170315006969439</v>
      </c>
      <c r="G11" s="19">
        <f t="shared" si="10"/>
        <v>37.54907212144618</v>
      </c>
      <c r="H11" s="19">
        <f t="shared" si="10"/>
        <v>32.015316009675196</v>
      </c>
      <c r="I11" s="19">
        <f t="shared" si="10"/>
        <v>22.097699284831133</v>
      </c>
      <c r="J11" s="19">
        <f t="shared" si="10"/>
        <v>17.731550937063677</v>
      </c>
      <c r="K11" s="19">
        <f t="shared" si="10"/>
        <v>29.648402674174378</v>
      </c>
      <c r="L11" s="19">
        <f t="shared" si="10"/>
        <v>34.78031135795716</v>
      </c>
      <c r="M11" s="19">
        <f t="shared" si="10"/>
        <v>36.108329722015966</v>
      </c>
      <c r="N11" s="19">
        <f t="shared" si="10"/>
        <v>42.459649709232899</v>
      </c>
      <c r="O11" s="19">
        <f t="shared" si="10"/>
        <v>53.253195717707989</v>
      </c>
      <c r="P11" s="19">
        <f t="shared" si="10"/>
        <v>64.671449480363307</v>
      </c>
      <c r="Q11" s="19">
        <f t="shared" si="10"/>
        <v>61.622832174296462</v>
      </c>
      <c r="R11" s="19">
        <f t="shared" si="10"/>
        <v>59.324197845591513</v>
      </c>
      <c r="S11" s="19">
        <f t="shared" si="10"/>
        <v>60.847951797316</v>
      </c>
      <c r="T11" s="19">
        <f t="shared" si="10"/>
        <v>52.729647199897421</v>
      </c>
      <c r="U11" s="19">
        <f t="shared" si="10"/>
        <v>74.700974049876066</v>
      </c>
      <c r="V11" s="19">
        <f t="shared" si="10"/>
        <v>47.419544907530572</v>
      </c>
      <c r="W11" s="19">
        <f t="shared" si="10"/>
        <v>42.78778196519481</v>
      </c>
      <c r="X11" s="19">
        <f t="shared" si="10"/>
        <v>37.018971584209332</v>
      </c>
      <c r="Y11" s="19">
        <f t="shared" ref="Y11:Z11" si="11">SUM(Y12:Y16)</f>
        <v>26.515241395713296</v>
      </c>
      <c r="Z11" s="19">
        <f t="shared" si="11"/>
        <v>25.407505993288652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8.0893111356238272</v>
      </c>
      <c r="G12" s="8">
        <v>8.13835490177925</v>
      </c>
      <c r="H12" s="8">
        <v>0</v>
      </c>
      <c r="I12" s="8">
        <v>0</v>
      </c>
      <c r="J12" s="8">
        <v>0</v>
      </c>
      <c r="K12" s="8">
        <v>0</v>
      </c>
      <c r="L12" s="8">
        <v>2.4370260632863032</v>
      </c>
      <c r="M12" s="8">
        <v>0</v>
      </c>
      <c r="N12" s="8">
        <v>0</v>
      </c>
      <c r="O12" s="8">
        <v>0</v>
      </c>
      <c r="P12" s="8">
        <v>3.2817752625341452</v>
      </c>
      <c r="Q12" s="8">
        <v>0</v>
      </c>
      <c r="R12" s="8">
        <v>0</v>
      </c>
      <c r="S12" s="8">
        <v>0</v>
      </c>
      <c r="T12" s="8">
        <v>0</v>
      </c>
      <c r="U12" s="8">
        <v>22.021142985915688</v>
      </c>
      <c r="V12" s="8">
        <v>0.49072512098738064</v>
      </c>
      <c r="W12" s="8">
        <v>0.74851254896561126</v>
      </c>
      <c r="X12" s="8">
        <v>0</v>
      </c>
      <c r="Y12" s="8">
        <v>3.0501474935563464E-3</v>
      </c>
      <c r="Z12" s="8">
        <v>3.6591871262284623E-2</v>
      </c>
    </row>
    <row r="13" spans="1:26" ht="11.25" customHeight="1" x14ac:dyDescent="0.2">
      <c r="A13" s="28" t="s">
        <v>16</v>
      </c>
      <c r="B13" s="7" t="s">
        <v>17</v>
      </c>
      <c r="C13" s="8">
        <v>7.6773775861027858</v>
      </c>
      <c r="D13" s="8">
        <v>5.1411550067836478</v>
      </c>
      <c r="E13" s="8">
        <v>3.8314051820477868</v>
      </c>
      <c r="F13" s="8">
        <v>3.5068087394247693</v>
      </c>
      <c r="G13" s="8">
        <v>0.85103056900484797</v>
      </c>
      <c r="H13" s="8">
        <v>0.79674011692248092</v>
      </c>
      <c r="I13" s="8">
        <v>0.81967755851754609</v>
      </c>
      <c r="J13" s="8">
        <v>0.78711608540680733</v>
      </c>
      <c r="K13" s="8">
        <v>0.77292643885394363</v>
      </c>
      <c r="L13" s="8">
        <v>0</v>
      </c>
      <c r="M13" s="8">
        <v>0.66317084755992461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1.0078926949482791E-2</v>
      </c>
      <c r="Y13" s="8">
        <v>9.747315906907604E-3</v>
      </c>
      <c r="Z13" s="8">
        <v>1.0758739557183351E-2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19.796681713798904</v>
      </c>
      <c r="D16" s="8">
        <v>10.605513098696131</v>
      </c>
      <c r="E16" s="8">
        <v>11.008851427533422</v>
      </c>
      <c r="F16" s="8">
        <v>30.574195131920842</v>
      </c>
      <c r="G16" s="8">
        <v>28.55968665066208</v>
      </c>
      <c r="H16" s="8">
        <v>31.218575892752714</v>
      </c>
      <c r="I16" s="8">
        <v>21.278021726313586</v>
      </c>
      <c r="J16" s="8">
        <v>16.944434851656869</v>
      </c>
      <c r="K16" s="8">
        <v>28.875476235320434</v>
      </c>
      <c r="L16" s="8">
        <v>32.343285294670856</v>
      </c>
      <c r="M16" s="8">
        <v>35.445158874456041</v>
      </c>
      <c r="N16" s="8">
        <v>42.459649709232899</v>
      </c>
      <c r="O16" s="8">
        <v>53.253195717707989</v>
      </c>
      <c r="P16" s="8">
        <v>61.389674217829167</v>
      </c>
      <c r="Q16" s="8">
        <v>61.622832174296462</v>
      </c>
      <c r="R16" s="8">
        <v>59.324197845591513</v>
      </c>
      <c r="S16" s="8">
        <v>60.847951797316</v>
      </c>
      <c r="T16" s="8">
        <v>52.729647199897421</v>
      </c>
      <c r="U16" s="8">
        <v>52.679831063960386</v>
      </c>
      <c r="V16" s="8">
        <v>46.928819786543194</v>
      </c>
      <c r="W16" s="8">
        <v>42.039269416229196</v>
      </c>
      <c r="X16" s="8">
        <v>37.00889265725985</v>
      </c>
      <c r="Y16" s="8">
        <v>26.502443932312833</v>
      </c>
      <c r="Z16" s="8">
        <v>25.360155382469184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3.2926772698355968</v>
      </c>
      <c r="D17" s="27">
        <f t="shared" ref="D17:X17" si="13">SUM(D18:D21)</f>
        <v>2.7905122628788623</v>
      </c>
      <c r="E17" s="27">
        <f t="shared" si="13"/>
        <v>2.5668714225885512</v>
      </c>
      <c r="F17" s="27">
        <f t="shared" si="13"/>
        <v>0</v>
      </c>
      <c r="G17" s="27">
        <f t="shared" si="13"/>
        <v>0</v>
      </c>
      <c r="H17" s="27">
        <f t="shared" si="13"/>
        <v>5.4064147207697651E-3</v>
      </c>
      <c r="I17" s="27">
        <f t="shared" si="13"/>
        <v>6.0698520187696513E-3</v>
      </c>
      <c r="J17" s="27">
        <f t="shared" si="13"/>
        <v>5.8994003925553267E-3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v>0.20295384040279113</v>
      </c>
      <c r="D18" s="8">
        <v>0.17061942702313157</v>
      </c>
      <c r="E18" s="8">
        <v>7.5180334552802749E-2</v>
      </c>
      <c r="F18" s="8">
        <v>0</v>
      </c>
      <c r="G18" s="8">
        <v>0</v>
      </c>
      <c r="H18" s="8">
        <v>5.4064147207697651E-3</v>
      </c>
      <c r="I18" s="8">
        <v>6.0698520187696513E-3</v>
      </c>
      <c r="J18" s="8">
        <v>5.8994003925553267E-3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3.0897234294328055</v>
      </c>
      <c r="D19" s="8">
        <v>2.619892835855731</v>
      </c>
      <c r="E19" s="8">
        <v>2.4916910880357483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504.42979666031943</v>
      </c>
      <c r="D22" s="27">
        <f t="shared" ref="D22:X22" si="16">SUM(D23:D24)</f>
        <v>503.40479212110051</v>
      </c>
      <c r="E22" s="27">
        <f t="shared" si="16"/>
        <v>457.03210512068614</v>
      </c>
      <c r="F22" s="27">
        <f t="shared" si="16"/>
        <v>442.36430854396798</v>
      </c>
      <c r="G22" s="27">
        <f t="shared" si="16"/>
        <v>350.3518275683553</v>
      </c>
      <c r="H22" s="27">
        <f t="shared" si="16"/>
        <v>337.1277614525726</v>
      </c>
      <c r="I22" s="27">
        <f t="shared" si="16"/>
        <v>483.04387825211819</v>
      </c>
      <c r="J22" s="27">
        <f t="shared" si="16"/>
        <v>519.93864457539166</v>
      </c>
      <c r="K22" s="27">
        <f t="shared" si="16"/>
        <v>468.80595600304486</v>
      </c>
      <c r="L22" s="27">
        <f t="shared" si="16"/>
        <v>382.27941757505459</v>
      </c>
      <c r="M22" s="27">
        <f t="shared" si="16"/>
        <v>461.74915395934869</v>
      </c>
      <c r="N22" s="27">
        <f t="shared" si="16"/>
        <v>442.00450900033536</v>
      </c>
      <c r="O22" s="27">
        <f t="shared" si="16"/>
        <v>403.99656340109243</v>
      </c>
      <c r="P22" s="27">
        <f t="shared" si="16"/>
        <v>367.28361371341839</v>
      </c>
      <c r="Q22" s="27">
        <f t="shared" si="16"/>
        <v>404.22257274099212</v>
      </c>
      <c r="R22" s="27">
        <f t="shared" si="16"/>
        <v>390.93860338487752</v>
      </c>
      <c r="S22" s="27">
        <f t="shared" si="16"/>
        <v>361.45663731800192</v>
      </c>
      <c r="T22" s="27">
        <f t="shared" si="16"/>
        <v>356.14599409352553</v>
      </c>
      <c r="U22" s="27">
        <f t="shared" si="16"/>
        <v>378.15952896959601</v>
      </c>
      <c r="V22" s="27">
        <f t="shared" si="16"/>
        <v>380.06041806340937</v>
      </c>
      <c r="W22" s="27">
        <f t="shared" si="16"/>
        <v>300.78688396285833</v>
      </c>
      <c r="X22" s="27">
        <f t="shared" si="16"/>
        <v>257.03001961017179</v>
      </c>
      <c r="Y22" s="27">
        <f t="shared" ref="Y22:Z22" si="17">SUM(Y23:Y24)</f>
        <v>144.62511026254398</v>
      </c>
      <c r="Z22" s="27">
        <f t="shared" si="17"/>
        <v>116.43132554623213</v>
      </c>
    </row>
    <row r="23" spans="1:26" ht="11.25" customHeight="1" x14ac:dyDescent="0.2">
      <c r="A23" s="29" t="s">
        <v>36</v>
      </c>
      <c r="B23" s="7" t="s">
        <v>37</v>
      </c>
      <c r="C23" s="8">
        <v>504.42979666031943</v>
      </c>
      <c r="D23" s="8">
        <v>503.40479212110051</v>
      </c>
      <c r="E23" s="8">
        <v>457.03210512068614</v>
      </c>
      <c r="F23" s="8">
        <v>442.36430854396798</v>
      </c>
      <c r="G23" s="8">
        <v>350.3518275683553</v>
      </c>
      <c r="H23" s="8">
        <v>337.1277614525726</v>
      </c>
      <c r="I23" s="8">
        <v>483.04387825211819</v>
      </c>
      <c r="J23" s="8">
        <v>519.93864457539166</v>
      </c>
      <c r="K23" s="8">
        <v>468.80595600304486</v>
      </c>
      <c r="L23" s="8">
        <v>382.27941757505459</v>
      </c>
      <c r="M23" s="8">
        <v>461.74915395934869</v>
      </c>
      <c r="N23" s="8">
        <v>442.00450900033536</v>
      </c>
      <c r="O23" s="8">
        <v>403.99656340109243</v>
      </c>
      <c r="P23" s="8">
        <v>367.28361371341839</v>
      </c>
      <c r="Q23" s="8">
        <v>404.22257274099212</v>
      </c>
      <c r="R23" s="8">
        <v>390.93860338487752</v>
      </c>
      <c r="S23" s="8">
        <v>361.45663731800192</v>
      </c>
      <c r="T23" s="8">
        <v>356.14599409352553</v>
      </c>
      <c r="U23" s="8">
        <v>378.15952896959601</v>
      </c>
      <c r="V23" s="8">
        <v>380.06041806340937</v>
      </c>
      <c r="W23" s="8">
        <v>300.78688396285833</v>
      </c>
      <c r="X23" s="8">
        <v>257.03001961017179</v>
      </c>
      <c r="Y23" s="8">
        <v>144.62511026254398</v>
      </c>
      <c r="Z23" s="8">
        <v>116.43132554623213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2623.3372319628329</v>
      </c>
      <c r="D26" s="27">
        <f t="shared" ref="D26:X26" si="19">SUM(D27,D33)</f>
        <v>2368.1814845424306</v>
      </c>
      <c r="E26" s="27">
        <f t="shared" si="19"/>
        <v>2190.510671025419</v>
      </c>
      <c r="F26" s="27">
        <f t="shared" si="19"/>
        <v>2316.6459567414154</v>
      </c>
      <c r="G26" s="27">
        <f t="shared" si="19"/>
        <v>1970.4329926112114</v>
      </c>
      <c r="H26" s="27">
        <f t="shared" si="19"/>
        <v>1809.8713371352549</v>
      </c>
      <c r="I26" s="27">
        <f t="shared" si="19"/>
        <v>1794.9862688762746</v>
      </c>
      <c r="J26" s="27">
        <f t="shared" si="19"/>
        <v>1618.8749103178457</v>
      </c>
      <c r="K26" s="27">
        <f t="shared" si="19"/>
        <v>1570.552524381827</v>
      </c>
      <c r="L26" s="27">
        <f t="shared" si="19"/>
        <v>1204.2891109907282</v>
      </c>
      <c r="M26" s="27">
        <f t="shared" si="19"/>
        <v>1176.1432538416266</v>
      </c>
      <c r="N26" s="27">
        <f t="shared" si="19"/>
        <v>1108.2406307595375</v>
      </c>
      <c r="O26" s="27">
        <f t="shared" si="19"/>
        <v>984.31959205845749</v>
      </c>
      <c r="P26" s="27">
        <f t="shared" si="19"/>
        <v>818.82753441230079</v>
      </c>
      <c r="Q26" s="27">
        <f t="shared" si="19"/>
        <v>700.71750683367634</v>
      </c>
      <c r="R26" s="27">
        <f t="shared" si="19"/>
        <v>726.54286860344484</v>
      </c>
      <c r="S26" s="27">
        <f t="shared" si="19"/>
        <v>786.51106787370861</v>
      </c>
      <c r="T26" s="27">
        <f t="shared" si="19"/>
        <v>784.99958962807079</v>
      </c>
      <c r="U26" s="27">
        <f t="shared" si="19"/>
        <v>804.34079729601228</v>
      </c>
      <c r="V26" s="27">
        <f t="shared" si="19"/>
        <v>750.55703289789051</v>
      </c>
      <c r="W26" s="27">
        <f t="shared" si="19"/>
        <v>700.85760814347145</v>
      </c>
      <c r="X26" s="27">
        <f t="shared" si="19"/>
        <v>686.88191569309538</v>
      </c>
      <c r="Y26" s="27">
        <f t="shared" ref="Y26:Z26" si="20">SUM(Y27,Y33)</f>
        <v>773.60514508792176</v>
      </c>
      <c r="Z26" s="27">
        <f t="shared" si="20"/>
        <v>826.83235944871592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2623.3372319628329</v>
      </c>
      <c r="D33" s="19">
        <f t="shared" ref="D33:X33" si="25">SUM(D34:D50)</f>
        <v>2368.1814845424306</v>
      </c>
      <c r="E33" s="19">
        <f t="shared" si="25"/>
        <v>2190.510671025419</v>
      </c>
      <c r="F33" s="19">
        <f t="shared" si="25"/>
        <v>2316.6459567414154</v>
      </c>
      <c r="G33" s="19">
        <f t="shared" si="25"/>
        <v>1970.4329926112114</v>
      </c>
      <c r="H33" s="19">
        <f t="shared" si="25"/>
        <v>1809.8713371352549</v>
      </c>
      <c r="I33" s="19">
        <f t="shared" si="25"/>
        <v>1794.9862688762746</v>
      </c>
      <c r="J33" s="19">
        <f t="shared" si="25"/>
        <v>1618.8749103178457</v>
      </c>
      <c r="K33" s="19">
        <f t="shared" si="25"/>
        <v>1570.552524381827</v>
      </c>
      <c r="L33" s="19">
        <f t="shared" si="25"/>
        <v>1204.2891109907282</v>
      </c>
      <c r="M33" s="19">
        <f t="shared" si="25"/>
        <v>1176.1432538416266</v>
      </c>
      <c r="N33" s="19">
        <f t="shared" si="25"/>
        <v>1108.2406307595375</v>
      </c>
      <c r="O33" s="19">
        <f t="shared" si="25"/>
        <v>984.31959205845749</v>
      </c>
      <c r="P33" s="19">
        <f t="shared" si="25"/>
        <v>818.82753441230079</v>
      </c>
      <c r="Q33" s="19">
        <f t="shared" si="25"/>
        <v>700.71750683367634</v>
      </c>
      <c r="R33" s="19">
        <f t="shared" si="25"/>
        <v>726.54286860344484</v>
      </c>
      <c r="S33" s="19">
        <f t="shared" si="25"/>
        <v>786.51106787370861</v>
      </c>
      <c r="T33" s="19">
        <f t="shared" si="25"/>
        <v>784.99958962807079</v>
      </c>
      <c r="U33" s="19">
        <f t="shared" si="25"/>
        <v>804.34079729601228</v>
      </c>
      <c r="V33" s="19">
        <f t="shared" si="25"/>
        <v>750.55703289789051</v>
      </c>
      <c r="W33" s="19">
        <f t="shared" si="25"/>
        <v>700.85760814347145</v>
      </c>
      <c r="X33" s="19">
        <f t="shared" si="25"/>
        <v>686.88191569309538</v>
      </c>
      <c r="Y33" s="19">
        <f t="shared" ref="Y33:Z33" si="26">SUM(Y34:Y50)</f>
        <v>773.60514508792176</v>
      </c>
      <c r="Z33" s="19">
        <f t="shared" si="26"/>
        <v>826.83235944871592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156.82160488176396</v>
      </c>
      <c r="D36" s="8">
        <v>155.92562030817666</v>
      </c>
      <c r="E36" s="8">
        <v>168.95812853835503</v>
      </c>
      <c r="F36" s="8">
        <v>190.10511981886538</v>
      </c>
      <c r="G36" s="8">
        <v>192.82946104432438</v>
      </c>
      <c r="H36" s="8">
        <v>181.30572039903169</v>
      </c>
      <c r="I36" s="8">
        <v>192.37963812968997</v>
      </c>
      <c r="J36" s="8">
        <v>200.68374016593594</v>
      </c>
      <c r="K36" s="8">
        <v>196.24345969547295</v>
      </c>
      <c r="L36" s="8">
        <v>161.08463803840121</v>
      </c>
      <c r="M36" s="8">
        <v>183.17102229581658</v>
      </c>
      <c r="N36" s="8">
        <v>182.41000162590902</v>
      </c>
      <c r="O36" s="8">
        <v>164.5537104690296</v>
      </c>
      <c r="P36" s="8">
        <v>163.45308574814769</v>
      </c>
      <c r="Q36" s="8">
        <v>167.57355668130168</v>
      </c>
      <c r="R36" s="8">
        <v>164.92464448439355</v>
      </c>
      <c r="S36" s="8">
        <v>149.73547334900115</v>
      </c>
      <c r="T36" s="8">
        <v>147.93405060622155</v>
      </c>
      <c r="U36" s="8">
        <v>150.80786207276208</v>
      </c>
      <c r="V36" s="8">
        <v>151.57167897217113</v>
      </c>
      <c r="W36" s="8">
        <v>133.90768354808702</v>
      </c>
      <c r="X36" s="8">
        <v>125.02061186216517</v>
      </c>
      <c r="Y36" s="8">
        <v>130.34031269718761</v>
      </c>
      <c r="Z36" s="8">
        <v>122.36563116390894</v>
      </c>
    </row>
    <row r="37" spans="1:26" ht="11.25" customHeight="1" x14ac:dyDescent="0.2">
      <c r="A37" s="28" t="s">
        <v>60</v>
      </c>
      <c r="B37" s="7" t="s">
        <v>61</v>
      </c>
      <c r="C37" s="8">
        <v>6.138538978150759E-4</v>
      </c>
      <c r="D37" s="8">
        <v>1.3753591749471068</v>
      </c>
      <c r="E37" s="8">
        <v>5.3573107108374112E-4</v>
      </c>
      <c r="F37" s="8">
        <v>9.6242783146819022</v>
      </c>
      <c r="G37" s="8">
        <v>1.430738598641444</v>
      </c>
      <c r="H37" s="8">
        <v>0.13397002288442783</v>
      </c>
      <c r="I37" s="8">
        <v>3.8197300438345532</v>
      </c>
      <c r="J37" s="8">
        <v>6.4436898509732732</v>
      </c>
      <c r="K37" s="8">
        <v>4.4831072357723094E-2</v>
      </c>
      <c r="L37" s="8">
        <v>6.9639912802875112E-2</v>
      </c>
      <c r="M37" s="8">
        <v>5.3505270505553065E-2</v>
      </c>
      <c r="N37" s="8">
        <v>8.5422637175282222E-3</v>
      </c>
      <c r="O37" s="8">
        <v>8.2653599243364892E-3</v>
      </c>
      <c r="P37" s="8">
        <v>3.5522408811287359E-3</v>
      </c>
      <c r="Q37" s="8">
        <v>3.7050556559627096E-3</v>
      </c>
      <c r="R37" s="8">
        <v>6.3493193714976755E-4</v>
      </c>
      <c r="S37" s="8">
        <v>1.8566686071318488E-2</v>
      </c>
      <c r="T37" s="8">
        <v>0.21896303147561832</v>
      </c>
      <c r="U37" s="8">
        <v>0.36949123618756102</v>
      </c>
      <c r="V37" s="8">
        <v>0.37935004625015178</v>
      </c>
      <c r="W37" s="8">
        <v>2.8912235671869655E-2</v>
      </c>
      <c r="X37" s="8">
        <v>1.6736730981858048E-2</v>
      </c>
      <c r="Y37" s="8">
        <v>0.75601696710590338</v>
      </c>
      <c r="Z37" s="8">
        <v>0.87386809553427336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2.2180786037403246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3.4187107332026033E-2</v>
      </c>
      <c r="J41" s="8">
        <v>3.5852922746167491E-2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2.20546337146975E-2</v>
      </c>
      <c r="U41" s="8">
        <v>1.1531689741018812E-2</v>
      </c>
      <c r="V41" s="8">
        <v>1.0643809174368161E-2</v>
      </c>
      <c r="W41" s="8">
        <v>9.1752769998111224E-3</v>
      </c>
      <c r="X41" s="8">
        <v>1.065011562378913E-2</v>
      </c>
      <c r="Y41" s="8">
        <v>9.0750839204254904E-3</v>
      </c>
      <c r="Z41" s="8">
        <v>1.018410824114303E-2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160.83254652511133</v>
      </c>
      <c r="D43" s="8">
        <v>122.56587059841338</v>
      </c>
      <c r="E43" s="8">
        <v>100.96633623359998</v>
      </c>
      <c r="F43" s="8">
        <v>163.2636788032066</v>
      </c>
      <c r="G43" s="8">
        <v>144.65919762921976</v>
      </c>
      <c r="H43" s="8">
        <v>139.76166483665222</v>
      </c>
      <c r="I43" s="8">
        <v>107.71816130324217</v>
      </c>
      <c r="J43" s="8">
        <v>124.12570061551435</v>
      </c>
      <c r="K43" s="8">
        <v>112.08892415626751</v>
      </c>
      <c r="L43" s="8">
        <v>114.84653732096312</v>
      </c>
      <c r="M43" s="8">
        <v>112.62531662058318</v>
      </c>
      <c r="N43" s="8">
        <v>95.018851445290949</v>
      </c>
      <c r="O43" s="8">
        <v>79.680588953842445</v>
      </c>
      <c r="P43" s="8">
        <v>74.891407866453918</v>
      </c>
      <c r="Q43" s="8">
        <v>78.557509125872443</v>
      </c>
      <c r="R43" s="8">
        <v>92.522495197023446</v>
      </c>
      <c r="S43" s="8">
        <v>98.848347150401182</v>
      </c>
      <c r="T43" s="8">
        <v>106.72659244315432</v>
      </c>
      <c r="U43" s="8">
        <v>119.29865462713531</v>
      </c>
      <c r="V43" s="8">
        <v>125.88304336077006</v>
      </c>
      <c r="W43" s="8">
        <v>106.59578217650315</v>
      </c>
      <c r="X43" s="8">
        <v>119.58049108407826</v>
      </c>
      <c r="Y43" s="8">
        <v>136.36062763299194</v>
      </c>
      <c r="Z43" s="8">
        <v>142.24754327797623</v>
      </c>
    </row>
    <row r="44" spans="1:26" ht="11.25" customHeight="1" x14ac:dyDescent="0.2">
      <c r="A44" s="28" t="s">
        <v>74</v>
      </c>
      <c r="B44" s="7" t="s">
        <v>75</v>
      </c>
      <c r="C44" s="8">
        <v>2303.4643880983194</v>
      </c>
      <c r="D44" s="8">
        <v>2088.3146344608936</v>
      </c>
      <c r="E44" s="8">
        <v>1920.5856705223928</v>
      </c>
      <c r="F44" s="8">
        <v>1953.6528798046616</v>
      </c>
      <c r="G44" s="8">
        <v>1631.5135953390256</v>
      </c>
      <c r="H44" s="8">
        <v>1487.8600334522682</v>
      </c>
      <c r="I44" s="8">
        <v>1489.7389647625125</v>
      </c>
      <c r="J44" s="8">
        <v>1287.5859267626761</v>
      </c>
      <c r="K44" s="8">
        <v>1261.9285963641269</v>
      </c>
      <c r="L44" s="8">
        <v>928.05343740925707</v>
      </c>
      <c r="M44" s="8">
        <v>880.04785725593172</v>
      </c>
      <c r="N44" s="8">
        <v>830.55961148183178</v>
      </c>
      <c r="O44" s="8">
        <v>739.83630663490385</v>
      </c>
      <c r="P44" s="8">
        <v>580.23099211598242</v>
      </c>
      <c r="Q44" s="8">
        <v>454.3315152101344</v>
      </c>
      <c r="R44" s="8">
        <v>468.85298874950587</v>
      </c>
      <c r="S44" s="8">
        <v>537.65936065493565</v>
      </c>
      <c r="T44" s="8">
        <v>527.10464971049169</v>
      </c>
      <c r="U44" s="8">
        <v>496.29679706201233</v>
      </c>
      <c r="V44" s="8">
        <v>436.30702417797056</v>
      </c>
      <c r="W44" s="8">
        <v>458.29395296022437</v>
      </c>
      <c r="X44" s="8">
        <v>441.99913182118144</v>
      </c>
      <c r="Y44" s="8">
        <v>497.20841885508344</v>
      </c>
      <c r="Z44" s="8">
        <v>559.26738874946864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9.7037619579746753E-3</v>
      </c>
      <c r="Z48" s="8">
        <v>2.3897064655210563E-3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0.80994842441832537</v>
      </c>
      <c r="I50" s="8">
        <v>1.2955875296633839</v>
      </c>
      <c r="J50" s="8">
        <v>0</v>
      </c>
      <c r="K50" s="8">
        <v>0.24671309360205271</v>
      </c>
      <c r="L50" s="8">
        <v>0.23485830930397131</v>
      </c>
      <c r="M50" s="8">
        <v>0.24555239878963869</v>
      </c>
      <c r="N50" s="8">
        <v>0.24362394278812696</v>
      </c>
      <c r="O50" s="8">
        <v>0.24072064075730212</v>
      </c>
      <c r="P50" s="8">
        <v>0.24849644083566505</v>
      </c>
      <c r="Q50" s="8">
        <v>0.25122076071177479</v>
      </c>
      <c r="R50" s="8">
        <v>0.24210524058475119</v>
      </c>
      <c r="S50" s="8">
        <v>0.24932003329938401</v>
      </c>
      <c r="T50" s="8">
        <v>2.9932792030128645</v>
      </c>
      <c r="U50" s="8">
        <v>37.556460608173957</v>
      </c>
      <c r="V50" s="8">
        <v>36.405292531554217</v>
      </c>
      <c r="W50" s="8">
        <v>2.0221019459852534</v>
      </c>
      <c r="X50" s="8">
        <v>0.25429407906488077</v>
      </c>
      <c r="Y50" s="8">
        <v>8.9209900896744045</v>
      </c>
      <c r="Z50" s="8">
        <v>2.0653543471211924</v>
      </c>
    </row>
    <row r="51" spans="1:26" ht="11.25" customHeight="1" x14ac:dyDescent="0.2">
      <c r="A51" s="25" t="s">
        <v>88</v>
      </c>
      <c r="B51" s="26" t="s">
        <v>89</v>
      </c>
      <c r="C51" s="27">
        <v>3226.5630232674685</v>
      </c>
      <c r="D51" s="27">
        <v>2872.6733215141244</v>
      </c>
      <c r="E51" s="27">
        <v>2921.7168453561876</v>
      </c>
      <c r="F51" s="27">
        <v>3368.8284386187233</v>
      </c>
      <c r="G51" s="27">
        <v>2956.7815176582421</v>
      </c>
      <c r="H51" s="27">
        <v>3089.2363588022636</v>
      </c>
      <c r="I51" s="27">
        <v>2897.2047381368093</v>
      </c>
      <c r="J51" s="27">
        <v>2886.7892221594207</v>
      </c>
      <c r="K51" s="27">
        <v>2807.9321704712161</v>
      </c>
      <c r="L51" s="27">
        <v>2481.4936651648586</v>
      </c>
      <c r="M51" s="27">
        <v>2724.4234661956157</v>
      </c>
      <c r="N51" s="27">
        <v>2650.3178675763311</v>
      </c>
      <c r="O51" s="27">
        <v>2734.1479108024037</v>
      </c>
      <c r="P51" s="27">
        <v>2844.1715153470373</v>
      </c>
      <c r="Q51" s="27">
        <v>2744.8568632535544</v>
      </c>
      <c r="R51" s="27">
        <v>2490.954321641379</v>
      </c>
      <c r="S51" s="27">
        <v>2496.8627844108114</v>
      </c>
      <c r="T51" s="27">
        <v>2655.4391206671835</v>
      </c>
      <c r="U51" s="27">
        <v>2623.5513307785063</v>
      </c>
      <c r="V51" s="27">
        <v>2713.8592307407539</v>
      </c>
      <c r="W51" s="27">
        <v>2705.3198338531397</v>
      </c>
      <c r="X51" s="27">
        <v>2844.2930822633029</v>
      </c>
      <c r="Y51" s="27">
        <v>2308.6957297877229</v>
      </c>
      <c r="Z51" s="27">
        <v>2000.7348271035055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49.222497942646221</v>
      </c>
      <c r="D52" s="27">
        <f t="shared" ref="D52:X52" si="28">SUM(D53:D54)</f>
        <v>45.580695256799444</v>
      </c>
      <c r="E52" s="27">
        <f t="shared" si="28"/>
        <v>68.101483364961965</v>
      </c>
      <c r="F52" s="27">
        <f t="shared" si="28"/>
        <v>150.32901615956618</v>
      </c>
      <c r="G52" s="27">
        <f t="shared" si="28"/>
        <v>150.15280672073058</v>
      </c>
      <c r="H52" s="27">
        <f t="shared" si="28"/>
        <v>181.694526633328</v>
      </c>
      <c r="I52" s="27">
        <f t="shared" si="28"/>
        <v>177.69364852168837</v>
      </c>
      <c r="J52" s="27">
        <f t="shared" si="28"/>
        <v>193.79108894848957</v>
      </c>
      <c r="K52" s="27">
        <f t="shared" si="28"/>
        <v>55.431543706325783</v>
      </c>
      <c r="L52" s="27">
        <f t="shared" si="28"/>
        <v>83.2554577231015</v>
      </c>
      <c r="M52" s="27">
        <f t="shared" si="28"/>
        <v>78.005595551188236</v>
      </c>
      <c r="N52" s="27">
        <f t="shared" si="28"/>
        <v>56.006638561966042</v>
      </c>
      <c r="O52" s="27">
        <f t="shared" si="28"/>
        <v>67.903261419756689</v>
      </c>
      <c r="P52" s="27">
        <f t="shared" si="28"/>
        <v>111.72844940728326</v>
      </c>
      <c r="Q52" s="27">
        <f t="shared" si="28"/>
        <v>116.74346463242277</v>
      </c>
      <c r="R52" s="27">
        <f t="shared" si="28"/>
        <v>101.59285256415204</v>
      </c>
      <c r="S52" s="27">
        <f t="shared" si="28"/>
        <v>100.09244143542054</v>
      </c>
      <c r="T52" s="27">
        <f t="shared" si="28"/>
        <v>121.76660994388524</v>
      </c>
      <c r="U52" s="27">
        <f t="shared" si="28"/>
        <v>140.94329262057101</v>
      </c>
      <c r="V52" s="27">
        <f t="shared" si="28"/>
        <v>159.84410249830987</v>
      </c>
      <c r="W52" s="27">
        <f t="shared" si="28"/>
        <v>163.82764052966786</v>
      </c>
      <c r="X52" s="27">
        <f t="shared" si="28"/>
        <v>186.06353171807422</v>
      </c>
      <c r="Y52" s="27">
        <f t="shared" ref="Y52:Z52" si="29">SUM(Y53:Y54)</f>
        <v>189.61416355814515</v>
      </c>
      <c r="Z52" s="27">
        <f t="shared" si="29"/>
        <v>223.88869474347197</v>
      </c>
    </row>
    <row r="53" spans="1:26" ht="11.25" customHeight="1" x14ac:dyDescent="0.2">
      <c r="A53" s="29" t="s">
        <v>116</v>
      </c>
      <c r="B53" s="7" t="s">
        <v>117</v>
      </c>
      <c r="C53" s="8">
        <v>39.252486507807575</v>
      </c>
      <c r="D53" s="8">
        <v>31.986806196033559</v>
      </c>
      <c r="E53" s="8">
        <v>57.044812332198013</v>
      </c>
      <c r="F53" s="8">
        <v>119.94110523999285</v>
      </c>
      <c r="G53" s="8">
        <v>121.7647751397692</v>
      </c>
      <c r="H53" s="8">
        <v>162.55800758299785</v>
      </c>
      <c r="I53" s="8">
        <v>151.15931552486472</v>
      </c>
      <c r="J53" s="8">
        <v>163.75041201482924</v>
      </c>
      <c r="K53" s="8">
        <v>41.517815841889671</v>
      </c>
      <c r="L53" s="8">
        <v>55.717970801471701</v>
      </c>
      <c r="M53" s="8">
        <v>52.321943885616903</v>
      </c>
      <c r="N53" s="8">
        <v>31.828482666230883</v>
      </c>
      <c r="O53" s="8">
        <v>42.315590977731077</v>
      </c>
      <c r="P53" s="8">
        <v>71.493429310255181</v>
      </c>
      <c r="Q53" s="8">
        <v>78.720577084198368</v>
      </c>
      <c r="R53" s="8">
        <v>64.724447693503492</v>
      </c>
      <c r="S53" s="8">
        <v>57.495647399144602</v>
      </c>
      <c r="T53" s="8">
        <v>79.424702817960849</v>
      </c>
      <c r="U53" s="8">
        <v>82.038990103406235</v>
      </c>
      <c r="V53" s="8">
        <v>93.021561419611544</v>
      </c>
      <c r="W53" s="8">
        <v>94.203286875160686</v>
      </c>
      <c r="X53" s="8">
        <v>124.23916670811066</v>
      </c>
      <c r="Y53" s="8">
        <v>121.1734201733847</v>
      </c>
      <c r="Z53" s="8">
        <v>161.96747324301057</v>
      </c>
    </row>
    <row r="54" spans="1:26" ht="11.25" customHeight="1" x14ac:dyDescent="0.2">
      <c r="A54" s="43" t="s">
        <v>118</v>
      </c>
      <c r="B54" s="44" t="s">
        <v>119</v>
      </c>
      <c r="C54" s="45">
        <v>9.9700114348386464</v>
      </c>
      <c r="D54" s="45">
        <v>13.593889060765889</v>
      </c>
      <c r="E54" s="45">
        <v>11.056671032763951</v>
      </c>
      <c r="F54" s="45">
        <v>30.387910919573336</v>
      </c>
      <c r="G54" s="45">
        <v>28.388031580961378</v>
      </c>
      <c r="H54" s="45">
        <v>19.13651905033014</v>
      </c>
      <c r="I54" s="45">
        <v>26.534332996823636</v>
      </c>
      <c r="J54" s="45">
        <v>30.040676933660333</v>
      </c>
      <c r="K54" s="45">
        <v>13.913727864436108</v>
      </c>
      <c r="L54" s="45">
        <v>27.537486921629803</v>
      </c>
      <c r="M54" s="45">
        <v>25.68365166557134</v>
      </c>
      <c r="N54" s="45">
        <v>24.178155895735156</v>
      </c>
      <c r="O54" s="45">
        <v>25.587670442025612</v>
      </c>
      <c r="P54" s="45">
        <v>40.235020097028084</v>
      </c>
      <c r="Q54" s="45">
        <v>38.022887548224404</v>
      </c>
      <c r="R54" s="45">
        <v>36.868404870648547</v>
      </c>
      <c r="S54" s="45">
        <v>42.596794036275938</v>
      </c>
      <c r="T54" s="45">
        <v>42.341907125924386</v>
      </c>
      <c r="U54" s="45">
        <v>58.904302517164787</v>
      </c>
      <c r="V54" s="45">
        <v>66.822541078698322</v>
      </c>
      <c r="W54" s="45">
        <v>69.624353654507189</v>
      </c>
      <c r="X54" s="45">
        <v>61.824365009963572</v>
      </c>
      <c r="Y54" s="45">
        <v>68.440743384760452</v>
      </c>
      <c r="Z54" s="45">
        <v>61.9212215004614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20451.219147467516</v>
      </c>
      <c r="D61" s="49">
        <f t="shared" ref="D61:X61" si="31">SUM(D62:D72)</f>
        <v>19158.955638729902</v>
      </c>
      <c r="E61" s="49">
        <f t="shared" si="31"/>
        <v>19789.802285182592</v>
      </c>
      <c r="F61" s="49">
        <f t="shared" si="31"/>
        <v>19754.763625631094</v>
      </c>
      <c r="G61" s="49">
        <f t="shared" si="31"/>
        <v>19530.830581203543</v>
      </c>
      <c r="H61" s="49">
        <f t="shared" si="31"/>
        <v>19799.839571072025</v>
      </c>
      <c r="I61" s="49">
        <f t="shared" si="31"/>
        <v>21718.462208242756</v>
      </c>
      <c r="J61" s="49">
        <f t="shared" si="31"/>
        <v>22988.052829282205</v>
      </c>
      <c r="K61" s="49">
        <f t="shared" si="31"/>
        <v>21826.263004660817</v>
      </c>
      <c r="L61" s="49">
        <f t="shared" si="31"/>
        <v>20886.634122863812</v>
      </c>
      <c r="M61" s="49">
        <f t="shared" si="31"/>
        <v>22692.21862733383</v>
      </c>
      <c r="N61" s="49">
        <f t="shared" si="31"/>
        <v>22585.170948572861</v>
      </c>
      <c r="O61" s="49">
        <f t="shared" si="31"/>
        <v>22425.291849887337</v>
      </c>
      <c r="P61" s="49">
        <f t="shared" si="31"/>
        <v>23319.620140654755</v>
      </c>
      <c r="Q61" s="49">
        <f t="shared" si="31"/>
        <v>23918.320419847038</v>
      </c>
      <c r="R61" s="49">
        <f t="shared" si="31"/>
        <v>25004.020234612679</v>
      </c>
      <c r="S61" s="49">
        <f t="shared" si="31"/>
        <v>25944.429738963954</v>
      </c>
      <c r="T61" s="49">
        <f t="shared" si="31"/>
        <v>26659.571294169884</v>
      </c>
      <c r="U61" s="49">
        <f t="shared" si="31"/>
        <v>27368.401836547728</v>
      </c>
      <c r="V61" s="49">
        <f t="shared" si="31"/>
        <v>29116.776482152985</v>
      </c>
      <c r="W61" s="49">
        <f t="shared" si="31"/>
        <v>29616.577691324866</v>
      </c>
      <c r="X61" s="49">
        <f t="shared" si="31"/>
        <v>28585.067730239847</v>
      </c>
      <c r="Y61" s="49">
        <f t="shared" ref="Y61:Z61" si="32">SUM(Y62:Y72)</f>
        <v>28064.201584896477</v>
      </c>
      <c r="Z61" s="49">
        <f t="shared" si="32"/>
        <v>30084.519734177622</v>
      </c>
    </row>
    <row r="62" spans="1:26" ht="11.25" customHeight="1" x14ac:dyDescent="0.2">
      <c r="A62" s="50" t="s">
        <v>92</v>
      </c>
      <c r="B62" s="51" t="s">
        <v>93</v>
      </c>
      <c r="C62" s="52">
        <v>20409.040087671761</v>
      </c>
      <c r="D62" s="52">
        <v>19107.841615139398</v>
      </c>
      <c r="E62" s="52">
        <v>19746.037136940879</v>
      </c>
      <c r="F62" s="52">
        <v>19687.33507018178</v>
      </c>
      <c r="G62" s="52">
        <v>19466.985300751356</v>
      </c>
      <c r="H62" s="52">
        <v>19747.123243175643</v>
      </c>
      <c r="I62" s="52">
        <v>21659.462712255296</v>
      </c>
      <c r="J62" s="52">
        <v>22916.600853249682</v>
      </c>
      <c r="K62" s="52">
        <v>21774.655462639832</v>
      </c>
      <c r="L62" s="52">
        <v>20831.305127660769</v>
      </c>
      <c r="M62" s="52">
        <v>22622.164821700178</v>
      </c>
      <c r="N62" s="52">
        <v>22511.792987598856</v>
      </c>
      <c r="O62" s="52">
        <v>22339.439802329343</v>
      </c>
      <c r="P62" s="52">
        <v>23207.756645827529</v>
      </c>
      <c r="Q62" s="52">
        <v>23796.598494753052</v>
      </c>
      <c r="R62" s="52">
        <v>24874.803682595186</v>
      </c>
      <c r="S62" s="52">
        <v>25805.252698355336</v>
      </c>
      <c r="T62" s="52">
        <v>26453.993638870648</v>
      </c>
      <c r="U62" s="52">
        <v>27132.50931894928</v>
      </c>
      <c r="V62" s="52">
        <v>28851.526522141598</v>
      </c>
      <c r="W62" s="52">
        <v>29243.247351201891</v>
      </c>
      <c r="X62" s="52">
        <v>28169.274847338544</v>
      </c>
      <c r="Y62" s="52">
        <v>27703.189968596536</v>
      </c>
      <c r="Z62" s="52">
        <v>29675.550885042056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5.4593815481545924</v>
      </c>
      <c r="D64" s="52">
        <v>5.619422852277129</v>
      </c>
      <c r="E64" s="52">
        <v>6.4142038096183729</v>
      </c>
      <c r="F64" s="52">
        <v>5.9973076137516363</v>
      </c>
      <c r="G64" s="52">
        <v>7.0940524759265191</v>
      </c>
      <c r="H64" s="52">
        <v>8.2305785740684403</v>
      </c>
      <c r="I64" s="52">
        <v>6.7786078680643449</v>
      </c>
      <c r="J64" s="52">
        <v>11.899471355573526</v>
      </c>
      <c r="K64" s="52">
        <v>9.6554308957588777</v>
      </c>
      <c r="L64" s="52">
        <v>20.308821661269189</v>
      </c>
      <c r="M64" s="52">
        <v>21.283996223518244</v>
      </c>
      <c r="N64" s="52">
        <v>21.640221428359396</v>
      </c>
      <c r="O64" s="52">
        <v>22.635742840484873</v>
      </c>
      <c r="P64" s="52">
        <v>27.993708883473335</v>
      </c>
      <c r="Q64" s="52">
        <v>43.790602646564309</v>
      </c>
      <c r="R64" s="52">
        <v>50.353154384039691</v>
      </c>
      <c r="S64" s="52">
        <v>49.993682173101142</v>
      </c>
      <c r="T64" s="52">
        <v>109.2958683110346</v>
      </c>
      <c r="U64" s="52">
        <v>114.80936828188125</v>
      </c>
      <c r="V64" s="52">
        <v>143.47386475401197</v>
      </c>
      <c r="W64" s="52">
        <v>154.86790171906964</v>
      </c>
      <c r="X64" s="52">
        <v>162.11876039633091</v>
      </c>
      <c r="Y64" s="52">
        <v>166.59891704561062</v>
      </c>
      <c r="Z64" s="52">
        <v>191.22397559740247</v>
      </c>
    </row>
    <row r="65" spans="1:26" ht="11.25" customHeight="1" x14ac:dyDescent="0.2">
      <c r="A65" s="50" t="s">
        <v>98</v>
      </c>
      <c r="B65" s="51" t="s">
        <v>99</v>
      </c>
      <c r="C65" s="52">
        <v>36.719678247601891</v>
      </c>
      <c r="D65" s="52">
        <v>45.494600738225998</v>
      </c>
      <c r="E65" s="52">
        <v>37.350944432095361</v>
      </c>
      <c r="F65" s="52">
        <v>61.431247835564761</v>
      </c>
      <c r="G65" s="52">
        <v>56.751227976260061</v>
      </c>
      <c r="H65" s="52">
        <v>44.475820449076345</v>
      </c>
      <c r="I65" s="52">
        <v>52.198656014428209</v>
      </c>
      <c r="J65" s="52">
        <v>59.528169939819975</v>
      </c>
      <c r="K65" s="52">
        <v>41.92762306497017</v>
      </c>
      <c r="L65" s="52">
        <v>34.945084302099602</v>
      </c>
      <c r="M65" s="52">
        <v>48.717743254019361</v>
      </c>
      <c r="N65" s="52">
        <v>51.694127745696655</v>
      </c>
      <c r="O65" s="52">
        <v>63.14610481972305</v>
      </c>
      <c r="P65" s="52">
        <v>82.852442202192691</v>
      </c>
      <c r="Q65" s="52">
        <v>76.590985991705566</v>
      </c>
      <c r="R65" s="52">
        <v>76.544281713119133</v>
      </c>
      <c r="S65" s="52">
        <v>84.461575086382013</v>
      </c>
      <c r="T65" s="52">
        <v>85.016643781072474</v>
      </c>
      <c r="U65" s="52">
        <v>105.34770333149474</v>
      </c>
      <c r="V65" s="52">
        <v>113.4370067742678</v>
      </c>
      <c r="W65" s="52">
        <v>114.87067824954532</v>
      </c>
      <c r="X65" s="52">
        <v>124.82648828258444</v>
      </c>
      <c r="Y65" s="52">
        <v>110.62900468337762</v>
      </c>
      <c r="Z65" s="52">
        <v>98.118669913683178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9.1156542833822972E-4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4.9558058819560982E-3</v>
      </c>
      <c r="I67" s="52">
        <v>1.9410895424732723E-3</v>
      </c>
      <c r="J67" s="52">
        <v>2.0031400585529533E-3</v>
      </c>
      <c r="K67" s="52">
        <v>3.0230255159007053E-3</v>
      </c>
      <c r="L67" s="52">
        <v>4.0133475905585461E-3</v>
      </c>
      <c r="M67" s="52">
        <v>2.9395241190622646E-3</v>
      </c>
      <c r="N67" s="52">
        <v>9.34486426688364E-4</v>
      </c>
      <c r="O67" s="52">
        <v>9.1156542833822972E-4</v>
      </c>
      <c r="P67" s="52">
        <v>0</v>
      </c>
      <c r="Q67" s="52">
        <v>0</v>
      </c>
      <c r="R67" s="52">
        <v>0</v>
      </c>
      <c r="S67" s="52">
        <v>0</v>
      </c>
      <c r="T67" s="52">
        <v>2.1124399013713385E-3</v>
      </c>
      <c r="U67" s="52">
        <v>1.0027048866945397E-3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2.8093433133909817E-3</v>
      </c>
      <c r="M68" s="52">
        <v>1.3361473268464837E-3</v>
      </c>
      <c r="N68" s="52">
        <v>1.3349806095548057E-3</v>
      </c>
      <c r="O68" s="52">
        <v>5.4693925700293787E-3</v>
      </c>
      <c r="P68" s="52">
        <v>9.5826275615752184E-3</v>
      </c>
      <c r="Q68" s="52">
        <v>3.1689120607638226E-2</v>
      </c>
      <c r="R68" s="52">
        <v>4.9997112419278858E-2</v>
      </c>
      <c r="S68" s="52">
        <v>0.27380706890984569</v>
      </c>
      <c r="T68" s="52">
        <v>1.6450273658612409</v>
      </c>
      <c r="U68" s="52">
        <v>6.1892949379736191</v>
      </c>
      <c r="V68" s="52">
        <v>4.6496406826372603</v>
      </c>
      <c r="W68" s="52">
        <v>5.0529043384197179</v>
      </c>
      <c r="X68" s="52">
        <v>3.5772418257230401</v>
      </c>
      <c r="Y68" s="52">
        <v>5.1743628434341922</v>
      </c>
      <c r="Z68" s="52">
        <v>8.3513723871356629E-4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4.9730673559391612E-3</v>
      </c>
      <c r="I69" s="52">
        <v>2.0291015420449372E-2</v>
      </c>
      <c r="J69" s="52">
        <v>2.2331597070919966E-2</v>
      </c>
      <c r="K69" s="52">
        <v>2.1465034741221991E-2</v>
      </c>
      <c r="L69" s="52">
        <v>6.8266548764386398E-2</v>
      </c>
      <c r="M69" s="52">
        <v>4.7790484666844754E-2</v>
      </c>
      <c r="N69" s="52">
        <v>4.1342332910751775E-2</v>
      </c>
      <c r="O69" s="52">
        <v>6.2907374360281293E-2</v>
      </c>
      <c r="P69" s="52">
        <v>9.6616452850503021E-2</v>
      </c>
      <c r="Q69" s="52">
        <v>0.12881902271376602</v>
      </c>
      <c r="R69" s="52">
        <v>0.20012968445796087</v>
      </c>
      <c r="S69" s="52">
        <v>1.0348098891244861</v>
      </c>
      <c r="T69" s="52">
        <v>1.2042153569584972</v>
      </c>
      <c r="U69" s="52">
        <v>1.4148164400988037</v>
      </c>
      <c r="V69" s="52">
        <v>1.4558324613991993</v>
      </c>
      <c r="W69" s="52">
        <v>1.5905244097421505</v>
      </c>
      <c r="X69" s="52">
        <v>1.4036906359993588</v>
      </c>
      <c r="Y69" s="52">
        <v>2.3222116073077879</v>
      </c>
      <c r="Z69" s="52">
        <v>2.3347324999826453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0.91114466114979942</v>
      </c>
      <c r="Q72" s="55">
        <v>1.1798283123949205</v>
      </c>
      <c r="R72" s="55">
        <v>2.068989123456868</v>
      </c>
      <c r="S72" s="55">
        <v>3.413166391104645</v>
      </c>
      <c r="T72" s="55">
        <v>8.4137880444020841</v>
      </c>
      <c r="U72" s="55">
        <v>8.1303319021146052</v>
      </c>
      <c r="V72" s="55">
        <v>2.2336153390722377</v>
      </c>
      <c r="W72" s="55">
        <v>96.948331406199728</v>
      </c>
      <c r="X72" s="55">
        <v>123.86670176066791</v>
      </c>
      <c r="Y72" s="55">
        <v>76.287120120207746</v>
      </c>
      <c r="Z72" s="55">
        <v>117.29063598726198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25225.007256829973</v>
      </c>
      <c r="D2" s="21">
        <f t="shared" ref="D2:X2" si="0">SUM(D3,D17,D22,D25,D26,D51,D52)</f>
        <v>24376.290430428078</v>
      </c>
      <c r="E2" s="21">
        <f t="shared" si="0"/>
        <v>24680.376469941733</v>
      </c>
      <c r="F2" s="21">
        <f t="shared" si="0"/>
        <v>25285.23936565439</v>
      </c>
      <c r="G2" s="21">
        <f t="shared" si="0"/>
        <v>22642.805133509417</v>
      </c>
      <c r="H2" s="21">
        <f t="shared" si="0"/>
        <v>22785.582307747311</v>
      </c>
      <c r="I2" s="21">
        <f t="shared" si="0"/>
        <v>22146.867919811088</v>
      </c>
      <c r="J2" s="21">
        <f t="shared" si="0"/>
        <v>21720.765909512491</v>
      </c>
      <c r="K2" s="21">
        <f t="shared" si="0"/>
        <v>20343.665401673541</v>
      </c>
      <c r="L2" s="21">
        <f t="shared" si="0"/>
        <v>19050.510463117378</v>
      </c>
      <c r="M2" s="21">
        <f t="shared" si="0"/>
        <v>19483.343107795681</v>
      </c>
      <c r="N2" s="21">
        <f t="shared" si="0"/>
        <v>17713.965410239067</v>
      </c>
      <c r="O2" s="21">
        <f t="shared" si="0"/>
        <v>17406.903644780363</v>
      </c>
      <c r="P2" s="21">
        <f t="shared" si="0"/>
        <v>17776.586586983776</v>
      </c>
      <c r="Q2" s="21">
        <f t="shared" si="0"/>
        <v>17361.132892994312</v>
      </c>
      <c r="R2" s="21">
        <f t="shared" si="0"/>
        <v>17024.009038937311</v>
      </c>
      <c r="S2" s="21">
        <f t="shared" si="0"/>
        <v>16864.328458169217</v>
      </c>
      <c r="T2" s="21">
        <f t="shared" si="0"/>
        <v>16792.673505873914</v>
      </c>
      <c r="U2" s="21">
        <f t="shared" si="0"/>
        <v>16344.031474106016</v>
      </c>
      <c r="V2" s="21">
        <f t="shared" si="0"/>
        <v>16123.478988891829</v>
      </c>
      <c r="W2" s="21">
        <f t="shared" si="0"/>
        <v>15324.7126383409</v>
      </c>
      <c r="X2" s="21">
        <f t="shared" si="0"/>
        <v>18535.913136391409</v>
      </c>
      <c r="Y2" s="21">
        <f t="shared" ref="Y2:Z2" si="1">SUM(Y3,Y17,Y22,Y25,Y26,Y51,Y52)</f>
        <v>16992.724149165417</v>
      </c>
      <c r="Z2" s="21">
        <f t="shared" si="1"/>
        <v>14936.713106947778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3594.3370898092153</v>
      </c>
      <c r="D3" s="24">
        <f t="shared" si="2"/>
        <v>3174.0209421177478</v>
      </c>
      <c r="E3" s="24">
        <f t="shared" si="2"/>
        <v>3332.8755226589742</v>
      </c>
      <c r="F3" s="24">
        <f t="shared" si="2"/>
        <v>3682.4522770686667</v>
      </c>
      <c r="G3" s="24">
        <f t="shared" si="2"/>
        <v>3539.6710793663942</v>
      </c>
      <c r="H3" s="24">
        <f t="shared" si="2"/>
        <v>3653.1221107671286</v>
      </c>
      <c r="I3" s="24">
        <f t="shared" si="2"/>
        <v>3313.9926552942843</v>
      </c>
      <c r="J3" s="24">
        <f t="shared" si="2"/>
        <v>2799.9441208975759</v>
      </c>
      <c r="K3" s="24">
        <f t="shared" si="2"/>
        <v>2744.8819136866291</v>
      </c>
      <c r="L3" s="24">
        <f t="shared" si="2"/>
        <v>2802.0091535947431</v>
      </c>
      <c r="M3" s="24">
        <f t="shared" si="2"/>
        <v>2755.8277732573365</v>
      </c>
      <c r="N3" s="24">
        <f t="shared" si="2"/>
        <v>2705.2462110541842</v>
      </c>
      <c r="O3" s="24">
        <f t="shared" si="2"/>
        <v>2707.7627431604824</v>
      </c>
      <c r="P3" s="24">
        <f t="shared" si="2"/>
        <v>2812.9604949375189</v>
      </c>
      <c r="Q3" s="24">
        <f t="shared" si="2"/>
        <v>2762.5919682328213</v>
      </c>
      <c r="R3" s="24">
        <f t="shared" si="2"/>
        <v>2824.6614663142709</v>
      </c>
      <c r="S3" s="24">
        <f t="shared" si="2"/>
        <v>2791.0731377007942</v>
      </c>
      <c r="T3" s="24">
        <f t="shared" si="2"/>
        <v>2615.3178872845942</v>
      </c>
      <c r="U3" s="24">
        <f t="shared" si="2"/>
        <v>2456.6250990076805</v>
      </c>
      <c r="V3" s="24">
        <f t="shared" si="2"/>
        <v>2190.2945663823984</v>
      </c>
      <c r="W3" s="24">
        <f t="shared" si="2"/>
        <v>1835.8781993713808</v>
      </c>
      <c r="X3" s="24">
        <f t="shared" si="2"/>
        <v>1834.0812868132807</v>
      </c>
      <c r="Y3" s="24">
        <f t="shared" ref="Y3:Z3" si="3">SUM(Y4,Y8,Y11)</f>
        <v>1624.4456258791301</v>
      </c>
      <c r="Z3" s="24">
        <f t="shared" si="3"/>
        <v>1132.8181555030053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2853.868790782537</v>
      </c>
      <c r="D4" s="19">
        <f t="shared" si="4"/>
        <v>2548.070304412608</v>
      </c>
      <c r="E4" s="19">
        <f t="shared" si="4"/>
        <v>2698.0682427709439</v>
      </c>
      <c r="F4" s="19">
        <f t="shared" si="4"/>
        <v>2824.1028724791222</v>
      </c>
      <c r="G4" s="19">
        <f t="shared" si="4"/>
        <v>2812.706311629112</v>
      </c>
      <c r="H4" s="19">
        <f t="shared" si="4"/>
        <v>2940.7577398385411</v>
      </c>
      <c r="I4" s="19">
        <f t="shared" si="4"/>
        <v>2773.2998971408988</v>
      </c>
      <c r="J4" s="19">
        <f t="shared" si="4"/>
        <v>2309.2193255433885</v>
      </c>
      <c r="K4" s="19">
        <f t="shared" si="4"/>
        <v>2145.9908897348814</v>
      </c>
      <c r="L4" s="19">
        <f t="shared" si="4"/>
        <v>2141.2394500823252</v>
      </c>
      <c r="M4" s="19">
        <f t="shared" si="4"/>
        <v>2195.2744590215534</v>
      </c>
      <c r="N4" s="19">
        <f t="shared" si="4"/>
        <v>2062.2822755643456</v>
      </c>
      <c r="O4" s="19">
        <f t="shared" si="4"/>
        <v>1950.0881517932603</v>
      </c>
      <c r="P4" s="19">
        <f t="shared" si="4"/>
        <v>1989.9615293914703</v>
      </c>
      <c r="Q4" s="19">
        <f t="shared" si="4"/>
        <v>1959.0822247055535</v>
      </c>
      <c r="R4" s="19">
        <f t="shared" si="4"/>
        <v>2051.3328317799378</v>
      </c>
      <c r="S4" s="19">
        <f t="shared" si="4"/>
        <v>2003.0245195444786</v>
      </c>
      <c r="T4" s="19">
        <f t="shared" si="4"/>
        <v>1916.1194507567861</v>
      </c>
      <c r="U4" s="19">
        <f t="shared" si="4"/>
        <v>1709.7433902519645</v>
      </c>
      <c r="V4" s="19">
        <f t="shared" si="4"/>
        <v>1529.7677015903698</v>
      </c>
      <c r="W4" s="19">
        <f t="shared" si="4"/>
        <v>1267.3131048871173</v>
      </c>
      <c r="X4" s="19">
        <f t="shared" si="4"/>
        <v>1335.2491134983411</v>
      </c>
      <c r="Y4" s="19">
        <f t="shared" ref="Y4:Z4" si="5">SUM(Y5:Y7)</f>
        <v>1182.0775683691024</v>
      </c>
      <c r="Z4" s="19">
        <f t="shared" si="5"/>
        <v>741.62571860801575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7.8785320070938578</v>
      </c>
      <c r="H5" s="8">
        <v>2.6084739638982435</v>
      </c>
      <c r="I5" s="8">
        <v>0</v>
      </c>
      <c r="J5" s="8">
        <v>131.54119849067942</v>
      </c>
      <c r="K5" s="8">
        <v>5.3527016127294065</v>
      </c>
      <c r="L5" s="8">
        <v>6.7642136732902589</v>
      </c>
      <c r="M5" s="8">
        <v>4.5313691564176422</v>
      </c>
      <c r="N5" s="8">
        <v>43.837762951298323</v>
      </c>
      <c r="O5" s="8">
        <v>53.444228336853129</v>
      </c>
      <c r="P5" s="8">
        <v>40.225991590682341</v>
      </c>
      <c r="Q5" s="8">
        <v>29.950844212314262</v>
      </c>
      <c r="R5" s="8">
        <v>23.249648150958301</v>
      </c>
      <c r="S5" s="8">
        <v>131.6883399517921</v>
      </c>
      <c r="T5" s="8">
        <v>146.21590221174412</v>
      </c>
      <c r="U5" s="8">
        <v>123.1984582571736</v>
      </c>
      <c r="V5" s="8">
        <v>42.159490319893756</v>
      </c>
      <c r="W5" s="8">
        <v>42.561834467727586</v>
      </c>
      <c r="X5" s="8">
        <v>50.684277727152697</v>
      </c>
      <c r="Y5" s="8">
        <v>0.7076007377496506</v>
      </c>
      <c r="Z5" s="8">
        <v>1.855925075520459E-3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6.8347427459765367E-2</v>
      </c>
    </row>
    <row r="7" spans="1:26" ht="11.25" customHeight="1" x14ac:dyDescent="0.2">
      <c r="A7" s="28" t="s">
        <v>8</v>
      </c>
      <c r="B7" s="7" t="s">
        <v>9</v>
      </c>
      <c r="C7" s="8">
        <v>2853.868790782537</v>
      </c>
      <c r="D7" s="8">
        <v>2548.070304412608</v>
      </c>
      <c r="E7" s="8">
        <v>2698.0682427709439</v>
      </c>
      <c r="F7" s="8">
        <v>2824.1028724791222</v>
      </c>
      <c r="G7" s="8">
        <v>2804.8277796220182</v>
      </c>
      <c r="H7" s="8">
        <v>2938.1492658746429</v>
      </c>
      <c r="I7" s="8">
        <v>2773.2998971408988</v>
      </c>
      <c r="J7" s="8">
        <v>2177.678127052709</v>
      </c>
      <c r="K7" s="8">
        <v>2140.6381881221519</v>
      </c>
      <c r="L7" s="8">
        <v>2134.475236409035</v>
      </c>
      <c r="M7" s="8">
        <v>2190.743089865136</v>
      </c>
      <c r="N7" s="8">
        <v>2018.4445126130472</v>
      </c>
      <c r="O7" s="8">
        <v>1896.6439234564073</v>
      </c>
      <c r="P7" s="8">
        <v>1949.7355378007881</v>
      </c>
      <c r="Q7" s="8">
        <v>1929.1313804932392</v>
      </c>
      <c r="R7" s="8">
        <v>2028.0831836289797</v>
      </c>
      <c r="S7" s="8">
        <v>1871.3361795926864</v>
      </c>
      <c r="T7" s="8">
        <v>1769.903548545042</v>
      </c>
      <c r="U7" s="8">
        <v>1586.5449319947909</v>
      </c>
      <c r="V7" s="8">
        <v>1487.608211270476</v>
      </c>
      <c r="W7" s="8">
        <v>1224.7512704193898</v>
      </c>
      <c r="X7" s="8">
        <v>1284.5648357711884</v>
      </c>
      <c r="Y7" s="8">
        <v>1181.3699676313529</v>
      </c>
      <c r="Z7" s="8">
        <v>741.55551525548049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395.53662050489629</v>
      </c>
      <c r="D8" s="19">
        <f t="shared" ref="D8:X8" si="7">SUM(D9:D10)</f>
        <v>420.61202586709885</v>
      </c>
      <c r="E8" s="19">
        <f t="shared" si="7"/>
        <v>439.55848617729748</v>
      </c>
      <c r="F8" s="19">
        <f t="shared" si="7"/>
        <v>386.83117769371381</v>
      </c>
      <c r="G8" s="19">
        <f t="shared" si="7"/>
        <v>280.23805515832828</v>
      </c>
      <c r="H8" s="19">
        <f t="shared" si="7"/>
        <v>365.11877806306268</v>
      </c>
      <c r="I8" s="19">
        <f t="shared" si="7"/>
        <v>308.86486753341671</v>
      </c>
      <c r="J8" s="19">
        <f t="shared" si="7"/>
        <v>303.25754526645096</v>
      </c>
      <c r="K8" s="19">
        <f t="shared" si="7"/>
        <v>280.93171963872192</v>
      </c>
      <c r="L8" s="19">
        <f t="shared" si="7"/>
        <v>281.72906610717462</v>
      </c>
      <c r="M8" s="19">
        <f t="shared" si="7"/>
        <v>168.76949134019938</v>
      </c>
      <c r="N8" s="19">
        <f t="shared" si="7"/>
        <v>172.35972966627148</v>
      </c>
      <c r="O8" s="19">
        <f t="shared" si="7"/>
        <v>159.67840371133013</v>
      </c>
      <c r="P8" s="19">
        <f t="shared" si="7"/>
        <v>165.82115637281169</v>
      </c>
      <c r="Q8" s="19">
        <f t="shared" si="7"/>
        <v>169.44166876636413</v>
      </c>
      <c r="R8" s="19">
        <f t="shared" si="7"/>
        <v>158.79091249272437</v>
      </c>
      <c r="S8" s="19">
        <f t="shared" si="7"/>
        <v>157.67208373763194</v>
      </c>
      <c r="T8" s="19">
        <f t="shared" si="7"/>
        <v>145.41447514530532</v>
      </c>
      <c r="U8" s="19">
        <f t="shared" si="7"/>
        <v>166.67847757599253</v>
      </c>
      <c r="V8" s="19">
        <f t="shared" si="7"/>
        <v>159.89248481795931</v>
      </c>
      <c r="W8" s="19">
        <f t="shared" si="7"/>
        <v>116.73321767691436</v>
      </c>
      <c r="X8" s="19">
        <f t="shared" si="7"/>
        <v>88.851789061981023</v>
      </c>
      <c r="Y8" s="19">
        <f t="shared" ref="Y8:Z8" si="8">SUM(Y9:Y10)</f>
        <v>141.14670624332516</v>
      </c>
      <c r="Z8" s="19">
        <f t="shared" si="8"/>
        <v>114.60550700650236</v>
      </c>
    </row>
    <row r="9" spans="1:26" ht="11.25" customHeight="1" x14ac:dyDescent="0.2">
      <c r="A9" s="28" t="s">
        <v>10</v>
      </c>
      <c r="B9" s="7" t="s">
        <v>11</v>
      </c>
      <c r="C9" s="8">
        <v>82.916045634831676</v>
      </c>
      <c r="D9" s="8">
        <v>107.57162406652414</v>
      </c>
      <c r="E9" s="8">
        <v>117.18762340720687</v>
      </c>
      <c r="F9" s="8">
        <v>93.657520380038392</v>
      </c>
      <c r="G9" s="8">
        <v>101.84654186281446</v>
      </c>
      <c r="H9" s="8">
        <v>119.17313650087627</v>
      </c>
      <c r="I9" s="8">
        <v>106.51841112773867</v>
      </c>
      <c r="J9" s="8">
        <v>100.40071808163925</v>
      </c>
      <c r="K9" s="8">
        <v>70.289563597722093</v>
      </c>
      <c r="L9" s="8">
        <v>67.609148670263821</v>
      </c>
      <c r="M9" s="8">
        <v>58.594646579555075</v>
      </c>
      <c r="N9" s="8">
        <v>62.126941685587205</v>
      </c>
      <c r="O9" s="8">
        <v>59.663605679295337</v>
      </c>
      <c r="P9" s="8">
        <v>61.469805027492129</v>
      </c>
      <c r="Q9" s="8">
        <v>61.765848818553245</v>
      </c>
      <c r="R9" s="8">
        <v>58.273489794160561</v>
      </c>
      <c r="S9" s="8">
        <v>65.038543893486192</v>
      </c>
      <c r="T9" s="8">
        <v>71.079420054107686</v>
      </c>
      <c r="U9" s="8">
        <v>80.982780459430941</v>
      </c>
      <c r="V9" s="8">
        <v>77.017076847248575</v>
      </c>
      <c r="W9" s="8">
        <v>34.984904190030292</v>
      </c>
      <c r="X9" s="8">
        <v>11.53733318819836</v>
      </c>
      <c r="Y9" s="8">
        <v>41.404649332870015</v>
      </c>
      <c r="Z9" s="8">
        <v>21.135923127354452</v>
      </c>
    </row>
    <row r="10" spans="1:26" ht="11.25" customHeight="1" x14ac:dyDescent="0.2">
      <c r="A10" s="28" t="s">
        <v>12</v>
      </c>
      <c r="B10" s="7" t="s">
        <v>13</v>
      </c>
      <c r="C10" s="8">
        <v>312.62057487006462</v>
      </c>
      <c r="D10" s="8">
        <v>313.04040180057473</v>
      </c>
      <c r="E10" s="8">
        <v>322.37086277009058</v>
      </c>
      <c r="F10" s="8">
        <v>293.17365731367545</v>
      </c>
      <c r="G10" s="8">
        <v>178.39151329551379</v>
      </c>
      <c r="H10" s="8">
        <v>245.94564156218644</v>
      </c>
      <c r="I10" s="8">
        <v>202.34645640567805</v>
      </c>
      <c r="J10" s="8">
        <v>202.85682718481169</v>
      </c>
      <c r="K10" s="8">
        <v>210.64215604099979</v>
      </c>
      <c r="L10" s="8">
        <v>214.11991743691081</v>
      </c>
      <c r="M10" s="8">
        <v>110.17484476064431</v>
      </c>
      <c r="N10" s="8">
        <v>110.23278798068428</v>
      </c>
      <c r="O10" s="8">
        <v>100.01479803203479</v>
      </c>
      <c r="P10" s="8">
        <v>104.35135134531957</v>
      </c>
      <c r="Q10" s="8">
        <v>107.67581994781089</v>
      </c>
      <c r="R10" s="8">
        <v>100.51742269856382</v>
      </c>
      <c r="S10" s="8">
        <v>92.633539844145744</v>
      </c>
      <c r="T10" s="8">
        <v>74.335055091197631</v>
      </c>
      <c r="U10" s="8">
        <v>85.695697116561576</v>
      </c>
      <c r="V10" s="8">
        <v>82.875407970710754</v>
      </c>
      <c r="W10" s="8">
        <v>81.748313486884072</v>
      </c>
      <c r="X10" s="8">
        <v>77.314455873782663</v>
      </c>
      <c r="Y10" s="8">
        <v>99.742056910455133</v>
      </c>
      <c r="Z10" s="8">
        <v>93.469583879147905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344.93167852178203</v>
      </c>
      <c r="D11" s="19">
        <f t="shared" ref="D11:X11" si="10">SUM(D12:D16)</f>
        <v>205.33861183804078</v>
      </c>
      <c r="E11" s="19">
        <f t="shared" si="10"/>
        <v>195.24879371073297</v>
      </c>
      <c r="F11" s="19">
        <f t="shared" si="10"/>
        <v>471.51822689583048</v>
      </c>
      <c r="G11" s="19">
        <f t="shared" si="10"/>
        <v>446.72671257895382</v>
      </c>
      <c r="H11" s="19">
        <f t="shared" si="10"/>
        <v>347.24559286552483</v>
      </c>
      <c r="I11" s="19">
        <f t="shared" si="10"/>
        <v>231.82789061996885</v>
      </c>
      <c r="J11" s="19">
        <f t="shared" si="10"/>
        <v>187.46725008773632</v>
      </c>
      <c r="K11" s="19">
        <f t="shared" si="10"/>
        <v>317.95930431302565</v>
      </c>
      <c r="L11" s="19">
        <f t="shared" si="10"/>
        <v>379.04063740524293</v>
      </c>
      <c r="M11" s="19">
        <f t="shared" si="10"/>
        <v>391.78382289558391</v>
      </c>
      <c r="N11" s="19">
        <f t="shared" si="10"/>
        <v>470.60420582356704</v>
      </c>
      <c r="O11" s="19">
        <f t="shared" si="10"/>
        <v>597.99618765589207</v>
      </c>
      <c r="P11" s="19">
        <f t="shared" si="10"/>
        <v>657.17780917323682</v>
      </c>
      <c r="Q11" s="19">
        <f t="shared" si="10"/>
        <v>634.06807476090364</v>
      </c>
      <c r="R11" s="19">
        <f t="shared" si="10"/>
        <v>614.53772204160839</v>
      </c>
      <c r="S11" s="19">
        <f t="shared" si="10"/>
        <v>630.37653441868372</v>
      </c>
      <c r="T11" s="19">
        <f t="shared" si="10"/>
        <v>553.78396138250264</v>
      </c>
      <c r="U11" s="19">
        <f t="shared" si="10"/>
        <v>580.20323117972362</v>
      </c>
      <c r="V11" s="19">
        <f t="shared" si="10"/>
        <v>500.63437997406953</v>
      </c>
      <c r="W11" s="19">
        <f t="shared" si="10"/>
        <v>451.83187680734903</v>
      </c>
      <c r="X11" s="19">
        <f t="shared" si="10"/>
        <v>409.98038425295863</v>
      </c>
      <c r="Y11" s="19">
        <f t="shared" ref="Y11:Z11" si="11">SUM(Y12:Y16)</f>
        <v>301.22135126670275</v>
      </c>
      <c r="Z11" s="19">
        <f t="shared" si="11"/>
        <v>276.5869298884873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96.166611377976139</v>
      </c>
      <c r="G12" s="8">
        <v>98.595503793420747</v>
      </c>
      <c r="H12" s="8">
        <v>0</v>
      </c>
      <c r="I12" s="8">
        <v>0</v>
      </c>
      <c r="J12" s="8">
        <v>0</v>
      </c>
      <c r="K12" s="8">
        <v>0</v>
      </c>
      <c r="L12" s="8">
        <v>5.975112440713696</v>
      </c>
      <c r="M12" s="8">
        <v>0</v>
      </c>
      <c r="N12" s="8">
        <v>0</v>
      </c>
      <c r="O12" s="8">
        <v>0</v>
      </c>
      <c r="P12" s="8">
        <v>7.8347297678658547</v>
      </c>
      <c r="Q12" s="8">
        <v>0</v>
      </c>
      <c r="R12" s="8">
        <v>0</v>
      </c>
      <c r="S12" s="8">
        <v>0</v>
      </c>
      <c r="T12" s="8">
        <v>0</v>
      </c>
      <c r="U12" s="8">
        <v>54.0004924268843</v>
      </c>
      <c r="V12" s="8">
        <v>1.1760163862126194</v>
      </c>
      <c r="W12" s="8">
        <v>1.6571488014343885</v>
      </c>
      <c r="X12" s="8">
        <v>0</v>
      </c>
      <c r="Y12" s="8">
        <v>1.0231692506443655E-2</v>
      </c>
      <c r="Z12" s="8">
        <v>0.11836292873771541</v>
      </c>
    </row>
    <row r="13" spans="1:26" ht="11.25" customHeight="1" x14ac:dyDescent="0.2">
      <c r="A13" s="28" t="s">
        <v>16</v>
      </c>
      <c r="B13" s="7" t="s">
        <v>17</v>
      </c>
      <c r="C13" s="8">
        <v>88.211237295902194</v>
      </c>
      <c r="D13" s="8">
        <v>59.683065894691239</v>
      </c>
      <c r="E13" s="8">
        <v>42.417144048352213</v>
      </c>
      <c r="F13" s="8">
        <v>11.88225550057523</v>
      </c>
      <c r="G13" s="8">
        <v>2.1329416309951519</v>
      </c>
      <c r="H13" s="8">
        <v>2.1019534830775188</v>
      </c>
      <c r="I13" s="8">
        <v>2.213748441482454</v>
      </c>
      <c r="J13" s="8">
        <v>2.2801877145931924</v>
      </c>
      <c r="K13" s="8">
        <v>2.2850317611460564</v>
      </c>
      <c r="L13" s="8">
        <v>0</v>
      </c>
      <c r="M13" s="8">
        <v>2.2888705524400752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3.2365673050517206E-2</v>
      </c>
      <c r="Y13" s="8">
        <v>3.2697284093092395E-2</v>
      </c>
      <c r="Z13" s="8">
        <v>3.4801060442816653E-2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256.72044122587982</v>
      </c>
      <c r="D16" s="8">
        <v>145.65554594334955</v>
      </c>
      <c r="E16" s="8">
        <v>152.83164966238076</v>
      </c>
      <c r="F16" s="8">
        <v>363.46936001727909</v>
      </c>
      <c r="G16" s="8">
        <v>345.99826715453793</v>
      </c>
      <c r="H16" s="8">
        <v>345.1436393824473</v>
      </c>
      <c r="I16" s="8">
        <v>229.61414217848639</v>
      </c>
      <c r="J16" s="8">
        <v>185.18706237314314</v>
      </c>
      <c r="K16" s="8">
        <v>315.6742725518796</v>
      </c>
      <c r="L16" s="8">
        <v>373.06552496452923</v>
      </c>
      <c r="M16" s="8">
        <v>389.49495234314384</v>
      </c>
      <c r="N16" s="8">
        <v>470.60420582356704</v>
      </c>
      <c r="O16" s="8">
        <v>597.99618765589207</v>
      </c>
      <c r="P16" s="8">
        <v>649.34307940537099</v>
      </c>
      <c r="Q16" s="8">
        <v>634.06807476090364</v>
      </c>
      <c r="R16" s="8">
        <v>614.53772204160839</v>
      </c>
      <c r="S16" s="8">
        <v>630.37653441868372</v>
      </c>
      <c r="T16" s="8">
        <v>553.78396138250264</v>
      </c>
      <c r="U16" s="8">
        <v>526.20273875283931</v>
      </c>
      <c r="V16" s="8">
        <v>499.45836358785692</v>
      </c>
      <c r="W16" s="8">
        <v>450.17472800591463</v>
      </c>
      <c r="X16" s="8">
        <v>409.94801857990814</v>
      </c>
      <c r="Y16" s="8">
        <v>301.17842229010324</v>
      </c>
      <c r="Z16" s="8">
        <v>276.43376589930676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41.702282730164399</v>
      </c>
      <c r="D17" s="27">
        <f t="shared" ref="D17:X17" si="13">SUM(D18:D21)</f>
        <v>37.289367737121147</v>
      </c>
      <c r="E17" s="27">
        <f t="shared" si="13"/>
        <v>35.634888577411445</v>
      </c>
      <c r="F17" s="27">
        <f t="shared" si="13"/>
        <v>0</v>
      </c>
      <c r="G17" s="27">
        <f t="shared" si="13"/>
        <v>0</v>
      </c>
      <c r="H17" s="27">
        <f t="shared" si="13"/>
        <v>3.4553585279230227E-2</v>
      </c>
      <c r="I17" s="27">
        <f t="shared" si="13"/>
        <v>3.3890147981230336E-2</v>
      </c>
      <c r="J17" s="27">
        <f t="shared" si="13"/>
        <v>3.4060599607444668E-2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v>1.6352061595972087</v>
      </c>
      <c r="D18" s="8">
        <v>1.3079005729768682</v>
      </c>
      <c r="E18" s="8">
        <v>1.0436996654471971</v>
      </c>
      <c r="F18" s="8">
        <v>0</v>
      </c>
      <c r="G18" s="8">
        <v>0</v>
      </c>
      <c r="H18" s="8">
        <v>3.4553585279230227E-2</v>
      </c>
      <c r="I18" s="8">
        <v>3.3890147981230336E-2</v>
      </c>
      <c r="J18" s="8">
        <v>3.4060599607444668E-2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40.067076570567188</v>
      </c>
      <c r="D19" s="8">
        <v>35.981467164144277</v>
      </c>
      <c r="E19" s="8">
        <v>34.591188911964245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617.55279072523626</v>
      </c>
      <c r="D22" s="27">
        <f t="shared" ref="D22:X22" si="16">SUM(D23:D24)</f>
        <v>619.70663267249938</v>
      </c>
      <c r="E22" s="27">
        <f t="shared" si="16"/>
        <v>551.22790853691367</v>
      </c>
      <c r="F22" s="27">
        <f t="shared" si="16"/>
        <v>535.54616373763201</v>
      </c>
      <c r="G22" s="27">
        <f t="shared" si="16"/>
        <v>433.79390969884474</v>
      </c>
      <c r="H22" s="27">
        <f t="shared" si="16"/>
        <v>419.92355824022758</v>
      </c>
      <c r="I22" s="27">
        <f t="shared" si="16"/>
        <v>587.55162448068165</v>
      </c>
      <c r="J22" s="27">
        <f t="shared" si="16"/>
        <v>591.24756087740832</v>
      </c>
      <c r="K22" s="27">
        <f t="shared" si="16"/>
        <v>530.59312179535505</v>
      </c>
      <c r="L22" s="27">
        <f t="shared" si="16"/>
        <v>465.19882847934525</v>
      </c>
      <c r="M22" s="27">
        <f t="shared" si="16"/>
        <v>511.4502422006513</v>
      </c>
      <c r="N22" s="27">
        <f t="shared" si="16"/>
        <v>466.31493637207774</v>
      </c>
      <c r="O22" s="27">
        <f t="shared" si="16"/>
        <v>402.47320620090744</v>
      </c>
      <c r="P22" s="27">
        <f t="shared" si="16"/>
        <v>351.00833878258163</v>
      </c>
      <c r="Q22" s="27">
        <f t="shared" si="16"/>
        <v>382.12942049420803</v>
      </c>
      <c r="R22" s="27">
        <f t="shared" si="16"/>
        <v>366.21402135552245</v>
      </c>
      <c r="S22" s="27">
        <f t="shared" si="16"/>
        <v>328.6172174787979</v>
      </c>
      <c r="T22" s="27">
        <f t="shared" si="16"/>
        <v>299.18011471287429</v>
      </c>
      <c r="U22" s="27">
        <f t="shared" si="16"/>
        <v>320.51222099040382</v>
      </c>
      <c r="V22" s="27">
        <f t="shared" si="16"/>
        <v>295.06674783259058</v>
      </c>
      <c r="W22" s="27">
        <f t="shared" si="16"/>
        <v>213.94954509154158</v>
      </c>
      <c r="X22" s="27">
        <f t="shared" si="16"/>
        <v>197.25375452582838</v>
      </c>
      <c r="Y22" s="27">
        <f t="shared" ref="Y22:Z22" si="17">SUM(Y23:Y24)</f>
        <v>102.355469713456</v>
      </c>
      <c r="Z22" s="27">
        <f t="shared" si="17"/>
        <v>75.567912213767897</v>
      </c>
    </row>
    <row r="23" spans="1:26" ht="11.25" customHeight="1" x14ac:dyDescent="0.2">
      <c r="A23" s="29" t="s">
        <v>36</v>
      </c>
      <c r="B23" s="7" t="s">
        <v>37</v>
      </c>
      <c r="C23" s="8">
        <v>617.55279072523626</v>
      </c>
      <c r="D23" s="8">
        <v>619.70663267249938</v>
      </c>
      <c r="E23" s="8">
        <v>551.22790853691367</v>
      </c>
      <c r="F23" s="8">
        <v>535.54616373763201</v>
      </c>
      <c r="G23" s="8">
        <v>433.79390969884474</v>
      </c>
      <c r="H23" s="8">
        <v>419.92355824022758</v>
      </c>
      <c r="I23" s="8">
        <v>587.55162448068165</v>
      </c>
      <c r="J23" s="8">
        <v>591.24756087740832</v>
      </c>
      <c r="K23" s="8">
        <v>530.59312179535505</v>
      </c>
      <c r="L23" s="8">
        <v>465.19882847934525</v>
      </c>
      <c r="M23" s="8">
        <v>511.4502422006513</v>
      </c>
      <c r="N23" s="8">
        <v>466.31493637207774</v>
      </c>
      <c r="O23" s="8">
        <v>402.47320620090744</v>
      </c>
      <c r="P23" s="8">
        <v>351.00833878258163</v>
      </c>
      <c r="Q23" s="8">
        <v>382.12942049420803</v>
      </c>
      <c r="R23" s="8">
        <v>366.21402135552245</v>
      </c>
      <c r="S23" s="8">
        <v>328.6172174787979</v>
      </c>
      <c r="T23" s="8">
        <v>299.18011471287429</v>
      </c>
      <c r="U23" s="8">
        <v>320.37361573440381</v>
      </c>
      <c r="V23" s="8">
        <v>294.92814257659057</v>
      </c>
      <c r="W23" s="8">
        <v>213.67195895554158</v>
      </c>
      <c r="X23" s="8">
        <v>196.97616838982839</v>
      </c>
      <c r="Y23" s="8">
        <v>102.216864457456</v>
      </c>
      <c r="Z23" s="8">
        <v>75.567912213767897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0.13860525599999998</v>
      </c>
      <c r="V24" s="8">
        <v>0.13860525599999998</v>
      </c>
      <c r="W24" s="8">
        <v>0.27758613599999993</v>
      </c>
      <c r="X24" s="8">
        <v>0.27758613599999993</v>
      </c>
      <c r="Y24" s="8">
        <v>0.13860525599999998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4835.8018032375112</v>
      </c>
      <c r="D26" s="27">
        <f t="shared" ref="D26:X26" si="19">SUM(D27,D33)</f>
        <v>4804.5151492946279</v>
      </c>
      <c r="E26" s="27">
        <f t="shared" si="19"/>
        <v>4731.2133893365153</v>
      </c>
      <c r="F26" s="27">
        <f t="shared" si="19"/>
        <v>4819.0335167791782</v>
      </c>
      <c r="G26" s="27">
        <f t="shared" si="19"/>
        <v>4268.6616137695692</v>
      </c>
      <c r="H26" s="27">
        <f t="shared" si="19"/>
        <v>3865.0472440710541</v>
      </c>
      <c r="I26" s="27">
        <f t="shared" si="19"/>
        <v>3925.0346971579806</v>
      </c>
      <c r="J26" s="27">
        <f t="shared" si="19"/>
        <v>3682.84393310207</v>
      </c>
      <c r="K26" s="27">
        <f t="shared" si="19"/>
        <v>3535.1747581594495</v>
      </c>
      <c r="L26" s="27">
        <f t="shared" si="19"/>
        <v>2695.1608115250847</v>
      </c>
      <c r="M26" s="27">
        <f t="shared" si="19"/>
        <v>2325.1244178092352</v>
      </c>
      <c r="N26" s="27">
        <f t="shared" si="19"/>
        <v>2078.2460986304018</v>
      </c>
      <c r="O26" s="27">
        <f t="shared" si="19"/>
        <v>1839.777329912255</v>
      </c>
      <c r="P26" s="27">
        <f t="shared" si="19"/>
        <v>1604.920367747857</v>
      </c>
      <c r="Q26" s="27">
        <f t="shared" si="19"/>
        <v>1340.9667428189377</v>
      </c>
      <c r="R26" s="27">
        <f t="shared" si="19"/>
        <v>1410.075145742444</v>
      </c>
      <c r="S26" s="27">
        <f t="shared" si="19"/>
        <v>1415.7602250485129</v>
      </c>
      <c r="T26" s="27">
        <f t="shared" si="19"/>
        <v>1270.9111720935491</v>
      </c>
      <c r="U26" s="27">
        <f t="shared" si="19"/>
        <v>1278.6617745193498</v>
      </c>
      <c r="V26" s="27">
        <f t="shared" si="19"/>
        <v>1162.877150430684</v>
      </c>
      <c r="W26" s="27">
        <f t="shared" si="19"/>
        <v>1149.0189450343346</v>
      </c>
      <c r="X26" s="27">
        <f t="shared" si="19"/>
        <v>1503.6239944663248</v>
      </c>
      <c r="Y26" s="27">
        <f t="shared" ref="Y26:Z26" si="20">SUM(Y27,Y33)</f>
        <v>1759.2193319756618</v>
      </c>
      <c r="Z26" s="27">
        <f t="shared" si="20"/>
        <v>1557.2674509923049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4835.8018032375112</v>
      </c>
      <c r="D33" s="19">
        <f t="shared" ref="D33:X33" si="25">SUM(D34:D50)</f>
        <v>4804.5151492946279</v>
      </c>
      <c r="E33" s="19">
        <f t="shared" si="25"/>
        <v>4731.2133893365153</v>
      </c>
      <c r="F33" s="19">
        <f t="shared" si="25"/>
        <v>4819.0335167791782</v>
      </c>
      <c r="G33" s="19">
        <f t="shared" si="25"/>
        <v>4268.6616137695692</v>
      </c>
      <c r="H33" s="19">
        <f t="shared" si="25"/>
        <v>3865.0472440710541</v>
      </c>
      <c r="I33" s="19">
        <f t="shared" si="25"/>
        <v>3925.0346971579806</v>
      </c>
      <c r="J33" s="19">
        <f t="shared" si="25"/>
        <v>3682.84393310207</v>
      </c>
      <c r="K33" s="19">
        <f t="shared" si="25"/>
        <v>3535.1747581594495</v>
      </c>
      <c r="L33" s="19">
        <f t="shared" si="25"/>
        <v>2695.1608115250847</v>
      </c>
      <c r="M33" s="19">
        <f t="shared" si="25"/>
        <v>2325.1244178092352</v>
      </c>
      <c r="N33" s="19">
        <f t="shared" si="25"/>
        <v>2078.2460986304018</v>
      </c>
      <c r="O33" s="19">
        <f t="shared" si="25"/>
        <v>1839.777329912255</v>
      </c>
      <c r="P33" s="19">
        <f t="shared" si="25"/>
        <v>1604.920367747857</v>
      </c>
      <c r="Q33" s="19">
        <f t="shared" si="25"/>
        <v>1340.9667428189377</v>
      </c>
      <c r="R33" s="19">
        <f t="shared" si="25"/>
        <v>1410.075145742444</v>
      </c>
      <c r="S33" s="19">
        <f t="shared" si="25"/>
        <v>1415.7602250485129</v>
      </c>
      <c r="T33" s="19">
        <f t="shared" si="25"/>
        <v>1270.9111720935491</v>
      </c>
      <c r="U33" s="19">
        <f t="shared" si="25"/>
        <v>1278.6617745193498</v>
      </c>
      <c r="V33" s="19">
        <f t="shared" si="25"/>
        <v>1162.877150430684</v>
      </c>
      <c r="W33" s="19">
        <f t="shared" si="25"/>
        <v>1149.0189450343346</v>
      </c>
      <c r="X33" s="19">
        <f t="shared" si="25"/>
        <v>1503.6239944663248</v>
      </c>
      <c r="Y33" s="19">
        <f t="shared" ref="Y33:Z33" si="26">SUM(Y34:Y50)</f>
        <v>1759.2193319756618</v>
      </c>
      <c r="Z33" s="19">
        <f t="shared" si="26"/>
        <v>1557.2674509923049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398.35834375823617</v>
      </c>
      <c r="D36" s="8">
        <v>461.80556025182341</v>
      </c>
      <c r="E36" s="8">
        <v>454.88456466164496</v>
      </c>
      <c r="F36" s="8">
        <v>494.0501435011347</v>
      </c>
      <c r="G36" s="8">
        <v>405.28122883567573</v>
      </c>
      <c r="H36" s="8">
        <v>361.7870446409683</v>
      </c>
      <c r="I36" s="8">
        <v>388.56434339031011</v>
      </c>
      <c r="J36" s="8">
        <v>369.52057087406411</v>
      </c>
      <c r="K36" s="8">
        <v>366.30078898452712</v>
      </c>
      <c r="L36" s="8">
        <v>316.52244220159878</v>
      </c>
      <c r="M36" s="8">
        <v>327.35790242418335</v>
      </c>
      <c r="N36" s="8">
        <v>301.37673925409109</v>
      </c>
      <c r="O36" s="8">
        <v>262.1972432909705</v>
      </c>
      <c r="P36" s="8">
        <v>245.57461765185232</v>
      </c>
      <c r="Q36" s="8">
        <v>231.60403479869822</v>
      </c>
      <c r="R36" s="8">
        <v>260.5448997156065</v>
      </c>
      <c r="S36" s="8">
        <v>219.35727489099887</v>
      </c>
      <c r="T36" s="8">
        <v>213.64469915377848</v>
      </c>
      <c r="U36" s="8">
        <v>211.25746440723788</v>
      </c>
      <c r="V36" s="8">
        <v>206.51266850782895</v>
      </c>
      <c r="W36" s="8">
        <v>203.59187905191303</v>
      </c>
      <c r="X36" s="8">
        <v>249.60302805783482</v>
      </c>
      <c r="Y36" s="8">
        <v>330.13481466281235</v>
      </c>
      <c r="Z36" s="8">
        <v>290.5301527160911</v>
      </c>
    </row>
    <row r="37" spans="1:26" ht="11.25" customHeight="1" x14ac:dyDescent="0.2">
      <c r="A37" s="28" t="s">
        <v>60</v>
      </c>
      <c r="B37" s="7" t="s">
        <v>61</v>
      </c>
      <c r="C37" s="8">
        <v>2.3799061021849226E-3</v>
      </c>
      <c r="D37" s="8">
        <v>1.697735465052892</v>
      </c>
      <c r="E37" s="8">
        <v>2.4580289289162574E-3</v>
      </c>
      <c r="F37" s="8">
        <v>11.806303165318102</v>
      </c>
      <c r="G37" s="8">
        <v>1.6423560413585554</v>
      </c>
      <c r="H37" s="8">
        <v>0.12997981711557216</v>
      </c>
      <c r="I37" s="8">
        <v>8.3336881561654454</v>
      </c>
      <c r="J37" s="8">
        <v>14.849677629026722</v>
      </c>
      <c r="K37" s="8">
        <v>4.4233287642276881E-2</v>
      </c>
      <c r="L37" s="8">
        <v>6.5328767197124882E-2</v>
      </c>
      <c r="M37" s="8">
        <v>5.0777369494446931E-2</v>
      </c>
      <c r="N37" s="8">
        <v>9.9192562824717747E-3</v>
      </c>
      <c r="O37" s="8">
        <v>1.0196160075663509E-2</v>
      </c>
      <c r="P37" s="8">
        <v>5.6785191188712617E-3</v>
      </c>
      <c r="Q37" s="8">
        <v>5.5257043440372876E-3</v>
      </c>
      <c r="R37" s="8">
        <v>2.3564628062850233E-2</v>
      </c>
      <c r="S37" s="8">
        <v>3.9312673928681513E-2</v>
      </c>
      <c r="T37" s="8">
        <v>0.75725220852438158</v>
      </c>
      <c r="U37" s="8">
        <v>1.3741244838124387</v>
      </c>
      <c r="V37" s="8">
        <v>1.7300033537498485</v>
      </c>
      <c r="W37" s="8">
        <v>0.71927828432813024</v>
      </c>
      <c r="X37" s="8">
        <v>0.59798198901814203</v>
      </c>
      <c r="Y37" s="8">
        <v>2.9352891128940954</v>
      </c>
      <c r="Z37" s="8">
        <v>2.9818453044657267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4.6173681162596765</v>
      </c>
      <c r="D41" s="8">
        <v>0.57824855999999991</v>
      </c>
      <c r="E41" s="8">
        <v>0.61319196000000009</v>
      </c>
      <c r="F41" s="8">
        <v>0.66107735999999995</v>
      </c>
      <c r="G41" s="8">
        <v>0.6768666000000001</v>
      </c>
      <c r="H41" s="8">
        <v>1.3156837200000002</v>
      </c>
      <c r="I41" s="8">
        <v>0.98693669266797401</v>
      </c>
      <c r="J41" s="8">
        <v>0.27346087725383261</v>
      </c>
      <c r="K41" s="8">
        <v>0.43847495999999997</v>
      </c>
      <c r="L41" s="8">
        <v>0.41000256000000013</v>
      </c>
      <c r="M41" s="8">
        <v>0.60697980000000018</v>
      </c>
      <c r="N41" s="8">
        <v>0.33675084000000011</v>
      </c>
      <c r="O41" s="8">
        <v>0.39084840000000004</v>
      </c>
      <c r="P41" s="8">
        <v>0.83890043999999997</v>
      </c>
      <c r="Q41" s="8">
        <v>1.2235366800000003</v>
      </c>
      <c r="R41" s="8">
        <v>0.21923748000000001</v>
      </c>
      <c r="S41" s="8">
        <v>0.17471700000000007</v>
      </c>
      <c r="T41" s="8">
        <v>0.33307384628530268</v>
      </c>
      <c r="U41" s="8">
        <v>0.31227715025898117</v>
      </c>
      <c r="V41" s="8">
        <v>0.11903503082563184</v>
      </c>
      <c r="W41" s="8">
        <v>0.44457124300018896</v>
      </c>
      <c r="X41" s="8">
        <v>9.6768484376210884E-2</v>
      </c>
      <c r="Y41" s="8">
        <v>8.2554276079574523E-2</v>
      </c>
      <c r="Z41" s="8">
        <v>0.28152857175885698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604.43594915523113</v>
      </c>
      <c r="D43" s="8">
        <v>584.10621955864406</v>
      </c>
      <c r="E43" s="8">
        <v>540.92276664833378</v>
      </c>
      <c r="F43" s="8">
        <v>793.76119271738651</v>
      </c>
      <c r="G43" s="8">
        <v>637.79465035156011</v>
      </c>
      <c r="H43" s="8">
        <v>607.34566972965661</v>
      </c>
      <c r="I43" s="8">
        <v>511.59506837101327</v>
      </c>
      <c r="J43" s="8">
        <v>545.37964792440152</v>
      </c>
      <c r="K43" s="8">
        <v>499.17516774500837</v>
      </c>
      <c r="L43" s="8">
        <v>485.73150987484996</v>
      </c>
      <c r="M43" s="8">
        <v>518.80260443027862</v>
      </c>
      <c r="N43" s="8">
        <v>421.91477462464775</v>
      </c>
      <c r="O43" s="8">
        <v>331.61057309686993</v>
      </c>
      <c r="P43" s="8">
        <v>293.04385633370384</v>
      </c>
      <c r="Q43" s="8">
        <v>276.86390644674151</v>
      </c>
      <c r="R43" s="8">
        <v>326.48750414886507</v>
      </c>
      <c r="S43" s="8">
        <v>314.18055505182042</v>
      </c>
      <c r="T43" s="8">
        <v>317.40265807846504</v>
      </c>
      <c r="U43" s="8">
        <v>351.73186246822672</v>
      </c>
      <c r="V43" s="8">
        <v>338.86024352780453</v>
      </c>
      <c r="W43" s="8">
        <v>354.72289288130276</v>
      </c>
      <c r="X43" s="8">
        <v>441.44275699534165</v>
      </c>
      <c r="Y43" s="8">
        <v>527.68126483059143</v>
      </c>
      <c r="Z43" s="8">
        <v>434.81835856304423</v>
      </c>
    </row>
    <row r="44" spans="1:26" ht="11.25" customHeight="1" x14ac:dyDescent="0.2">
      <c r="A44" s="28" t="s">
        <v>74</v>
      </c>
      <c r="B44" s="7" t="s">
        <v>75</v>
      </c>
      <c r="C44" s="8">
        <v>3828.3877623016815</v>
      </c>
      <c r="D44" s="8">
        <v>3756.3273854591071</v>
      </c>
      <c r="E44" s="8">
        <v>3734.7904080376074</v>
      </c>
      <c r="F44" s="8">
        <v>3518.754800035339</v>
      </c>
      <c r="G44" s="8">
        <v>3223.2665119409749</v>
      </c>
      <c r="H44" s="8">
        <v>2892.3320666277318</v>
      </c>
      <c r="I44" s="8">
        <v>3008.0158095574875</v>
      </c>
      <c r="J44" s="8">
        <v>2752.8205757973237</v>
      </c>
      <c r="K44" s="8">
        <v>2666.5189609958738</v>
      </c>
      <c r="L44" s="8">
        <v>1889.7225411507429</v>
      </c>
      <c r="M44" s="8">
        <v>1475.6078609040685</v>
      </c>
      <c r="N44" s="8">
        <v>1351.9076933181684</v>
      </c>
      <c r="O44" s="8">
        <v>1242.8653443250962</v>
      </c>
      <c r="P44" s="8">
        <v>1062.7619659640175</v>
      </c>
      <c r="Q44" s="8">
        <v>828.62540470986573</v>
      </c>
      <c r="R44" s="8">
        <v>820.23066749049428</v>
      </c>
      <c r="S44" s="8">
        <v>879.36213022506445</v>
      </c>
      <c r="T44" s="8">
        <v>736.16802604950851</v>
      </c>
      <c r="U44" s="8">
        <v>679.7275646179877</v>
      </c>
      <c r="V44" s="8">
        <v>584.9035603020294</v>
      </c>
      <c r="W44" s="8">
        <v>585.60823719977577</v>
      </c>
      <c r="X44" s="8">
        <v>809.1783388188187</v>
      </c>
      <c r="Y44" s="8">
        <v>889.42347906491682</v>
      </c>
      <c r="Z44" s="8">
        <v>824.74027765053154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0.11033823804202533</v>
      </c>
      <c r="Z48" s="8">
        <v>3.7273293534478946E-2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2.1367995355816749</v>
      </c>
      <c r="I50" s="8">
        <v>7.5388509903366154</v>
      </c>
      <c r="J50" s="8">
        <v>0</v>
      </c>
      <c r="K50" s="8">
        <v>2.6971321863979472</v>
      </c>
      <c r="L50" s="8">
        <v>2.7089869706960288</v>
      </c>
      <c r="M50" s="8">
        <v>2.6982928812103615</v>
      </c>
      <c r="N50" s="8">
        <v>2.7002213372118735</v>
      </c>
      <c r="O50" s="8">
        <v>2.7031246392426977</v>
      </c>
      <c r="P50" s="8">
        <v>2.6953488391643354</v>
      </c>
      <c r="Q50" s="8">
        <v>2.6443344792882253</v>
      </c>
      <c r="R50" s="8">
        <v>2.5692722794152489</v>
      </c>
      <c r="S50" s="8">
        <v>2.6462352067006161</v>
      </c>
      <c r="T50" s="8">
        <v>2.6054627569871345</v>
      </c>
      <c r="U50" s="8">
        <v>34.258481391826031</v>
      </c>
      <c r="V50" s="8">
        <v>30.751639708445794</v>
      </c>
      <c r="W50" s="8">
        <v>3.9320863740147467</v>
      </c>
      <c r="X50" s="8">
        <v>2.7051201209351197</v>
      </c>
      <c r="Y50" s="8">
        <v>8.8515917903255978</v>
      </c>
      <c r="Z50" s="8">
        <v>3.8780148928788085</v>
      </c>
    </row>
    <row r="51" spans="1:26" ht="11.25" customHeight="1" x14ac:dyDescent="0.2">
      <c r="A51" s="25" t="s">
        <v>88</v>
      </c>
      <c r="B51" s="26" t="s">
        <v>89</v>
      </c>
      <c r="C51" s="27">
        <v>16079.069256180454</v>
      </c>
      <c r="D51" s="27">
        <v>15677.366898297563</v>
      </c>
      <c r="E51" s="27">
        <v>15940.600083520663</v>
      </c>
      <c r="F51" s="27">
        <v>15870.341975018424</v>
      </c>
      <c r="G51" s="27">
        <v>14037.663448115762</v>
      </c>
      <c r="H51" s="27">
        <v>14519.42260525134</v>
      </c>
      <c r="I51" s="27">
        <v>13958.286294488411</v>
      </c>
      <c r="J51" s="27">
        <v>14241.012495122024</v>
      </c>
      <c r="K51" s="27">
        <v>13306.306486051548</v>
      </c>
      <c r="L51" s="27">
        <v>12519.025126386228</v>
      </c>
      <c r="M51" s="27">
        <v>13506.224903034696</v>
      </c>
      <c r="N51" s="27">
        <v>12237.104356839294</v>
      </c>
      <c r="O51" s="27">
        <v>12229.856736895867</v>
      </c>
      <c r="P51" s="27">
        <v>12568.13035958507</v>
      </c>
      <c r="Q51" s="27">
        <v>12453.652729419329</v>
      </c>
      <c r="R51" s="27">
        <v>11968.59194201356</v>
      </c>
      <c r="S51" s="27">
        <v>11858.988381845149</v>
      </c>
      <c r="T51" s="27">
        <v>12049.886760446907</v>
      </c>
      <c r="U51" s="27">
        <v>11552.823798911222</v>
      </c>
      <c r="V51" s="27">
        <v>11600.05057843724</v>
      </c>
      <c r="W51" s="27">
        <v>11188.841901263871</v>
      </c>
      <c r="X51" s="27">
        <v>14053.503139764753</v>
      </c>
      <c r="Y51" s="27">
        <v>12495.151768994956</v>
      </c>
      <c r="Z51" s="27">
        <v>10980.148814165977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56.544034147391365</v>
      </c>
      <c r="D52" s="27">
        <f t="shared" ref="D52:X52" si="28">SUM(D53:D54)</f>
        <v>63.391440308518114</v>
      </c>
      <c r="E52" s="27">
        <f t="shared" si="28"/>
        <v>88.824677311253879</v>
      </c>
      <c r="F52" s="27">
        <f t="shared" si="28"/>
        <v>377.86543305049156</v>
      </c>
      <c r="G52" s="27">
        <f t="shared" si="28"/>
        <v>363.01508255884653</v>
      </c>
      <c r="H52" s="27">
        <f t="shared" si="28"/>
        <v>328.03223583228254</v>
      </c>
      <c r="I52" s="27">
        <f t="shared" si="28"/>
        <v>361.96875824174947</v>
      </c>
      <c r="J52" s="27">
        <f t="shared" si="28"/>
        <v>405.68373891380554</v>
      </c>
      <c r="K52" s="27">
        <f t="shared" si="28"/>
        <v>226.70912198056058</v>
      </c>
      <c r="L52" s="27">
        <f t="shared" si="28"/>
        <v>569.11654313197812</v>
      </c>
      <c r="M52" s="27">
        <f t="shared" si="28"/>
        <v>384.71577149375867</v>
      </c>
      <c r="N52" s="27">
        <f t="shared" si="28"/>
        <v>227.05380734311072</v>
      </c>
      <c r="O52" s="27">
        <f t="shared" si="28"/>
        <v>227.03362861085131</v>
      </c>
      <c r="P52" s="27">
        <f t="shared" si="28"/>
        <v>439.56702593074715</v>
      </c>
      <c r="Q52" s="27">
        <f t="shared" si="28"/>
        <v>421.7920320290151</v>
      </c>
      <c r="R52" s="27">
        <f t="shared" si="28"/>
        <v>454.46646351151492</v>
      </c>
      <c r="S52" s="27">
        <f t="shared" si="28"/>
        <v>469.88949609596136</v>
      </c>
      <c r="T52" s="27">
        <f t="shared" si="28"/>
        <v>557.37757133598916</v>
      </c>
      <c r="U52" s="27">
        <f t="shared" si="28"/>
        <v>735.40858067736031</v>
      </c>
      <c r="V52" s="27">
        <f t="shared" si="28"/>
        <v>875.18994580891535</v>
      </c>
      <c r="W52" s="27">
        <f t="shared" si="28"/>
        <v>937.02404757977047</v>
      </c>
      <c r="X52" s="27">
        <f t="shared" si="28"/>
        <v>947.45096082122154</v>
      </c>
      <c r="Y52" s="27">
        <f t="shared" ref="Y52:Z52" si="29">SUM(Y53:Y54)</f>
        <v>1011.5519526022126</v>
      </c>
      <c r="Z52" s="27">
        <f t="shared" si="29"/>
        <v>1190.9107740727227</v>
      </c>
    </row>
    <row r="53" spans="1:26" ht="11.25" customHeight="1" x14ac:dyDescent="0.2">
      <c r="A53" s="29" t="s">
        <v>116</v>
      </c>
      <c r="B53" s="7" t="s">
        <v>117</v>
      </c>
      <c r="C53" s="8">
        <v>43.258627892192408</v>
      </c>
      <c r="D53" s="8">
        <v>45.662022203966451</v>
      </c>
      <c r="E53" s="8">
        <v>74.658530867801971</v>
      </c>
      <c r="F53" s="8">
        <v>161.48306636000711</v>
      </c>
      <c r="G53" s="8">
        <v>182.82591126023084</v>
      </c>
      <c r="H53" s="8">
        <v>224.00428281700226</v>
      </c>
      <c r="I53" s="8">
        <v>197.96568927513528</v>
      </c>
      <c r="J53" s="8">
        <v>228.54160238517076</v>
      </c>
      <c r="K53" s="8">
        <v>199.10536695811035</v>
      </c>
      <c r="L53" s="8">
        <v>519.19368079852848</v>
      </c>
      <c r="M53" s="8">
        <v>331.00585811438299</v>
      </c>
      <c r="N53" s="8">
        <v>175.81146413376914</v>
      </c>
      <c r="O53" s="8">
        <v>169.62911342226892</v>
      </c>
      <c r="P53" s="8">
        <v>214.90576948974487</v>
      </c>
      <c r="Q53" s="8">
        <v>223.92056171580163</v>
      </c>
      <c r="R53" s="8">
        <v>256.96326150649651</v>
      </c>
      <c r="S53" s="8">
        <v>236.70997860085544</v>
      </c>
      <c r="T53" s="8">
        <v>332.93575998203914</v>
      </c>
      <c r="U53" s="8">
        <v>333.41233189659386</v>
      </c>
      <c r="V53" s="8">
        <v>399.63483138038845</v>
      </c>
      <c r="W53" s="8">
        <v>428.07675712483928</v>
      </c>
      <c r="X53" s="8">
        <v>516.91025649188941</v>
      </c>
      <c r="Y53" s="8">
        <v>607.4744998266151</v>
      </c>
      <c r="Z53" s="8">
        <v>861.89405115698946</v>
      </c>
    </row>
    <row r="54" spans="1:26" ht="11.25" customHeight="1" x14ac:dyDescent="0.2">
      <c r="A54" s="43" t="s">
        <v>118</v>
      </c>
      <c r="B54" s="44" t="s">
        <v>119</v>
      </c>
      <c r="C54" s="45">
        <v>13.285406255198955</v>
      </c>
      <c r="D54" s="45">
        <v>17.729418104551666</v>
      </c>
      <c r="E54" s="45">
        <v>14.166146443451915</v>
      </c>
      <c r="F54" s="45">
        <v>216.38236669048447</v>
      </c>
      <c r="G54" s="45">
        <v>180.18917129861572</v>
      </c>
      <c r="H54" s="45">
        <v>104.02795301528027</v>
      </c>
      <c r="I54" s="45">
        <v>164.00306896661417</v>
      </c>
      <c r="J54" s="45">
        <v>177.14213652863475</v>
      </c>
      <c r="K54" s="45">
        <v>27.603755022450223</v>
      </c>
      <c r="L54" s="45">
        <v>49.922862333449608</v>
      </c>
      <c r="M54" s="45">
        <v>53.709913379375664</v>
      </c>
      <c r="N54" s="45">
        <v>51.242343209341584</v>
      </c>
      <c r="O54" s="45">
        <v>57.404515188582401</v>
      </c>
      <c r="P54" s="45">
        <v>224.66125644100231</v>
      </c>
      <c r="Q54" s="45">
        <v>197.87147031321348</v>
      </c>
      <c r="R54" s="45">
        <v>197.50320200501844</v>
      </c>
      <c r="S54" s="45">
        <v>233.1795174951059</v>
      </c>
      <c r="T54" s="45">
        <v>224.44181135395002</v>
      </c>
      <c r="U54" s="45">
        <v>401.99624878076639</v>
      </c>
      <c r="V54" s="45">
        <v>475.55511442852685</v>
      </c>
      <c r="W54" s="45">
        <v>508.94729045493125</v>
      </c>
      <c r="X54" s="45">
        <v>430.54070432933207</v>
      </c>
      <c r="Y54" s="45">
        <v>404.07745277559752</v>
      </c>
      <c r="Z54" s="45">
        <v>329.01672291573317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24930.400951183528</v>
      </c>
      <c r="D61" s="49">
        <f t="shared" ref="D61:X61" si="31">SUM(D62:D72)</f>
        <v>24367.751148398176</v>
      </c>
      <c r="E61" s="49">
        <f t="shared" si="31"/>
        <v>24885.632864884377</v>
      </c>
      <c r="F61" s="49">
        <f t="shared" si="31"/>
        <v>26479.610808496731</v>
      </c>
      <c r="G61" s="49">
        <f t="shared" si="31"/>
        <v>27622.281788569213</v>
      </c>
      <c r="H61" s="49">
        <f t="shared" si="31"/>
        <v>29269.596584521991</v>
      </c>
      <c r="I61" s="49">
        <f t="shared" si="31"/>
        <v>31528.444642897914</v>
      </c>
      <c r="J61" s="49">
        <f t="shared" si="31"/>
        <v>31934.324386177217</v>
      </c>
      <c r="K61" s="49">
        <f t="shared" si="31"/>
        <v>29787.924378702406</v>
      </c>
      <c r="L61" s="49">
        <f t="shared" si="31"/>
        <v>29375.437955709305</v>
      </c>
      <c r="M61" s="49">
        <f t="shared" si="31"/>
        <v>31712.435757545118</v>
      </c>
      <c r="N61" s="49">
        <f t="shared" si="31"/>
        <v>30779.568689621388</v>
      </c>
      <c r="O61" s="49">
        <f t="shared" si="31"/>
        <v>29842.982174167664</v>
      </c>
      <c r="P61" s="49">
        <f t="shared" si="31"/>
        <v>30169.63384530757</v>
      </c>
      <c r="Q61" s="49">
        <f t="shared" si="31"/>
        <v>29872.826607923595</v>
      </c>
      <c r="R61" s="49">
        <f t="shared" si="31"/>
        <v>30656.951229911327</v>
      </c>
      <c r="S61" s="49">
        <f t="shared" si="31"/>
        <v>31474.5458366194</v>
      </c>
      <c r="T61" s="49">
        <f t="shared" si="31"/>
        <v>32096.209948172083</v>
      </c>
      <c r="U61" s="49">
        <f t="shared" si="31"/>
        <v>32760.302993718578</v>
      </c>
      <c r="V61" s="49">
        <f t="shared" si="31"/>
        <v>33147.620977580569</v>
      </c>
      <c r="W61" s="49">
        <f t="shared" si="31"/>
        <v>31570.234772078267</v>
      </c>
      <c r="X61" s="49">
        <f t="shared" si="31"/>
        <v>30892.387637951539</v>
      </c>
      <c r="Y61" s="49">
        <f t="shared" ref="Y61:Z61" si="32">SUM(Y62:Y72)</f>
        <v>31265.466580773358</v>
      </c>
      <c r="Z61" s="49">
        <f t="shared" si="32"/>
        <v>31424.353822619123</v>
      </c>
    </row>
    <row r="62" spans="1:26" ht="11.25" customHeight="1" x14ac:dyDescent="0.2">
      <c r="A62" s="50" t="s">
        <v>92</v>
      </c>
      <c r="B62" s="51" t="s">
        <v>93</v>
      </c>
      <c r="C62" s="52">
        <v>24863.712270728232</v>
      </c>
      <c r="D62" s="52">
        <v>24285.662474460605</v>
      </c>
      <c r="E62" s="52">
        <v>24811.931131859117</v>
      </c>
      <c r="F62" s="52">
        <v>26163.783899418209</v>
      </c>
      <c r="G62" s="52">
        <v>27338.599192048641</v>
      </c>
      <c r="H62" s="52">
        <v>29067.043176024348</v>
      </c>
      <c r="I62" s="52">
        <v>31265.647444544698</v>
      </c>
      <c r="J62" s="52">
        <v>31619.063479550321</v>
      </c>
      <c r="K62" s="52">
        <v>29662.434207760158</v>
      </c>
      <c r="L62" s="52">
        <v>29218.156421139232</v>
      </c>
      <c r="M62" s="52">
        <v>31527.281488699828</v>
      </c>
      <c r="N62" s="52">
        <v>30592.173060401139</v>
      </c>
      <c r="O62" s="52">
        <v>29635.411013670659</v>
      </c>
      <c r="P62" s="52">
        <v>29729.709978172457</v>
      </c>
      <c r="Q62" s="52">
        <v>29438.21683964695</v>
      </c>
      <c r="R62" s="52">
        <v>30199.766077404813</v>
      </c>
      <c r="S62" s="52">
        <v>30986.332165644675</v>
      </c>
      <c r="T62" s="52">
        <v>31548.929420329354</v>
      </c>
      <c r="U62" s="52">
        <v>31972.621017050715</v>
      </c>
      <c r="V62" s="52">
        <v>32246.291999458412</v>
      </c>
      <c r="W62" s="52">
        <v>30537.488130398102</v>
      </c>
      <c r="X62" s="52">
        <v>29775.685389461458</v>
      </c>
      <c r="Y62" s="52">
        <v>30259.40784900347</v>
      </c>
      <c r="Z62" s="52">
        <v>30483.986964557931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20.1086787028975</v>
      </c>
      <c r="D64" s="52">
        <v>24.683394675798617</v>
      </c>
      <c r="E64" s="52">
        <v>27.452757457356068</v>
      </c>
      <c r="F64" s="52">
        <v>22.457996914088589</v>
      </c>
      <c r="G64" s="52">
        <v>36.533704496833948</v>
      </c>
      <c r="H64" s="52">
        <v>50.111816596489831</v>
      </c>
      <c r="I64" s="52">
        <v>40.042347441658251</v>
      </c>
      <c r="J64" s="52">
        <v>74.435273960182258</v>
      </c>
      <c r="K64" s="52">
        <v>63.367197720912593</v>
      </c>
      <c r="L64" s="52">
        <v>94.726370621110945</v>
      </c>
      <c r="M64" s="52">
        <v>100.51500437354757</v>
      </c>
      <c r="N64" s="52">
        <v>101.52562565340379</v>
      </c>
      <c r="O64" s="52">
        <v>105.8861316085315</v>
      </c>
      <c r="P64" s="52">
        <v>124.21807557009684</v>
      </c>
      <c r="Q64" s="52">
        <v>152.80707408036409</v>
      </c>
      <c r="R64" s="52">
        <v>176.66359929254531</v>
      </c>
      <c r="S64" s="52">
        <v>162.15042805271486</v>
      </c>
      <c r="T64" s="52">
        <v>226.89639667895852</v>
      </c>
      <c r="U64" s="52">
        <v>238.89571110175143</v>
      </c>
      <c r="V64" s="52">
        <v>273.1472359791843</v>
      </c>
      <c r="W64" s="52">
        <v>302.30171840906928</v>
      </c>
      <c r="X64" s="52">
        <v>370.41388871987698</v>
      </c>
      <c r="Y64" s="52">
        <v>385.28719856127066</v>
      </c>
      <c r="Z64" s="52">
        <v>410.17325550121882</v>
      </c>
    </row>
    <row r="65" spans="1:26" ht="11.25" customHeight="1" x14ac:dyDescent="0.2">
      <c r="A65" s="50" t="s">
        <v>98</v>
      </c>
      <c r="B65" s="51" t="s">
        <v>99</v>
      </c>
      <c r="C65" s="52">
        <v>46.580001752398104</v>
      </c>
      <c r="D65" s="52">
        <v>57.405279261773998</v>
      </c>
      <c r="E65" s="52">
        <v>46.24897556790463</v>
      </c>
      <c r="F65" s="52">
        <v>293.36891216443519</v>
      </c>
      <c r="G65" s="52">
        <v>247.1488920237399</v>
      </c>
      <c r="H65" s="52">
        <v>152.42401955092362</v>
      </c>
      <c r="I65" s="52">
        <v>222.70166398557177</v>
      </c>
      <c r="J65" s="52">
        <v>240.77195006017999</v>
      </c>
      <c r="K65" s="52">
        <v>62.072416935029828</v>
      </c>
      <c r="L65" s="52">
        <v>62.454715697900411</v>
      </c>
      <c r="M65" s="52">
        <v>84.551736745980605</v>
      </c>
      <c r="N65" s="52">
        <v>85.788432254303302</v>
      </c>
      <c r="O65" s="52">
        <v>101.57765518027693</v>
      </c>
      <c r="P65" s="52">
        <v>305.74739779780731</v>
      </c>
      <c r="Q65" s="52">
        <v>269.28549400829439</v>
      </c>
      <c r="R65" s="52">
        <v>270.13211828688088</v>
      </c>
      <c r="S65" s="52">
        <v>314.45658491361803</v>
      </c>
      <c r="T65" s="52">
        <v>301.84835621892745</v>
      </c>
      <c r="U65" s="52">
        <v>519.16049666850506</v>
      </c>
      <c r="V65" s="52">
        <v>605.10679322573219</v>
      </c>
      <c r="W65" s="52">
        <v>643.05820175045437</v>
      </c>
      <c r="X65" s="52">
        <v>643.64067171741522</v>
      </c>
      <c r="Y65" s="52">
        <v>548.77651531662229</v>
      </c>
      <c r="Z65" s="52">
        <v>444.59609008631674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8.6514375117498091E-4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4.6864338170835382E-3</v>
      </c>
      <c r="I67" s="52">
        <v>1.8647219216989912E-3</v>
      </c>
      <c r="J67" s="52">
        <v>1.8025412260566961E-3</v>
      </c>
      <c r="K67" s="52">
        <v>2.8158391771445248E-3</v>
      </c>
      <c r="L67" s="52">
        <v>3.5951961818361279E-3</v>
      </c>
      <c r="M67" s="52">
        <v>2.6402481264271296E-3</v>
      </c>
      <c r="N67" s="52">
        <v>8.4149531431693667E-4</v>
      </c>
      <c r="O67" s="52">
        <v>8.6514375117498091E-4</v>
      </c>
      <c r="P67" s="52">
        <v>0</v>
      </c>
      <c r="Q67" s="52">
        <v>0</v>
      </c>
      <c r="R67" s="52">
        <v>0</v>
      </c>
      <c r="S67" s="52">
        <v>0</v>
      </c>
      <c r="T67" s="52">
        <v>1.6847814712223532E-3</v>
      </c>
      <c r="U67" s="52">
        <v>7.6958212908513363E-4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2.5166373272852895E-3</v>
      </c>
      <c r="M68" s="52">
        <v>1.2001127847396044E-3</v>
      </c>
      <c r="N68" s="52">
        <v>1.2021361633099096E-3</v>
      </c>
      <c r="O68" s="52">
        <v>5.1908625070498857E-3</v>
      </c>
      <c r="P68" s="52">
        <v>8.9392954149682177E-3</v>
      </c>
      <c r="Q68" s="52">
        <v>2.6236472010503727E-2</v>
      </c>
      <c r="R68" s="52">
        <v>3.9399458717512582E-2</v>
      </c>
      <c r="S68" s="52">
        <v>0.21304727477559099</v>
      </c>
      <c r="T68" s="52">
        <v>1.3119954910232212</v>
      </c>
      <c r="U68" s="52">
        <v>12.271097148516917</v>
      </c>
      <c r="V68" s="52">
        <v>11.056064200001103</v>
      </c>
      <c r="W68" s="52">
        <v>11.098417661253629</v>
      </c>
      <c r="X68" s="52">
        <v>8.2788992516633559</v>
      </c>
      <c r="Y68" s="52">
        <v>11.03411907364241</v>
      </c>
      <c r="Z68" s="52">
        <v>1.6718349915517169E-3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1.2885916409533349E-2</v>
      </c>
      <c r="I69" s="52">
        <v>5.1322204065095807E-2</v>
      </c>
      <c r="J69" s="52">
        <v>5.1880065307272322E-2</v>
      </c>
      <c r="K69" s="52">
        <v>4.7740447131471152E-2</v>
      </c>
      <c r="L69" s="52">
        <v>9.4336417550878432E-2</v>
      </c>
      <c r="M69" s="52">
        <v>8.3687364851941642E-2</v>
      </c>
      <c r="N69" s="52">
        <v>7.9527681063285588E-2</v>
      </c>
      <c r="O69" s="52">
        <v>0.10045255818622727</v>
      </c>
      <c r="P69" s="52">
        <v>0.10899830577710276</v>
      </c>
      <c r="Q69" s="52">
        <v>0.12620704215168149</v>
      </c>
      <c r="R69" s="52">
        <v>0.15770913277603196</v>
      </c>
      <c r="S69" s="52">
        <v>1.0395519543089728</v>
      </c>
      <c r="T69" s="52">
        <v>1.1429881915641644</v>
      </c>
      <c r="U69" s="52">
        <v>1.4570328809807251</v>
      </c>
      <c r="V69" s="52">
        <v>1.3967383433019642</v>
      </c>
      <c r="W69" s="52">
        <v>1.4841906334315875</v>
      </c>
      <c r="X69" s="52">
        <v>1.3917797774920617</v>
      </c>
      <c r="Y69" s="52">
        <v>1.9075481236180485</v>
      </c>
      <c r="Z69" s="52">
        <v>1.8408132872551457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9.8404561660167591</v>
      </c>
      <c r="Q72" s="55">
        <v>12.364756673824399</v>
      </c>
      <c r="R72" s="55">
        <v>10.192326335598294</v>
      </c>
      <c r="S72" s="55">
        <v>10.354058779305468</v>
      </c>
      <c r="T72" s="55">
        <v>16.079106480785754</v>
      </c>
      <c r="U72" s="55">
        <v>15.89686928597833</v>
      </c>
      <c r="V72" s="55">
        <v>10.622146373936744</v>
      </c>
      <c r="W72" s="55">
        <v>74.804113225955817</v>
      </c>
      <c r="X72" s="55">
        <v>92.977009023634537</v>
      </c>
      <c r="Y72" s="55">
        <v>59.053350694736402</v>
      </c>
      <c r="Z72" s="55">
        <v>83.755027351410064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292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731.88062885085651</v>
      </c>
      <c r="D2" s="21">
        <f t="shared" ref="D2:X2" si="0">SUM(D3,D17,D22,D25,D26,D51,D52)</f>
        <v>561.420561680015</v>
      </c>
      <c r="E2" s="21">
        <f t="shared" si="0"/>
        <v>629.98858623242347</v>
      </c>
      <c r="F2" s="21">
        <f t="shared" si="0"/>
        <v>759.76892962225145</v>
      </c>
      <c r="G2" s="21">
        <f t="shared" si="0"/>
        <v>557.58783376483063</v>
      </c>
      <c r="H2" s="21">
        <f t="shared" si="0"/>
        <v>570.09365431594063</v>
      </c>
      <c r="I2" s="21">
        <f t="shared" si="0"/>
        <v>527.49355194946941</v>
      </c>
      <c r="J2" s="21">
        <f t="shared" si="0"/>
        <v>570.33446712232626</v>
      </c>
      <c r="K2" s="21">
        <f t="shared" si="0"/>
        <v>479.4109361326278</v>
      </c>
      <c r="L2" s="21">
        <f t="shared" si="0"/>
        <v>484.38728019892517</v>
      </c>
      <c r="M2" s="21">
        <f t="shared" si="0"/>
        <v>515.85978540499241</v>
      </c>
      <c r="N2" s="21">
        <f t="shared" si="0"/>
        <v>452.28567873868838</v>
      </c>
      <c r="O2" s="21">
        <f t="shared" si="0"/>
        <v>497.15459902960583</v>
      </c>
      <c r="P2" s="21">
        <f t="shared" si="0"/>
        <v>474.69474574108915</v>
      </c>
      <c r="Q2" s="21">
        <f t="shared" si="0"/>
        <v>477.3570545946551</v>
      </c>
      <c r="R2" s="21">
        <f t="shared" si="0"/>
        <v>470.76640992364662</v>
      </c>
      <c r="S2" s="21">
        <f t="shared" si="0"/>
        <v>497.54880651972388</v>
      </c>
      <c r="T2" s="21">
        <f t="shared" si="0"/>
        <v>524.21341059553208</v>
      </c>
      <c r="U2" s="21">
        <f t="shared" si="0"/>
        <v>477.4375319626684</v>
      </c>
      <c r="V2" s="21">
        <f t="shared" si="0"/>
        <v>453.76816930658748</v>
      </c>
      <c r="W2" s="21">
        <f t="shared" si="0"/>
        <v>438.02982596945458</v>
      </c>
      <c r="X2" s="21">
        <f t="shared" si="0"/>
        <v>559.92742635855495</v>
      </c>
      <c r="Y2" s="21">
        <f t="shared" ref="Y2:Z2" si="1">SUM(Y3,Y17,Y22,Y25,Y26,Y51,Y52)</f>
        <v>460.24520746788539</v>
      </c>
      <c r="Z2" s="21">
        <f t="shared" si="1"/>
        <v>433.48560973628679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0</v>
      </c>
      <c r="D8" s="19">
        <f t="shared" ref="D8:X8" si="7">SUM(D9:D10)</f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  <c r="Y8" s="19">
        <f t="shared" ref="Y8:Z8" si="8">SUM(Y9:Y10)</f>
        <v>0</v>
      </c>
      <c r="Z8" s="19">
        <f t="shared" si="8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0</v>
      </c>
      <c r="D17" s="27">
        <f t="shared" ref="D17:X17" si="13">SUM(D18:D21)</f>
        <v>0</v>
      </c>
      <c r="E17" s="27">
        <f t="shared" si="13"/>
        <v>0</v>
      </c>
      <c r="F17" s="27">
        <f t="shared" si="13"/>
        <v>0</v>
      </c>
      <c r="G17" s="27">
        <f t="shared" si="13"/>
        <v>0</v>
      </c>
      <c r="H17" s="27">
        <f t="shared" si="13"/>
        <v>0</v>
      </c>
      <c r="I17" s="27">
        <f t="shared" si="13"/>
        <v>0</v>
      </c>
      <c r="J17" s="27">
        <f t="shared" si="13"/>
        <v>0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56.375245679657567</v>
      </c>
      <c r="D26" s="27">
        <f t="shared" ref="D26:X26" si="19">SUM(D27,D33)</f>
        <v>39.98461492294247</v>
      </c>
      <c r="E26" s="27">
        <f t="shared" si="19"/>
        <v>29.582629998066377</v>
      </c>
      <c r="F26" s="27">
        <f t="shared" si="19"/>
        <v>34.027475439406679</v>
      </c>
      <c r="G26" s="27">
        <f t="shared" si="19"/>
        <v>27.541551219220135</v>
      </c>
      <c r="H26" s="27">
        <f t="shared" si="19"/>
        <v>24.673894353691324</v>
      </c>
      <c r="I26" s="27">
        <f t="shared" si="19"/>
        <v>19.655131005744526</v>
      </c>
      <c r="J26" s="27">
        <f t="shared" si="19"/>
        <v>24.759692540084224</v>
      </c>
      <c r="K26" s="27">
        <f t="shared" si="19"/>
        <v>18.688047538724074</v>
      </c>
      <c r="L26" s="27">
        <f t="shared" si="19"/>
        <v>17.765497324186878</v>
      </c>
      <c r="M26" s="27">
        <f t="shared" si="19"/>
        <v>21.489320029138323</v>
      </c>
      <c r="N26" s="27">
        <f t="shared" si="19"/>
        <v>15.716469570061246</v>
      </c>
      <c r="O26" s="27">
        <f t="shared" si="19"/>
        <v>14.100072789287461</v>
      </c>
      <c r="P26" s="27">
        <f t="shared" si="19"/>
        <v>11.236065999842211</v>
      </c>
      <c r="Q26" s="27">
        <f t="shared" si="19"/>
        <v>11.22900050738598</v>
      </c>
      <c r="R26" s="27">
        <f t="shared" si="19"/>
        <v>13.942547694111472</v>
      </c>
      <c r="S26" s="27">
        <f t="shared" si="19"/>
        <v>12.415417877778392</v>
      </c>
      <c r="T26" s="27">
        <f t="shared" si="19"/>
        <v>12.299979598380656</v>
      </c>
      <c r="U26" s="27">
        <f t="shared" si="19"/>
        <v>13.500075944637922</v>
      </c>
      <c r="V26" s="27">
        <f t="shared" si="19"/>
        <v>13.873236951425309</v>
      </c>
      <c r="W26" s="27">
        <f t="shared" si="19"/>
        <v>16.418074302194082</v>
      </c>
      <c r="X26" s="27">
        <f t="shared" si="19"/>
        <v>16.019179440580064</v>
      </c>
      <c r="Y26" s="27">
        <f t="shared" ref="Y26:Z26" si="20">SUM(Y27,Y33)</f>
        <v>14.708920536416597</v>
      </c>
      <c r="Z26" s="27">
        <f t="shared" si="20"/>
        <v>15.22426051897958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56.375245679657567</v>
      </c>
      <c r="D33" s="19">
        <f t="shared" ref="D33:X33" si="25">SUM(D34:D50)</f>
        <v>39.98461492294247</v>
      </c>
      <c r="E33" s="19">
        <f t="shared" si="25"/>
        <v>29.582629998066377</v>
      </c>
      <c r="F33" s="19">
        <f t="shared" si="25"/>
        <v>34.027475439406679</v>
      </c>
      <c r="G33" s="19">
        <f t="shared" si="25"/>
        <v>27.541551219220135</v>
      </c>
      <c r="H33" s="19">
        <f t="shared" si="25"/>
        <v>24.673894353691324</v>
      </c>
      <c r="I33" s="19">
        <f t="shared" si="25"/>
        <v>19.655131005744526</v>
      </c>
      <c r="J33" s="19">
        <f t="shared" si="25"/>
        <v>24.759692540084224</v>
      </c>
      <c r="K33" s="19">
        <f t="shared" si="25"/>
        <v>18.688047538724074</v>
      </c>
      <c r="L33" s="19">
        <f t="shared" si="25"/>
        <v>17.765497324186878</v>
      </c>
      <c r="M33" s="19">
        <f t="shared" si="25"/>
        <v>21.489320029138323</v>
      </c>
      <c r="N33" s="19">
        <f t="shared" si="25"/>
        <v>15.716469570061246</v>
      </c>
      <c r="O33" s="19">
        <f t="shared" si="25"/>
        <v>14.100072789287461</v>
      </c>
      <c r="P33" s="19">
        <f t="shared" si="25"/>
        <v>11.236065999842211</v>
      </c>
      <c r="Q33" s="19">
        <f t="shared" si="25"/>
        <v>11.22900050738598</v>
      </c>
      <c r="R33" s="19">
        <f t="shared" si="25"/>
        <v>13.942547694111472</v>
      </c>
      <c r="S33" s="19">
        <f t="shared" si="25"/>
        <v>12.415417877778392</v>
      </c>
      <c r="T33" s="19">
        <f t="shared" si="25"/>
        <v>12.299979598380656</v>
      </c>
      <c r="U33" s="19">
        <f t="shared" si="25"/>
        <v>13.500075944637922</v>
      </c>
      <c r="V33" s="19">
        <f t="shared" si="25"/>
        <v>13.873236951425309</v>
      </c>
      <c r="W33" s="19">
        <f t="shared" si="25"/>
        <v>16.418074302194082</v>
      </c>
      <c r="X33" s="19">
        <f t="shared" si="25"/>
        <v>16.019179440580064</v>
      </c>
      <c r="Y33" s="19">
        <f t="shared" ref="Y33:Z33" si="26">SUM(Y34:Y50)</f>
        <v>14.708920536416597</v>
      </c>
      <c r="Z33" s="19">
        <f t="shared" si="26"/>
        <v>15.22426051897958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56.375245679657567</v>
      </c>
      <c r="D43" s="8">
        <v>39.98461492294247</v>
      </c>
      <c r="E43" s="8">
        <v>29.582629998066377</v>
      </c>
      <c r="F43" s="8">
        <v>34.027475439406679</v>
      </c>
      <c r="G43" s="8">
        <v>27.541551219220135</v>
      </c>
      <c r="H43" s="8">
        <v>24.673894353691324</v>
      </c>
      <c r="I43" s="8">
        <v>19.655131005744526</v>
      </c>
      <c r="J43" s="8">
        <v>24.759692540084224</v>
      </c>
      <c r="K43" s="8">
        <v>18.688047538724074</v>
      </c>
      <c r="L43" s="8">
        <v>17.765497324186878</v>
      </c>
      <c r="M43" s="8">
        <v>21.489320029138323</v>
      </c>
      <c r="N43" s="8">
        <v>15.716469570061246</v>
      </c>
      <c r="O43" s="8">
        <v>14.100072789287461</v>
      </c>
      <c r="P43" s="8">
        <v>11.236065999842211</v>
      </c>
      <c r="Q43" s="8">
        <v>11.22900050738598</v>
      </c>
      <c r="R43" s="8">
        <v>13.942547694111472</v>
      </c>
      <c r="S43" s="8">
        <v>12.415417877778392</v>
      </c>
      <c r="T43" s="8">
        <v>12.299979598380656</v>
      </c>
      <c r="U43" s="8">
        <v>13.500075944637922</v>
      </c>
      <c r="V43" s="8">
        <v>13.873236951425309</v>
      </c>
      <c r="W43" s="8">
        <v>16.418074302194082</v>
      </c>
      <c r="X43" s="8">
        <v>16.019179440580064</v>
      </c>
      <c r="Y43" s="8">
        <v>14.708920536416597</v>
      </c>
      <c r="Z43" s="8">
        <v>15.22426051897958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675.5053831711989</v>
      </c>
      <c r="D51" s="27">
        <v>521.43594675707254</v>
      </c>
      <c r="E51" s="27">
        <v>600.40595623435706</v>
      </c>
      <c r="F51" s="27">
        <v>725.74145418284479</v>
      </c>
      <c r="G51" s="27">
        <v>530.04628254561055</v>
      </c>
      <c r="H51" s="27">
        <v>545.41975996224926</v>
      </c>
      <c r="I51" s="27">
        <v>507.83842094372488</v>
      </c>
      <c r="J51" s="27">
        <v>545.57477458224207</v>
      </c>
      <c r="K51" s="27">
        <v>460.72288859390375</v>
      </c>
      <c r="L51" s="27">
        <v>466.6217828747383</v>
      </c>
      <c r="M51" s="27">
        <v>494.37046537585411</v>
      </c>
      <c r="N51" s="27">
        <v>436.56920916862714</v>
      </c>
      <c r="O51" s="27">
        <v>483.05452624031835</v>
      </c>
      <c r="P51" s="27">
        <v>463.45867974124695</v>
      </c>
      <c r="Q51" s="27">
        <v>466.12805408726911</v>
      </c>
      <c r="R51" s="27">
        <v>456.82386222953517</v>
      </c>
      <c r="S51" s="27">
        <v>485.13338864194549</v>
      </c>
      <c r="T51" s="27">
        <v>511.91343099715147</v>
      </c>
      <c r="U51" s="27">
        <v>463.9374560180305</v>
      </c>
      <c r="V51" s="27">
        <v>439.89493235516215</v>
      </c>
      <c r="W51" s="27">
        <v>421.61175166726048</v>
      </c>
      <c r="X51" s="27">
        <v>543.90824691797491</v>
      </c>
      <c r="Y51" s="27">
        <v>445.53628693146879</v>
      </c>
      <c r="Z51" s="27">
        <v>418.26134921730721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0</v>
      </c>
      <c r="D52" s="27">
        <f t="shared" ref="D52:X52" si="28">SUM(D53:D54)</f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si="28"/>
        <v>0</v>
      </c>
      <c r="Y52" s="27">
        <f t="shared" ref="Y52:Z52" si="29">SUM(Y53:Y54)</f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1.3175360469161699</v>
      </c>
      <c r="D61" s="49">
        <f t="shared" ref="D61:X61" si="31">SUM(D62:D72)</f>
        <v>1.0786262858558171</v>
      </c>
      <c r="E61" s="49">
        <f t="shared" si="31"/>
        <v>1.3596763715289208</v>
      </c>
      <c r="F61" s="49">
        <f t="shared" si="31"/>
        <v>1.3754733085336859</v>
      </c>
      <c r="G61" s="49">
        <f t="shared" si="31"/>
        <v>1.3520974220537787</v>
      </c>
      <c r="H61" s="49">
        <f t="shared" si="31"/>
        <v>1.2936493890545142</v>
      </c>
      <c r="I61" s="49">
        <f t="shared" si="31"/>
        <v>1.2959968677375064</v>
      </c>
      <c r="J61" s="49">
        <f t="shared" si="31"/>
        <v>2.0132077761405225</v>
      </c>
      <c r="K61" s="49">
        <f t="shared" si="31"/>
        <v>1.7218601364817245</v>
      </c>
      <c r="L61" s="49">
        <f t="shared" si="31"/>
        <v>3.4843820481754553</v>
      </c>
      <c r="M61" s="49">
        <f t="shared" si="31"/>
        <v>4.1449576429706143</v>
      </c>
      <c r="N61" s="49">
        <f t="shared" si="31"/>
        <v>4.4064750138019573</v>
      </c>
      <c r="O61" s="49">
        <f t="shared" si="31"/>
        <v>4.5385360916189708</v>
      </c>
      <c r="P61" s="49">
        <f t="shared" si="31"/>
        <v>9.8142180124698761</v>
      </c>
      <c r="Q61" s="49">
        <f t="shared" si="31"/>
        <v>10.603323059595954</v>
      </c>
      <c r="R61" s="49">
        <f t="shared" si="31"/>
        <v>10.125954297303391</v>
      </c>
      <c r="S61" s="49">
        <f t="shared" si="31"/>
        <v>9.2025938062872612</v>
      </c>
      <c r="T61" s="49">
        <f t="shared" si="31"/>
        <v>11.259150580361412</v>
      </c>
      <c r="U61" s="49">
        <f t="shared" si="31"/>
        <v>13.292290279934395</v>
      </c>
      <c r="V61" s="49">
        <f t="shared" si="31"/>
        <v>12.385811648303578</v>
      </c>
      <c r="W61" s="49">
        <f t="shared" si="31"/>
        <v>14.408699252596259</v>
      </c>
      <c r="X61" s="49">
        <f t="shared" si="31"/>
        <v>13.723777006380079</v>
      </c>
      <c r="Y61" s="49">
        <f t="shared" ref="Y61:Z61" si="32">SUM(Y62:Y72)</f>
        <v>14.55616363341063</v>
      </c>
      <c r="Z61" s="49">
        <f t="shared" si="32"/>
        <v>18.557989952993122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1.3175360469161699</v>
      </c>
      <c r="D64" s="52">
        <v>1.0786262858558171</v>
      </c>
      <c r="E64" s="52">
        <v>1.3596763715289208</v>
      </c>
      <c r="F64" s="52">
        <v>1.3754733085336859</v>
      </c>
      <c r="G64" s="52">
        <v>1.3520974220537787</v>
      </c>
      <c r="H64" s="52">
        <v>1.2933686925190264</v>
      </c>
      <c r="I64" s="52">
        <v>1.2949518986872239</v>
      </c>
      <c r="J64" s="52">
        <v>2.0122123198033246</v>
      </c>
      <c r="K64" s="52">
        <v>1.720950243047463</v>
      </c>
      <c r="L64" s="52">
        <v>3.4827779389037912</v>
      </c>
      <c r="M64" s="52">
        <v>4.1433480048464766</v>
      </c>
      <c r="N64" s="52">
        <v>4.4049827662898648</v>
      </c>
      <c r="O64" s="52">
        <v>4.5369290576015846</v>
      </c>
      <c r="P64" s="52">
        <v>9.6134963212405822</v>
      </c>
      <c r="Q64" s="52">
        <v>10.354618263298867</v>
      </c>
      <c r="R64" s="52">
        <v>9.9131677047293394</v>
      </c>
      <c r="S64" s="52">
        <v>8.890556443816271</v>
      </c>
      <c r="T64" s="52">
        <v>10.831420252328966</v>
      </c>
      <c r="U64" s="52">
        <v>12.61481732261317</v>
      </c>
      <c r="V64" s="52">
        <v>11.93153304865209</v>
      </c>
      <c r="W64" s="52">
        <v>12.616592767598918</v>
      </c>
      <c r="X64" s="52">
        <v>11.664733201560397</v>
      </c>
      <c r="Y64" s="52">
        <v>13.013405856357217</v>
      </c>
      <c r="Z64" s="52">
        <v>16.351601091133247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7.4508204867892516E-6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4.3200300960362663E-5</v>
      </c>
      <c r="I67" s="52">
        <v>1.7388535827736056E-5</v>
      </c>
      <c r="J67" s="52">
        <v>1.7518715390350699E-5</v>
      </c>
      <c r="K67" s="52">
        <v>2.3375306954769137E-5</v>
      </c>
      <c r="L67" s="52">
        <v>3.7856227605326016E-5</v>
      </c>
      <c r="M67" s="52">
        <v>2.7587754510605224E-5</v>
      </c>
      <c r="N67" s="52">
        <v>8.1782589946993886E-6</v>
      </c>
      <c r="O67" s="52">
        <v>7.4508204867892516E-6</v>
      </c>
      <c r="P67" s="52">
        <v>0</v>
      </c>
      <c r="Q67" s="52">
        <v>0</v>
      </c>
      <c r="R67" s="52">
        <v>0</v>
      </c>
      <c r="S67" s="52">
        <v>0</v>
      </c>
      <c r="T67" s="52">
        <v>2.5978627406307552E-5</v>
      </c>
      <c r="U67" s="52">
        <v>1.1872984220326771E-5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2.6499359323728203E-5</v>
      </c>
      <c r="M68" s="52">
        <v>1.2539888413911461E-5</v>
      </c>
      <c r="N68" s="52">
        <v>1.168322713528484E-5</v>
      </c>
      <c r="O68" s="52">
        <v>4.4704922920735506E-5</v>
      </c>
      <c r="P68" s="52">
        <v>8.4317023456560735E-5</v>
      </c>
      <c r="Q68" s="52">
        <v>4.4192738185806925E-4</v>
      </c>
      <c r="R68" s="52">
        <v>8.309488632085594E-4</v>
      </c>
      <c r="S68" s="52">
        <v>4.5542963145633643E-3</v>
      </c>
      <c r="T68" s="52">
        <v>2.0230423115538576E-2</v>
      </c>
      <c r="U68" s="52">
        <v>0.19096167350946588</v>
      </c>
      <c r="V68" s="52">
        <v>0.15675191736163605</v>
      </c>
      <c r="W68" s="52">
        <v>0.16533096032665084</v>
      </c>
      <c r="X68" s="52">
        <v>0.15253012261360499</v>
      </c>
      <c r="Y68" s="52">
        <v>0.20961328292340325</v>
      </c>
      <c r="Z68" s="52">
        <v>4.1827769734716807E-5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2.3749623452748876E-4</v>
      </c>
      <c r="I69" s="52">
        <v>1.0275805144548337E-3</v>
      </c>
      <c r="J69" s="52">
        <v>9.7793762180770527E-4</v>
      </c>
      <c r="K69" s="52">
        <v>8.8651812730685428E-4</v>
      </c>
      <c r="L69" s="52">
        <v>1.5397536847351788E-3</v>
      </c>
      <c r="M69" s="52">
        <v>1.5695104812135827E-3</v>
      </c>
      <c r="N69" s="52">
        <v>1.4723860259626318E-3</v>
      </c>
      <c r="O69" s="52">
        <v>1.54742745349145E-3</v>
      </c>
      <c r="P69" s="52">
        <v>1.3478013723941741E-3</v>
      </c>
      <c r="Q69" s="52">
        <v>2.1478551345524774E-3</v>
      </c>
      <c r="R69" s="52">
        <v>3.3261427660071429E-3</v>
      </c>
      <c r="S69" s="52">
        <v>2.6104236566541178E-2</v>
      </c>
      <c r="T69" s="52">
        <v>5.9628291477338086E-2</v>
      </c>
      <c r="U69" s="52">
        <v>6.6407318920471664E-2</v>
      </c>
      <c r="V69" s="52">
        <v>6.8099115298835958E-2</v>
      </c>
      <c r="W69" s="52">
        <v>6.7445596826262527E-2</v>
      </c>
      <c r="X69" s="52">
        <v>6.6831986508579369E-2</v>
      </c>
      <c r="Y69" s="52">
        <v>9.4534349074164428E-2</v>
      </c>
      <c r="Z69" s="52">
        <v>0.11306509276220876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0.19928957283344428</v>
      </c>
      <c r="Q72" s="55">
        <v>0.24611501378067577</v>
      </c>
      <c r="R72" s="55">
        <v>0.20862950094483657</v>
      </c>
      <c r="S72" s="55">
        <v>0.28137882958988703</v>
      </c>
      <c r="T72" s="55">
        <v>0.34784563481216368</v>
      </c>
      <c r="U72" s="55">
        <v>0.42009209190706531</v>
      </c>
      <c r="V72" s="55">
        <v>0.22942756699101635</v>
      </c>
      <c r="W72" s="55">
        <v>1.5593299278444266</v>
      </c>
      <c r="X72" s="55">
        <v>1.8396816956974957</v>
      </c>
      <c r="Y72" s="55">
        <v>1.2386101450558451</v>
      </c>
      <c r="Z72" s="55">
        <v>2.0932819413279318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51162.231366660657</v>
      </c>
      <c r="D2" s="21">
        <f t="shared" ref="D2:X2" si="0">SUM(D3,D17,D22,D25,D26,D51,D52)</f>
        <v>51832.560031568988</v>
      </c>
      <c r="E2" s="21">
        <f t="shared" si="0"/>
        <v>53404.108353818876</v>
      </c>
      <c r="F2" s="21">
        <f t="shared" si="0"/>
        <v>52860.788635137564</v>
      </c>
      <c r="G2" s="21">
        <f t="shared" si="0"/>
        <v>51109.924757711546</v>
      </c>
      <c r="H2" s="21">
        <f t="shared" si="0"/>
        <v>47383.831666806953</v>
      </c>
      <c r="I2" s="21">
        <f t="shared" si="0"/>
        <v>44073.191907642307</v>
      </c>
      <c r="J2" s="21">
        <f t="shared" si="0"/>
        <v>43827.316529618838</v>
      </c>
      <c r="K2" s="21">
        <f t="shared" si="0"/>
        <v>41962.144943104096</v>
      </c>
      <c r="L2" s="21">
        <f t="shared" si="0"/>
        <v>39291.863316079151</v>
      </c>
      <c r="M2" s="21">
        <f t="shared" si="0"/>
        <v>40553.508466106417</v>
      </c>
      <c r="N2" s="21">
        <f t="shared" si="0"/>
        <v>39831.510901038491</v>
      </c>
      <c r="O2" s="21">
        <f t="shared" si="0"/>
        <v>39930.99566442355</v>
      </c>
      <c r="P2" s="21">
        <f t="shared" si="0"/>
        <v>38865.117044433711</v>
      </c>
      <c r="Q2" s="21">
        <f t="shared" si="0"/>
        <v>38484.713316561574</v>
      </c>
      <c r="R2" s="21">
        <f t="shared" si="0"/>
        <v>38839.137650525889</v>
      </c>
      <c r="S2" s="21">
        <f t="shared" si="0"/>
        <v>39771.689745361895</v>
      </c>
      <c r="T2" s="21">
        <f t="shared" si="0"/>
        <v>39984.5752185725</v>
      </c>
      <c r="U2" s="21">
        <f t="shared" si="0"/>
        <v>40270.229184847507</v>
      </c>
      <c r="V2" s="21">
        <f t="shared" si="0"/>
        <v>38624.556318439027</v>
      </c>
      <c r="W2" s="21">
        <f t="shared" si="0"/>
        <v>37471.463587740269</v>
      </c>
      <c r="X2" s="21">
        <f t="shared" si="0"/>
        <v>39700.742073341229</v>
      </c>
      <c r="Y2" s="21">
        <f t="shared" ref="Y2:Z2" si="1">SUM(Y3,Y17,Y22,Y25,Y26,Y51,Y52)</f>
        <v>38175.443943637736</v>
      </c>
      <c r="Z2" s="21">
        <f t="shared" si="1"/>
        <v>36500.417746601794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8645.8868961656244</v>
      </c>
      <c r="D3" s="24">
        <f t="shared" ref="D3:X3" si="3">SUM(D4,D8,D11)</f>
        <v>7913.6965957370394</v>
      </c>
      <c r="E3" s="24">
        <f t="shared" si="3"/>
        <v>7887.7120059012805</v>
      </c>
      <c r="F3" s="24">
        <f t="shared" si="3"/>
        <v>7449.5598944491521</v>
      </c>
      <c r="G3" s="24">
        <f t="shared" si="3"/>
        <v>7645.2071352421026</v>
      </c>
      <c r="H3" s="24">
        <f t="shared" si="3"/>
        <v>7635.1664061942465</v>
      </c>
      <c r="I3" s="24">
        <f t="shared" si="3"/>
        <v>7115.6069363510742</v>
      </c>
      <c r="J3" s="24">
        <f t="shared" si="3"/>
        <v>7210.3778375926431</v>
      </c>
      <c r="K3" s="24">
        <f t="shared" si="3"/>
        <v>6150.5724688662904</v>
      </c>
      <c r="L3" s="24">
        <f t="shared" si="3"/>
        <v>5857.234634250106</v>
      </c>
      <c r="M3" s="24">
        <f t="shared" si="3"/>
        <v>5826.8566072335252</v>
      </c>
      <c r="N3" s="24">
        <f t="shared" si="3"/>
        <v>5663.2407763878364</v>
      </c>
      <c r="O3" s="24">
        <f t="shared" si="3"/>
        <v>6031.4672950135355</v>
      </c>
      <c r="P3" s="24">
        <f t="shared" si="3"/>
        <v>4980.935128595007</v>
      </c>
      <c r="Q3" s="24">
        <f t="shared" si="3"/>
        <v>4872.9187445477646</v>
      </c>
      <c r="R3" s="24">
        <f t="shared" si="3"/>
        <v>5110.9063108137689</v>
      </c>
      <c r="S3" s="24">
        <f t="shared" si="3"/>
        <v>4976.7711340966234</v>
      </c>
      <c r="T3" s="24">
        <f t="shared" si="3"/>
        <v>5278.1668288345845</v>
      </c>
      <c r="U3" s="24">
        <f t="shared" si="3"/>
        <v>5596.3969352590484</v>
      </c>
      <c r="V3" s="24">
        <f t="shared" si="3"/>
        <v>4590.3061406573079</v>
      </c>
      <c r="W3" s="24">
        <f t="shared" si="3"/>
        <v>4368.3013226397479</v>
      </c>
      <c r="X3" s="24">
        <f t="shared" si="3"/>
        <v>4338.1780290338374</v>
      </c>
      <c r="Y3" s="24">
        <f t="shared" ref="Y3:Z3" si="4">SUM(Y4,Y8,Y11)</f>
        <v>3757.0907935999012</v>
      </c>
      <c r="Z3" s="24">
        <f t="shared" si="4"/>
        <v>3229.2913350685585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6560.7074997901709</v>
      </c>
      <c r="D4" s="19">
        <f t="shared" ref="D4:X4" si="6">SUM(D5:D7)</f>
        <v>5862.9547176406577</v>
      </c>
      <c r="E4" s="19">
        <f t="shared" si="6"/>
        <v>6109.1827689214351</v>
      </c>
      <c r="F4" s="19">
        <f t="shared" si="6"/>
        <v>5820.3361161904695</v>
      </c>
      <c r="G4" s="19">
        <f t="shared" si="6"/>
        <v>5890.7808192145558</v>
      </c>
      <c r="H4" s="19">
        <f t="shared" si="6"/>
        <v>6167.3817490365182</v>
      </c>
      <c r="I4" s="19">
        <f t="shared" si="6"/>
        <v>5667.1873329797845</v>
      </c>
      <c r="J4" s="19">
        <f t="shared" si="6"/>
        <v>5993.1313190424307</v>
      </c>
      <c r="K4" s="19">
        <f t="shared" si="6"/>
        <v>5031.5169299982736</v>
      </c>
      <c r="L4" s="19">
        <f t="shared" si="6"/>
        <v>4822.7296626509069</v>
      </c>
      <c r="M4" s="19">
        <f t="shared" si="6"/>
        <v>4736.8045792407174</v>
      </c>
      <c r="N4" s="19">
        <f t="shared" si="6"/>
        <v>4344.2525108578084</v>
      </c>
      <c r="O4" s="19">
        <f t="shared" si="6"/>
        <v>4405.4333437522982</v>
      </c>
      <c r="P4" s="19">
        <f t="shared" si="6"/>
        <v>3692.0348875754385</v>
      </c>
      <c r="Q4" s="19">
        <f t="shared" si="6"/>
        <v>3524.0767190451111</v>
      </c>
      <c r="R4" s="19">
        <f t="shared" si="6"/>
        <v>3653.159438396664</v>
      </c>
      <c r="S4" s="19">
        <f t="shared" si="6"/>
        <v>3613.9009926591661</v>
      </c>
      <c r="T4" s="19">
        <f t="shared" si="6"/>
        <v>3998.8377280902837</v>
      </c>
      <c r="U4" s="19">
        <f t="shared" si="6"/>
        <v>4280.23321356016</v>
      </c>
      <c r="V4" s="19">
        <f t="shared" si="6"/>
        <v>3451.9166704905979</v>
      </c>
      <c r="W4" s="19">
        <f t="shared" si="6"/>
        <v>3294.1606897979941</v>
      </c>
      <c r="X4" s="19">
        <f t="shared" si="6"/>
        <v>3362.3408425788512</v>
      </c>
      <c r="Y4" s="19">
        <f t="shared" ref="Y4:Z4" si="7">SUM(Y5:Y7)</f>
        <v>2692.0886305855597</v>
      </c>
      <c r="Z4" s="19">
        <f t="shared" si="7"/>
        <v>2280.1700936373081</v>
      </c>
    </row>
    <row r="5" spans="1:26" ht="11.25" customHeight="1" x14ac:dyDescent="0.2">
      <c r="A5" s="28" t="s">
        <v>4</v>
      </c>
      <c r="B5" s="7" t="s">
        <v>5</v>
      </c>
      <c r="C5" s="8">
        <v>103.68683999999996</v>
      </c>
      <c r="D5" s="8">
        <v>103.68683999999996</v>
      </c>
      <c r="E5" s="8">
        <v>112.32752795999994</v>
      </c>
      <c r="F5" s="8">
        <v>80.645359319999969</v>
      </c>
      <c r="G5" s="8">
        <v>62.213559859199961</v>
      </c>
      <c r="H5" s="8">
        <v>59.361917260799977</v>
      </c>
      <c r="I5" s="8">
        <v>98.269624511999993</v>
      </c>
      <c r="J5" s="8">
        <v>182.94023392543281</v>
      </c>
      <c r="K5" s="8">
        <v>126.27566697979555</v>
      </c>
      <c r="L5" s="8">
        <v>113.41652239319995</v>
      </c>
      <c r="M5" s="8">
        <v>115.10151346199996</v>
      </c>
      <c r="N5" s="8">
        <v>376.23599718959997</v>
      </c>
      <c r="O5" s="8">
        <v>562.8681672191999</v>
      </c>
      <c r="P5" s="8">
        <v>424.81974998973772</v>
      </c>
      <c r="Q5" s="8">
        <v>189.2848645212247</v>
      </c>
      <c r="R5" s="8">
        <v>154.84798296</v>
      </c>
      <c r="S5" s="8">
        <v>103.10605007999999</v>
      </c>
      <c r="T5" s="8">
        <v>119.39781525546708</v>
      </c>
      <c r="U5" s="8">
        <v>208.05446505275799</v>
      </c>
      <c r="V5" s="8">
        <v>83.315685989791376</v>
      </c>
      <c r="W5" s="8">
        <v>74.133576796347015</v>
      </c>
      <c r="X5" s="8">
        <v>115.7178001404483</v>
      </c>
      <c r="Y5" s="8">
        <v>44.386543806041971</v>
      </c>
      <c r="Z5" s="8">
        <v>6.364394990400001</v>
      </c>
    </row>
    <row r="6" spans="1:26" ht="11.25" customHeight="1" x14ac:dyDescent="0.2">
      <c r="A6" s="28" t="s">
        <v>6</v>
      </c>
      <c r="B6" s="7" t="s">
        <v>7</v>
      </c>
      <c r="C6" s="8">
        <v>2.6703616632</v>
      </c>
      <c r="D6" s="8">
        <v>0</v>
      </c>
      <c r="E6" s="8">
        <v>0</v>
      </c>
      <c r="F6" s="8">
        <v>2.6516497391999998</v>
      </c>
      <c r="G6" s="8">
        <v>0</v>
      </c>
      <c r="H6" s="8">
        <v>0</v>
      </c>
      <c r="I6" s="8">
        <v>0</v>
      </c>
      <c r="J6" s="8">
        <v>51.174390405600001</v>
      </c>
      <c r="K6" s="8">
        <v>16.684912305600001</v>
      </c>
      <c r="L6" s="8">
        <v>8.3839626024000022</v>
      </c>
      <c r="M6" s="8">
        <v>19.714883126399997</v>
      </c>
      <c r="N6" s="8">
        <v>13.879824789599999</v>
      </c>
      <c r="O6" s="8">
        <v>8.2873410311999987</v>
      </c>
      <c r="P6" s="8">
        <v>8.3380333344000004</v>
      </c>
      <c r="Q6" s="8">
        <v>5.5176360623999985</v>
      </c>
      <c r="R6" s="8">
        <v>2.7969223127999996</v>
      </c>
      <c r="S6" s="8">
        <v>8.3795397840000003</v>
      </c>
      <c r="T6" s="8">
        <v>7.8729569688000005</v>
      </c>
      <c r="U6" s="8">
        <v>7.4493870527999988</v>
      </c>
      <c r="V6" s="8">
        <v>9.2821349544000018</v>
      </c>
      <c r="W6" s="8">
        <v>9.5053171751999983</v>
      </c>
      <c r="X6" s="8">
        <v>4.1771818703999992</v>
      </c>
      <c r="Y6" s="8">
        <v>2.7210539664</v>
      </c>
      <c r="Z6" s="8">
        <v>0.14833452480000001</v>
      </c>
    </row>
    <row r="7" spans="1:26" ht="11.25" customHeight="1" x14ac:dyDescent="0.2">
      <c r="A7" s="28" t="s">
        <v>8</v>
      </c>
      <c r="B7" s="7" t="s">
        <v>9</v>
      </c>
      <c r="C7" s="8">
        <v>6454.3502981269712</v>
      </c>
      <c r="D7" s="8">
        <v>5759.2678776406574</v>
      </c>
      <c r="E7" s="8">
        <v>5996.8552409614349</v>
      </c>
      <c r="F7" s="8">
        <v>5737.0391071312697</v>
      </c>
      <c r="G7" s="8">
        <v>5828.5672593553554</v>
      </c>
      <c r="H7" s="8">
        <v>6108.0198317757186</v>
      </c>
      <c r="I7" s="8">
        <v>5568.9177084677849</v>
      </c>
      <c r="J7" s="8">
        <v>5759.0166947113976</v>
      </c>
      <c r="K7" s="8">
        <v>4888.5563507128782</v>
      </c>
      <c r="L7" s="8">
        <v>4700.9291776553073</v>
      </c>
      <c r="M7" s="8">
        <v>4601.9881826523178</v>
      </c>
      <c r="N7" s="8">
        <v>3954.1366888786083</v>
      </c>
      <c r="O7" s="8">
        <v>3834.2778355018986</v>
      </c>
      <c r="P7" s="8">
        <v>3258.8771042513008</v>
      </c>
      <c r="Q7" s="8">
        <v>3329.2742184614863</v>
      </c>
      <c r="R7" s="8">
        <v>3495.5145331238641</v>
      </c>
      <c r="S7" s="8">
        <v>3502.4154027951663</v>
      </c>
      <c r="T7" s="8">
        <v>3871.5669558660165</v>
      </c>
      <c r="U7" s="8">
        <v>4064.7293614546024</v>
      </c>
      <c r="V7" s="8">
        <v>3359.3188495464065</v>
      </c>
      <c r="W7" s="8">
        <v>3210.521795826447</v>
      </c>
      <c r="X7" s="8">
        <v>3242.4458605680029</v>
      </c>
      <c r="Y7" s="8">
        <v>2644.981032813118</v>
      </c>
      <c r="Z7" s="8">
        <v>2273.657364122108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593.54134496973359</v>
      </c>
      <c r="D8" s="19">
        <f t="shared" ref="D8:X8" si="9">SUM(D9:D10)</f>
        <v>565.32366828215959</v>
      </c>
      <c r="E8" s="19">
        <f t="shared" si="9"/>
        <v>546.93689727246226</v>
      </c>
      <c r="F8" s="19">
        <f t="shared" si="9"/>
        <v>463.31309852614351</v>
      </c>
      <c r="G8" s="19">
        <f t="shared" si="9"/>
        <v>284.49484290445929</v>
      </c>
      <c r="H8" s="19">
        <f t="shared" si="9"/>
        <v>578.19232871432905</v>
      </c>
      <c r="I8" s="19">
        <f t="shared" si="9"/>
        <v>698.05198498045252</v>
      </c>
      <c r="J8" s="19">
        <f t="shared" si="9"/>
        <v>362.23493652861532</v>
      </c>
      <c r="K8" s="19">
        <f t="shared" si="9"/>
        <v>299.31398406510124</v>
      </c>
      <c r="L8" s="19">
        <f t="shared" si="9"/>
        <v>295.31701659357645</v>
      </c>
      <c r="M8" s="19">
        <f t="shared" si="9"/>
        <v>306.82386361665829</v>
      </c>
      <c r="N8" s="19">
        <f t="shared" si="9"/>
        <v>440.59473786198612</v>
      </c>
      <c r="O8" s="19">
        <f t="shared" si="9"/>
        <v>598.36467038242085</v>
      </c>
      <c r="P8" s="19">
        <f t="shared" si="9"/>
        <v>501.70247876507716</v>
      </c>
      <c r="Q8" s="19">
        <f t="shared" si="9"/>
        <v>507.84078764618107</v>
      </c>
      <c r="R8" s="19">
        <f t="shared" si="9"/>
        <v>571.7037933946466</v>
      </c>
      <c r="S8" s="19">
        <f t="shared" si="9"/>
        <v>573.20125462244528</v>
      </c>
      <c r="T8" s="19">
        <f t="shared" si="9"/>
        <v>495.51317807969167</v>
      </c>
      <c r="U8" s="19">
        <f t="shared" si="9"/>
        <v>522.68070218290973</v>
      </c>
      <c r="V8" s="19">
        <f t="shared" si="9"/>
        <v>393.91793907650219</v>
      </c>
      <c r="W8" s="19">
        <f t="shared" si="9"/>
        <v>378.14952047992659</v>
      </c>
      <c r="X8" s="19">
        <f t="shared" si="9"/>
        <v>301.01031536170137</v>
      </c>
      <c r="Y8" s="19">
        <f t="shared" ref="Y8:Z8" si="10">SUM(Y9:Y10)</f>
        <v>330.61991612838983</v>
      </c>
      <c r="Z8" s="19">
        <f t="shared" si="10"/>
        <v>286.54112611418861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4.3593983999999999</v>
      </c>
      <c r="E9" s="8">
        <v>6.539097599999999</v>
      </c>
      <c r="F9" s="8">
        <v>4.3593983999999999</v>
      </c>
      <c r="G9" s="8">
        <v>2.1796991999999999</v>
      </c>
      <c r="H9" s="8">
        <v>4.3593983999999999</v>
      </c>
      <c r="I9" s="8">
        <v>4.3593983999999999</v>
      </c>
      <c r="J9" s="8">
        <v>4.3593983999999999</v>
      </c>
      <c r="K9" s="8">
        <v>2.1796991999999999</v>
      </c>
      <c r="L9" s="8">
        <v>0</v>
      </c>
      <c r="M9" s="8">
        <v>0</v>
      </c>
      <c r="N9" s="8">
        <v>0</v>
      </c>
      <c r="O9" s="8">
        <v>34.509127181241801</v>
      </c>
      <c r="P9" s="8">
        <v>27.619496835374953</v>
      </c>
      <c r="Q9" s="8">
        <v>29.654954746576532</v>
      </c>
      <c r="R9" s="8">
        <v>31.723807315728237</v>
      </c>
      <c r="S9" s="8">
        <v>36.714720269345278</v>
      </c>
      <c r="T9" s="8">
        <v>30.155701005079045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593.54134496973359</v>
      </c>
      <c r="D10" s="8">
        <v>560.96426988215956</v>
      </c>
      <c r="E10" s="8">
        <v>540.39779967246227</v>
      </c>
      <c r="F10" s="8">
        <v>458.95370012614353</v>
      </c>
      <c r="G10" s="8">
        <v>282.31514370445927</v>
      </c>
      <c r="H10" s="8">
        <v>573.83293031432902</v>
      </c>
      <c r="I10" s="8">
        <v>693.69258658045248</v>
      </c>
      <c r="J10" s="8">
        <v>357.87553812861535</v>
      </c>
      <c r="K10" s="8">
        <v>297.13428486510122</v>
      </c>
      <c r="L10" s="8">
        <v>295.31701659357645</v>
      </c>
      <c r="M10" s="8">
        <v>306.82386361665829</v>
      </c>
      <c r="N10" s="8">
        <v>440.59473786198612</v>
      </c>
      <c r="O10" s="8">
        <v>563.8555432011791</v>
      </c>
      <c r="P10" s="8">
        <v>474.08298192970221</v>
      </c>
      <c r="Q10" s="8">
        <v>478.18583289960452</v>
      </c>
      <c r="R10" s="8">
        <v>539.97998607891839</v>
      </c>
      <c r="S10" s="8">
        <v>536.48653435309996</v>
      </c>
      <c r="T10" s="8">
        <v>465.35747707461263</v>
      </c>
      <c r="U10" s="8">
        <v>522.68070218290973</v>
      </c>
      <c r="V10" s="8">
        <v>393.91793907650219</v>
      </c>
      <c r="W10" s="8">
        <v>378.14952047992659</v>
      </c>
      <c r="X10" s="8">
        <v>301.01031536170137</v>
      </c>
      <c r="Y10" s="8">
        <v>330.61991612838983</v>
      </c>
      <c r="Z10" s="8">
        <v>286.54112611418861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1491.63805140572</v>
      </c>
      <c r="D11" s="19">
        <f t="shared" ref="D11:X11" si="12">SUM(D12:D16)</f>
        <v>1485.4182098142221</v>
      </c>
      <c r="E11" s="19">
        <f t="shared" si="12"/>
        <v>1231.592339707383</v>
      </c>
      <c r="F11" s="19">
        <f t="shared" si="12"/>
        <v>1165.9106797325396</v>
      </c>
      <c r="G11" s="19">
        <f t="shared" si="12"/>
        <v>1469.9314731230884</v>
      </c>
      <c r="H11" s="19">
        <f t="shared" si="12"/>
        <v>889.59232844339977</v>
      </c>
      <c r="I11" s="19">
        <f t="shared" si="12"/>
        <v>750.36761839083692</v>
      </c>
      <c r="J11" s="19">
        <f t="shared" si="12"/>
        <v>855.0115820215965</v>
      </c>
      <c r="K11" s="19">
        <f t="shared" si="12"/>
        <v>819.74155480291586</v>
      </c>
      <c r="L11" s="19">
        <f t="shared" si="12"/>
        <v>739.18795500562248</v>
      </c>
      <c r="M11" s="19">
        <f t="shared" si="12"/>
        <v>783.22816437615018</v>
      </c>
      <c r="N11" s="19">
        <f t="shared" si="12"/>
        <v>878.39352766804177</v>
      </c>
      <c r="O11" s="19">
        <f t="shared" si="12"/>
        <v>1027.6692808788164</v>
      </c>
      <c r="P11" s="19">
        <f t="shared" si="12"/>
        <v>787.19776225449141</v>
      </c>
      <c r="Q11" s="19">
        <f t="shared" si="12"/>
        <v>841.0012378564727</v>
      </c>
      <c r="R11" s="19">
        <f t="shared" si="12"/>
        <v>886.04307902245773</v>
      </c>
      <c r="S11" s="19">
        <f t="shared" si="12"/>
        <v>789.668886815012</v>
      </c>
      <c r="T11" s="19">
        <f t="shared" si="12"/>
        <v>783.81592266460939</v>
      </c>
      <c r="U11" s="19">
        <f t="shared" si="12"/>
        <v>793.48301951597796</v>
      </c>
      <c r="V11" s="19">
        <f t="shared" si="12"/>
        <v>744.47153109020769</v>
      </c>
      <c r="W11" s="19">
        <f t="shared" si="12"/>
        <v>695.99111236182694</v>
      </c>
      <c r="X11" s="19">
        <f t="shared" si="12"/>
        <v>674.82687109328435</v>
      </c>
      <c r="Y11" s="19">
        <f t="shared" ref="Y11:Z11" si="13">SUM(Y12:Y16)</f>
        <v>734.38224688595187</v>
      </c>
      <c r="Z11" s="19">
        <f t="shared" si="13"/>
        <v>662.58011531706211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3.0740968103999999</v>
      </c>
      <c r="I12" s="8">
        <v>3.0844585464000001</v>
      </c>
      <c r="J12" s="8">
        <v>0</v>
      </c>
      <c r="K12" s="8">
        <v>0</v>
      </c>
      <c r="L12" s="8">
        <v>0</v>
      </c>
      <c r="M12" s="8">
        <v>0</v>
      </c>
      <c r="N12" s="8">
        <v>17.119828800106667</v>
      </c>
      <c r="O12" s="8">
        <v>133.53612840083196</v>
      </c>
      <c r="P12" s="8">
        <v>34.240042800213331</v>
      </c>
      <c r="Q12" s="8">
        <v>0</v>
      </c>
      <c r="R12" s="8">
        <v>0</v>
      </c>
      <c r="S12" s="8">
        <v>0</v>
      </c>
      <c r="T12" s="8">
        <v>0</v>
      </c>
      <c r="U12" s="8">
        <v>0.70870535999999984</v>
      </c>
      <c r="V12" s="8">
        <v>5.4830159999999989E-2</v>
      </c>
      <c r="W12" s="8">
        <v>5.4489599999999978E-2</v>
      </c>
      <c r="X12" s="8">
        <v>0.1089792</v>
      </c>
      <c r="Y12" s="8">
        <v>0.14031072</v>
      </c>
      <c r="Z12" s="8">
        <v>2.009304E-2</v>
      </c>
    </row>
    <row r="13" spans="1:26" ht="11.25" customHeight="1" x14ac:dyDescent="0.2">
      <c r="A13" s="28" t="s">
        <v>16</v>
      </c>
      <c r="B13" s="7" t="s">
        <v>17</v>
      </c>
      <c r="C13" s="8">
        <v>1115.626986463878</v>
      </c>
      <c r="D13" s="8">
        <v>1129.8933718819499</v>
      </c>
      <c r="E13" s="8">
        <v>822.62824588366334</v>
      </c>
      <c r="F13" s="8">
        <v>662.06678647973945</v>
      </c>
      <c r="G13" s="8">
        <v>760.17748779988813</v>
      </c>
      <c r="H13" s="8">
        <v>563.76921361979976</v>
      </c>
      <c r="I13" s="8">
        <v>464.09306113683681</v>
      </c>
      <c r="J13" s="8">
        <v>542.03396410159644</v>
      </c>
      <c r="K13" s="8">
        <v>486.09521552611579</v>
      </c>
      <c r="L13" s="8">
        <v>419.90235603922247</v>
      </c>
      <c r="M13" s="8">
        <v>437.09715156495014</v>
      </c>
      <c r="N13" s="8">
        <v>409.58384646927561</v>
      </c>
      <c r="O13" s="8">
        <v>364.25282758783186</v>
      </c>
      <c r="P13" s="8">
        <v>337.92227902036228</v>
      </c>
      <c r="Q13" s="8">
        <v>363.35221510676513</v>
      </c>
      <c r="R13" s="8">
        <v>470.96590234001786</v>
      </c>
      <c r="S13" s="8">
        <v>408.75334516667363</v>
      </c>
      <c r="T13" s="8">
        <v>393.40733228821097</v>
      </c>
      <c r="U13" s="8">
        <v>407.77662154597328</v>
      </c>
      <c r="V13" s="8">
        <v>396.4949603026476</v>
      </c>
      <c r="W13" s="8">
        <v>380.74031343688569</v>
      </c>
      <c r="X13" s="8">
        <v>392.76524821307703</v>
      </c>
      <c r="Y13" s="8">
        <v>402.66130554861445</v>
      </c>
      <c r="Z13" s="8">
        <v>443.68999496586002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376.01106494184199</v>
      </c>
      <c r="D16" s="8">
        <v>355.52483793227231</v>
      </c>
      <c r="E16" s="8">
        <v>408.96409382371957</v>
      </c>
      <c r="F16" s="8">
        <v>503.84389325280011</v>
      </c>
      <c r="G16" s="8">
        <v>709.75398532320014</v>
      </c>
      <c r="H16" s="8">
        <v>322.74901801320004</v>
      </c>
      <c r="I16" s="8">
        <v>283.19009870760004</v>
      </c>
      <c r="J16" s="8">
        <v>312.97761792</v>
      </c>
      <c r="K16" s="8">
        <v>333.64633927680006</v>
      </c>
      <c r="L16" s="8">
        <v>319.28559896640002</v>
      </c>
      <c r="M16" s="8">
        <v>346.13101281120004</v>
      </c>
      <c r="N16" s="8">
        <v>451.68985239865953</v>
      </c>
      <c r="O16" s="8">
        <v>529.88032489015256</v>
      </c>
      <c r="P16" s="8">
        <v>415.03544043391588</v>
      </c>
      <c r="Q16" s="8">
        <v>477.64902274970757</v>
      </c>
      <c r="R16" s="8">
        <v>415.07717668243993</v>
      </c>
      <c r="S16" s="8">
        <v>380.91554164833832</v>
      </c>
      <c r="T16" s="8">
        <v>390.40859037639848</v>
      </c>
      <c r="U16" s="8">
        <v>384.99769261000472</v>
      </c>
      <c r="V16" s="8">
        <v>347.92174062756015</v>
      </c>
      <c r="W16" s="8">
        <v>315.19630932494124</v>
      </c>
      <c r="X16" s="8">
        <v>281.9526436802073</v>
      </c>
      <c r="Y16" s="8">
        <v>331.58063061733748</v>
      </c>
      <c r="Z16" s="8">
        <v>218.87002731120214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96.343559999999997</v>
      </c>
      <c r="D17" s="27">
        <f t="shared" ref="D17:X17" si="15">SUM(D18:D21)</f>
        <v>86.833079999999995</v>
      </c>
      <c r="E17" s="27">
        <f t="shared" si="15"/>
        <v>84.675240000000016</v>
      </c>
      <c r="F17" s="27">
        <f t="shared" si="15"/>
        <v>8.4315599999999975</v>
      </c>
      <c r="G17" s="27">
        <f t="shared" si="15"/>
        <v>11.428559999999999</v>
      </c>
      <c r="H17" s="27">
        <f t="shared" si="15"/>
        <v>1.3586400000000001</v>
      </c>
      <c r="I17" s="27">
        <f t="shared" si="15"/>
        <v>0.43956000000000006</v>
      </c>
      <c r="J17" s="27">
        <f t="shared" si="15"/>
        <v>3.9959999999999996E-2</v>
      </c>
      <c r="K17" s="27">
        <f t="shared" si="15"/>
        <v>0.55943999999999994</v>
      </c>
      <c r="L17" s="27">
        <f t="shared" si="15"/>
        <v>3.9959999999999996E-2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8.5914000000000001</v>
      </c>
      <c r="D18" s="8">
        <v>8.3915999999999986</v>
      </c>
      <c r="E18" s="8">
        <v>9.3106799999999996</v>
      </c>
      <c r="F18" s="8">
        <v>7.3925999999999981</v>
      </c>
      <c r="G18" s="8">
        <v>10.869119999999999</v>
      </c>
      <c r="H18" s="8">
        <v>1.3586400000000001</v>
      </c>
      <c r="I18" s="8">
        <v>0.43956000000000006</v>
      </c>
      <c r="J18" s="8">
        <v>3.9959999999999996E-2</v>
      </c>
      <c r="K18" s="8">
        <v>0.55943999999999994</v>
      </c>
      <c r="L18" s="8">
        <v>3.9959999999999996E-2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87.752160000000003</v>
      </c>
      <c r="D19" s="8">
        <v>78.441479999999999</v>
      </c>
      <c r="E19" s="8">
        <v>75.364560000000012</v>
      </c>
      <c r="F19" s="8">
        <v>1.0389599999999999</v>
      </c>
      <c r="G19" s="8">
        <v>0.55943999999999994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96.534960810276758</v>
      </c>
      <c r="D22" s="27">
        <f t="shared" ref="D22:X22" si="18">SUM(D23:D24)</f>
        <v>95.279030495919727</v>
      </c>
      <c r="E22" s="27">
        <f t="shared" si="18"/>
        <v>74.164229484272667</v>
      </c>
      <c r="F22" s="27">
        <f t="shared" si="18"/>
        <v>58.74764200200876</v>
      </c>
      <c r="G22" s="27">
        <f t="shared" si="18"/>
        <v>52.398452661189999</v>
      </c>
      <c r="H22" s="27">
        <f t="shared" si="18"/>
        <v>54.207093382892303</v>
      </c>
      <c r="I22" s="27">
        <f t="shared" si="18"/>
        <v>49.548966294538722</v>
      </c>
      <c r="J22" s="27">
        <f t="shared" si="18"/>
        <v>49.385207901092244</v>
      </c>
      <c r="K22" s="27">
        <f t="shared" si="18"/>
        <v>46.201403399005855</v>
      </c>
      <c r="L22" s="27">
        <f t="shared" si="18"/>
        <v>43.81280459565437</v>
      </c>
      <c r="M22" s="27">
        <f t="shared" si="18"/>
        <v>76.386539939472883</v>
      </c>
      <c r="N22" s="27">
        <f t="shared" si="18"/>
        <v>74.366390794892354</v>
      </c>
      <c r="O22" s="27">
        <f t="shared" si="18"/>
        <v>69.498694919634886</v>
      </c>
      <c r="P22" s="27">
        <f t="shared" si="18"/>
        <v>38.31050735891467</v>
      </c>
      <c r="Q22" s="27">
        <f t="shared" si="18"/>
        <v>45.184969960029612</v>
      </c>
      <c r="R22" s="27">
        <f t="shared" si="18"/>
        <v>3.2942625319485632</v>
      </c>
      <c r="S22" s="27">
        <f t="shared" si="18"/>
        <v>3.3985172141616031</v>
      </c>
      <c r="T22" s="27">
        <f t="shared" si="18"/>
        <v>2.6392748486543378</v>
      </c>
      <c r="U22" s="27">
        <f t="shared" si="18"/>
        <v>3.0072799202964906</v>
      </c>
      <c r="V22" s="27">
        <f t="shared" si="18"/>
        <v>1.7728547759999995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1.5028611710677378E-3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94.860005644800012</v>
      </c>
      <c r="D23" s="8">
        <v>93.593087719143682</v>
      </c>
      <c r="E23" s="8">
        <v>74.164229484272667</v>
      </c>
      <c r="F23" s="8">
        <v>57.062661187040753</v>
      </c>
      <c r="G23" s="8">
        <v>52.398452661189999</v>
      </c>
      <c r="H23" s="8">
        <v>54.207093382892303</v>
      </c>
      <c r="I23" s="8">
        <v>49.548966294538722</v>
      </c>
      <c r="J23" s="8">
        <v>49.385207901092244</v>
      </c>
      <c r="K23" s="8">
        <v>46.201403399005855</v>
      </c>
      <c r="L23" s="8">
        <v>43.81280459565437</v>
      </c>
      <c r="M23" s="8">
        <v>74.998984883472886</v>
      </c>
      <c r="N23" s="8">
        <v>72.978835738892357</v>
      </c>
      <c r="O23" s="8">
        <v>68.111139863634889</v>
      </c>
      <c r="P23" s="8">
        <v>36.922952302914673</v>
      </c>
      <c r="Q23" s="8">
        <v>43.797414904029615</v>
      </c>
      <c r="R23" s="8">
        <v>1.9067074759485636</v>
      </c>
      <c r="S23" s="8">
        <v>2.0109621581616035</v>
      </c>
      <c r="T23" s="8">
        <v>1.8065164406543379</v>
      </c>
      <c r="U23" s="8">
        <v>2.3120021015467711</v>
      </c>
      <c r="V23" s="8">
        <v>1.2176825039999997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1.6749551654767409</v>
      </c>
      <c r="D24" s="8">
        <v>1.6859427767760411</v>
      </c>
      <c r="E24" s="8">
        <v>0</v>
      </c>
      <c r="F24" s="8">
        <v>1.6849808149680106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1.3875550559999998</v>
      </c>
      <c r="N24" s="8">
        <v>1.3875550559999998</v>
      </c>
      <c r="O24" s="8">
        <v>1.3875550559999998</v>
      </c>
      <c r="P24" s="8">
        <v>1.3875550559999998</v>
      </c>
      <c r="Q24" s="8">
        <v>1.3875550559999998</v>
      </c>
      <c r="R24" s="8">
        <v>1.3875550559999998</v>
      </c>
      <c r="S24" s="8">
        <v>1.3875550559999998</v>
      </c>
      <c r="T24" s="8">
        <v>0.83275840800000001</v>
      </c>
      <c r="U24" s="8">
        <v>0.6952778187497195</v>
      </c>
      <c r="V24" s="8">
        <v>0.55517227199999974</v>
      </c>
      <c r="W24" s="8">
        <v>0</v>
      </c>
      <c r="X24" s="8">
        <v>0</v>
      </c>
      <c r="Y24" s="8">
        <v>1.5028611710677378E-3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15473.792247460689</v>
      </c>
      <c r="D26" s="27">
        <f t="shared" ref="D26:X26" si="21">SUM(D27,D33)</f>
        <v>16036.112768577928</v>
      </c>
      <c r="E26" s="27">
        <f t="shared" si="21"/>
        <v>16092.713608668982</v>
      </c>
      <c r="F26" s="27">
        <f t="shared" si="21"/>
        <v>15154.9382965842</v>
      </c>
      <c r="G26" s="27">
        <f t="shared" si="21"/>
        <v>14209.133420924081</v>
      </c>
      <c r="H26" s="27">
        <f t="shared" si="21"/>
        <v>12585.009463899172</v>
      </c>
      <c r="I26" s="27">
        <f t="shared" si="21"/>
        <v>11890.407535801312</v>
      </c>
      <c r="J26" s="27">
        <f t="shared" si="21"/>
        <v>11235.761164813643</v>
      </c>
      <c r="K26" s="27">
        <f t="shared" si="21"/>
        <v>10466.315639600698</v>
      </c>
      <c r="L26" s="27">
        <f t="shared" si="21"/>
        <v>8215.2084097724655</v>
      </c>
      <c r="M26" s="27">
        <f t="shared" si="21"/>
        <v>7491.9838455592053</v>
      </c>
      <c r="N26" s="27">
        <f t="shared" si="21"/>
        <v>6617.9501021632814</v>
      </c>
      <c r="O26" s="27">
        <f t="shared" si="21"/>
        <v>5993.9830076400003</v>
      </c>
      <c r="P26" s="27">
        <f t="shared" si="21"/>
        <v>5523.8345715600008</v>
      </c>
      <c r="Q26" s="27">
        <f t="shared" si="21"/>
        <v>5136.8182282800008</v>
      </c>
      <c r="R26" s="27">
        <f t="shared" si="21"/>
        <v>5261.8975146000012</v>
      </c>
      <c r="S26" s="27">
        <f t="shared" si="21"/>
        <v>5447.8280861999992</v>
      </c>
      <c r="T26" s="27">
        <f t="shared" si="21"/>
        <v>5008.3697678400003</v>
      </c>
      <c r="U26" s="27">
        <f t="shared" si="21"/>
        <v>4591.1670307200011</v>
      </c>
      <c r="V26" s="27">
        <f t="shared" si="21"/>
        <v>4424.6489986800007</v>
      </c>
      <c r="W26" s="27">
        <f t="shared" si="21"/>
        <v>4245.0008900400007</v>
      </c>
      <c r="X26" s="27">
        <f t="shared" si="21"/>
        <v>4203.6307873200003</v>
      </c>
      <c r="Y26" s="27">
        <f t="shared" ref="Y26:Z26" si="22">SUM(Y27,Y33)</f>
        <v>4823.249562</v>
      </c>
      <c r="Z26" s="27">
        <f t="shared" si="22"/>
        <v>4844.3316192000011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3.1005900000000008</v>
      </c>
      <c r="D27" s="19">
        <f t="shared" ref="D27:X27" si="24">SUM(D28:D32)</f>
        <v>6.4326027600000018</v>
      </c>
      <c r="E27" s="19">
        <f t="shared" si="24"/>
        <v>9.5149850399999991</v>
      </c>
      <c r="F27" s="19">
        <f t="shared" si="24"/>
        <v>3.1005900000000008</v>
      </c>
      <c r="G27" s="19">
        <f t="shared" si="24"/>
        <v>3.1180060799999998</v>
      </c>
      <c r="H27" s="19">
        <f t="shared" si="24"/>
        <v>3.1180060799999998</v>
      </c>
      <c r="I27" s="19">
        <f t="shared" si="24"/>
        <v>3.1180060799999998</v>
      </c>
      <c r="J27" s="19">
        <f t="shared" si="24"/>
        <v>3.1180060799999998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3.1005900000000008</v>
      </c>
      <c r="D28" s="8">
        <v>6.4326027600000018</v>
      </c>
      <c r="E28" s="8">
        <v>9.5149850399999991</v>
      </c>
      <c r="F28" s="8">
        <v>3.1005900000000008</v>
      </c>
      <c r="G28" s="8">
        <v>3.1180060799999998</v>
      </c>
      <c r="H28" s="8">
        <v>3.1180060799999998</v>
      </c>
      <c r="I28" s="8">
        <v>3.1180060799999998</v>
      </c>
      <c r="J28" s="8">
        <v>3.1180060799999998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15470.691657460689</v>
      </c>
      <c r="D33" s="19">
        <f t="shared" ref="D33:X33" si="27">SUM(D34:D50)</f>
        <v>16029.680165817928</v>
      </c>
      <c r="E33" s="19">
        <f t="shared" si="27"/>
        <v>16083.198623628983</v>
      </c>
      <c r="F33" s="19">
        <f t="shared" si="27"/>
        <v>15151.8377065842</v>
      </c>
      <c r="G33" s="19">
        <f t="shared" si="27"/>
        <v>14206.015414844082</v>
      </c>
      <c r="H33" s="19">
        <f t="shared" si="27"/>
        <v>12581.891457819173</v>
      </c>
      <c r="I33" s="19">
        <f t="shared" si="27"/>
        <v>11887.289529721313</v>
      </c>
      <c r="J33" s="19">
        <f t="shared" si="27"/>
        <v>11232.643158733643</v>
      </c>
      <c r="K33" s="19">
        <f t="shared" si="27"/>
        <v>10466.315639600698</v>
      </c>
      <c r="L33" s="19">
        <f t="shared" si="27"/>
        <v>8215.2084097724655</v>
      </c>
      <c r="M33" s="19">
        <f t="shared" si="27"/>
        <v>7491.9838455592053</v>
      </c>
      <c r="N33" s="19">
        <f t="shared" si="27"/>
        <v>6617.9501021632814</v>
      </c>
      <c r="O33" s="19">
        <f t="shared" si="27"/>
        <v>5993.9830076400003</v>
      </c>
      <c r="P33" s="19">
        <f t="shared" si="27"/>
        <v>5523.8345715600008</v>
      </c>
      <c r="Q33" s="19">
        <f t="shared" si="27"/>
        <v>5136.8182282800008</v>
      </c>
      <c r="R33" s="19">
        <f t="shared" si="27"/>
        <v>5261.8975146000012</v>
      </c>
      <c r="S33" s="19">
        <f t="shared" si="27"/>
        <v>5447.8280861999992</v>
      </c>
      <c r="T33" s="19">
        <f t="shared" si="27"/>
        <v>5008.3697678400003</v>
      </c>
      <c r="U33" s="19">
        <f t="shared" si="27"/>
        <v>4591.1670307200011</v>
      </c>
      <c r="V33" s="19">
        <f t="shared" si="27"/>
        <v>4424.6489986800007</v>
      </c>
      <c r="W33" s="19">
        <f t="shared" si="27"/>
        <v>4245.0008900400007</v>
      </c>
      <c r="X33" s="19">
        <f t="shared" si="27"/>
        <v>4203.6307873200003</v>
      </c>
      <c r="Y33" s="19">
        <f t="shared" ref="Y33:Z33" si="28">SUM(Y34:Y50)</f>
        <v>4823.249562</v>
      </c>
      <c r="Z33" s="19">
        <f t="shared" si="28"/>
        <v>4844.3316192000011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4.5682560000000011E-2</v>
      </c>
      <c r="Z35" s="8">
        <v>2.5724160000000003E-2</v>
      </c>
    </row>
    <row r="36" spans="1:26" ht="11.25" customHeight="1" x14ac:dyDescent="0.2">
      <c r="A36" s="28" t="s">
        <v>58</v>
      </c>
      <c r="B36" s="7" t="s">
        <v>59</v>
      </c>
      <c r="C36" s="8">
        <v>1319.9790564</v>
      </c>
      <c r="D36" s="8">
        <v>1368.8941006800003</v>
      </c>
      <c r="E36" s="8">
        <v>1377.6440767199999</v>
      </c>
      <c r="F36" s="8">
        <v>1198.1440620000001</v>
      </c>
      <c r="G36" s="8">
        <v>1128.6728550000003</v>
      </c>
      <c r="H36" s="8">
        <v>998.22622499999989</v>
      </c>
      <c r="I36" s="8">
        <v>1030.9340847599999</v>
      </c>
      <c r="J36" s="8">
        <v>1147.15868148</v>
      </c>
      <c r="K36" s="8">
        <v>920.19449339999994</v>
      </c>
      <c r="L36" s="8">
        <v>826.02985860000024</v>
      </c>
      <c r="M36" s="8">
        <v>944.4054333600003</v>
      </c>
      <c r="N36" s="8">
        <v>1036.0856192399999</v>
      </c>
      <c r="O36" s="8">
        <v>978.32223864000025</v>
      </c>
      <c r="P36" s="8">
        <v>1069.5069885599999</v>
      </c>
      <c r="Q36" s="8">
        <v>1112.0561010000001</v>
      </c>
      <c r="R36" s="8">
        <v>1056.3903158400003</v>
      </c>
      <c r="S36" s="8">
        <v>1212.9619359600001</v>
      </c>
      <c r="T36" s="8">
        <v>1216.1074204799997</v>
      </c>
      <c r="U36" s="8">
        <v>1194.6308054400004</v>
      </c>
      <c r="V36" s="8">
        <v>1211.3004877200001</v>
      </c>
      <c r="W36" s="8">
        <v>1186.9864171200002</v>
      </c>
      <c r="X36" s="8">
        <v>1219.0230190800003</v>
      </c>
      <c r="Y36" s="8">
        <v>1337.8620002400003</v>
      </c>
      <c r="Z36" s="8">
        <v>1744.7271404400003</v>
      </c>
    </row>
    <row r="37" spans="1:26" ht="11.25" customHeight="1" x14ac:dyDescent="0.2">
      <c r="A37" s="28" t="s">
        <v>60</v>
      </c>
      <c r="B37" s="7" t="s">
        <v>61</v>
      </c>
      <c r="C37" s="8">
        <v>27.605710439999999</v>
      </c>
      <c r="D37" s="8">
        <v>21.489957719999996</v>
      </c>
      <c r="E37" s="8">
        <v>18.419856840000001</v>
      </c>
      <c r="F37" s="8">
        <v>30.6997614</v>
      </c>
      <c r="G37" s="8">
        <v>15.35000544</v>
      </c>
      <c r="H37" s="8">
        <v>9.1421945999999963</v>
      </c>
      <c r="I37" s="8">
        <v>12.136703039999999</v>
      </c>
      <c r="J37" s="8">
        <v>15.192084599999998</v>
      </c>
      <c r="K37" s="8">
        <v>9.1900947599999991</v>
      </c>
      <c r="L37" s="8">
        <v>15.230255040000003</v>
      </c>
      <c r="M37" s="8">
        <v>12.219530399999998</v>
      </c>
      <c r="N37" s="8">
        <v>3.0521383200000001</v>
      </c>
      <c r="O37" s="8">
        <v>3.0214522800000014</v>
      </c>
      <c r="P37" s="8">
        <v>3.0214522800000014</v>
      </c>
      <c r="Q37" s="8">
        <v>3.0686040000000001E-2</v>
      </c>
      <c r="R37" s="8">
        <v>4.5904319999999998E-2</v>
      </c>
      <c r="S37" s="8">
        <v>9.0591177599999977</v>
      </c>
      <c r="T37" s="8">
        <v>11.97329364</v>
      </c>
      <c r="U37" s="8">
        <v>5.4192045599999998</v>
      </c>
      <c r="V37" s="8">
        <v>8.94036528</v>
      </c>
      <c r="W37" s="8">
        <v>3.5815348800000004</v>
      </c>
      <c r="X37" s="8">
        <v>2.5721387999999998</v>
      </c>
      <c r="Y37" s="8">
        <v>16.817945759999997</v>
      </c>
      <c r="Z37" s="8">
        <v>18.795324239999999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6.1862760000000003E-2</v>
      </c>
      <c r="Y40" s="8">
        <v>6.496884E-2</v>
      </c>
      <c r="Z40" s="8">
        <v>6.8074920000000025E-2</v>
      </c>
    </row>
    <row r="41" spans="1:26" ht="11.25" customHeight="1" x14ac:dyDescent="0.2">
      <c r="A41" s="28" t="s">
        <v>68</v>
      </c>
      <c r="B41" s="7" t="s">
        <v>69</v>
      </c>
      <c r="C41" s="8">
        <v>40.672564560000012</v>
      </c>
      <c r="D41" s="8">
        <v>39.066203519999988</v>
      </c>
      <c r="E41" s="8">
        <v>31.897370880000004</v>
      </c>
      <c r="F41" s="8">
        <v>23.37791112</v>
      </c>
      <c r="G41" s="8">
        <v>14.827131720000001</v>
      </c>
      <c r="H41" s="8">
        <v>39.052743840000005</v>
      </c>
      <c r="I41" s="8">
        <v>42.298338600000008</v>
      </c>
      <c r="J41" s="8">
        <v>32.348787839999986</v>
      </c>
      <c r="K41" s="8">
        <v>25.106962320000004</v>
      </c>
      <c r="L41" s="8">
        <v>7.7828011200000002</v>
      </c>
      <c r="M41" s="8">
        <v>5.7612607199999992</v>
      </c>
      <c r="N41" s="8">
        <v>4.4774143200000012</v>
      </c>
      <c r="O41" s="8">
        <v>5.4529822799999987</v>
      </c>
      <c r="P41" s="8">
        <v>2.5516447200000005</v>
      </c>
      <c r="Q41" s="8">
        <v>4.8302132400000017</v>
      </c>
      <c r="R41" s="8">
        <v>5.058768960000001</v>
      </c>
      <c r="S41" s="8">
        <v>3.9149549999999991</v>
      </c>
      <c r="T41" s="8">
        <v>4.7243476799999993</v>
      </c>
      <c r="U41" s="8">
        <v>4.9707633600000021</v>
      </c>
      <c r="V41" s="8">
        <v>4.8977704800000001</v>
      </c>
      <c r="W41" s="8">
        <v>3.7296255600000001</v>
      </c>
      <c r="X41" s="8">
        <v>3.3967573200000003</v>
      </c>
      <c r="Y41" s="8">
        <v>2.6945244000000002</v>
      </c>
      <c r="Z41" s="8">
        <v>4.7727507600000001</v>
      </c>
    </row>
    <row r="42" spans="1:26" ht="11.25" customHeight="1" x14ac:dyDescent="0.2">
      <c r="A42" s="28" t="s">
        <v>70</v>
      </c>
      <c r="B42" s="7" t="s">
        <v>71</v>
      </c>
      <c r="C42" s="8">
        <v>9.7854620399999988</v>
      </c>
      <c r="D42" s="8">
        <v>6.5236413600000018</v>
      </c>
      <c r="E42" s="8">
        <v>9.7854620399999988</v>
      </c>
      <c r="F42" s="8">
        <v>0</v>
      </c>
      <c r="G42" s="8">
        <v>0</v>
      </c>
      <c r="H42" s="8">
        <v>3.2214470399999988</v>
      </c>
      <c r="I42" s="8">
        <v>6.4431579600000015</v>
      </c>
      <c r="J42" s="8">
        <v>0</v>
      </c>
      <c r="K42" s="8">
        <v>0</v>
      </c>
      <c r="L42" s="8">
        <v>0</v>
      </c>
      <c r="M42" s="8">
        <v>3.2214470399999988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4994.8337383006883</v>
      </c>
      <c r="D43" s="8">
        <v>5187.8366508579238</v>
      </c>
      <c r="E43" s="8">
        <v>5015.4134498289823</v>
      </c>
      <c r="F43" s="8">
        <v>4587.2537064641992</v>
      </c>
      <c r="G43" s="8">
        <v>4622.0110499240773</v>
      </c>
      <c r="H43" s="8">
        <v>4404.3853503391711</v>
      </c>
      <c r="I43" s="8">
        <v>3571.735233841312</v>
      </c>
      <c r="J43" s="8">
        <v>3861.1890018136423</v>
      </c>
      <c r="K43" s="8">
        <v>3624.6882671606982</v>
      </c>
      <c r="L43" s="8">
        <v>2944.7704697324657</v>
      </c>
      <c r="M43" s="8">
        <v>2983.4121055192049</v>
      </c>
      <c r="N43" s="8">
        <v>2590.7001779632801</v>
      </c>
      <c r="O43" s="8">
        <v>2433.9643894799997</v>
      </c>
      <c r="P43" s="8">
        <v>2317.7255868000002</v>
      </c>
      <c r="Q43" s="8">
        <v>2159.0153910000004</v>
      </c>
      <c r="R43" s="8">
        <v>2207.8682168399996</v>
      </c>
      <c r="S43" s="8">
        <v>2176.5585956399996</v>
      </c>
      <c r="T43" s="8">
        <v>2059.9191194399996</v>
      </c>
      <c r="U43" s="8">
        <v>1958.0968274400002</v>
      </c>
      <c r="V43" s="8">
        <v>1928.5286155200004</v>
      </c>
      <c r="W43" s="8">
        <v>1920.9921119999999</v>
      </c>
      <c r="X43" s="8">
        <v>1904.1166076399998</v>
      </c>
      <c r="Y43" s="8">
        <v>2364.0511283999995</v>
      </c>
      <c r="Z43" s="8">
        <v>2192.0184046800005</v>
      </c>
    </row>
    <row r="44" spans="1:26" ht="11.25" customHeight="1" x14ac:dyDescent="0.2">
      <c r="A44" s="28" t="s">
        <v>74</v>
      </c>
      <c r="B44" s="7" t="s">
        <v>75</v>
      </c>
      <c r="C44" s="8">
        <v>9059.9623243200003</v>
      </c>
      <c r="D44" s="8">
        <v>9366.2177774400025</v>
      </c>
      <c r="E44" s="8">
        <v>9560.7636681600015</v>
      </c>
      <c r="F44" s="8">
        <v>9294.9004267199998</v>
      </c>
      <c r="G44" s="8">
        <v>8405.3458490400026</v>
      </c>
      <c r="H44" s="8">
        <v>7111.4715352800013</v>
      </c>
      <c r="I44" s="8">
        <v>7206.7402231199994</v>
      </c>
      <c r="J44" s="8">
        <v>6156.6920704799995</v>
      </c>
      <c r="K44" s="8">
        <v>5876.0235712799995</v>
      </c>
      <c r="L44" s="8">
        <v>4418.5034282400002</v>
      </c>
      <c r="M44" s="8">
        <v>3534.1201303200005</v>
      </c>
      <c r="N44" s="8">
        <v>2970.9315691200004</v>
      </c>
      <c r="O44" s="8">
        <v>2565.4844556000003</v>
      </c>
      <c r="P44" s="8">
        <v>2122.8728961600004</v>
      </c>
      <c r="Q44" s="8">
        <v>1852.73698896</v>
      </c>
      <c r="R44" s="8">
        <v>1983.9956551200005</v>
      </c>
      <c r="S44" s="8">
        <v>2042.8689434400003</v>
      </c>
      <c r="T44" s="8">
        <v>1713.5788788000002</v>
      </c>
      <c r="U44" s="8">
        <v>1425.2149000800002</v>
      </c>
      <c r="V44" s="8">
        <v>1269.3829723200004</v>
      </c>
      <c r="W44" s="8">
        <v>1128.3652188000003</v>
      </c>
      <c r="X44" s="8">
        <v>1072.1247998400002</v>
      </c>
      <c r="Y44" s="8">
        <v>1100.2122691200002</v>
      </c>
      <c r="Z44" s="8">
        <v>882.57102336000003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2.2693679999999997E-2</v>
      </c>
      <c r="T45" s="8">
        <v>6.4650600000000003E-2</v>
      </c>
      <c r="U45" s="8">
        <v>2.2693679999999997E-2</v>
      </c>
      <c r="V45" s="8">
        <v>2.2693679999999997E-2</v>
      </c>
      <c r="W45" s="8">
        <v>1.6096679999999999E-2</v>
      </c>
      <c r="X45" s="8">
        <v>1.9527119999999999E-2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15.843789000000001</v>
      </c>
      <c r="E48" s="8">
        <v>15.843789000000001</v>
      </c>
      <c r="F48" s="8">
        <v>6.2400779999999987</v>
      </c>
      <c r="G48" s="8">
        <v>6.2400779999999987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1.2636E-2</v>
      </c>
      <c r="R48" s="8">
        <v>0.61460099999999984</v>
      </c>
      <c r="S48" s="8">
        <v>0.29940299999999997</v>
      </c>
      <c r="T48" s="8">
        <v>0.18392400000000003</v>
      </c>
      <c r="U48" s="8">
        <v>6.5637000000000015E-2</v>
      </c>
      <c r="V48" s="8">
        <v>6.2478000000000006E-2</v>
      </c>
      <c r="W48" s="8">
        <v>0.10284299999999999</v>
      </c>
      <c r="X48" s="8">
        <v>0</v>
      </c>
      <c r="Y48" s="8">
        <v>0.21832200000000002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17.852801400000001</v>
      </c>
      <c r="D50" s="8">
        <v>23.808045239999998</v>
      </c>
      <c r="E50" s="8">
        <v>53.430950159999995</v>
      </c>
      <c r="F50" s="8">
        <v>11.22176088</v>
      </c>
      <c r="G50" s="8">
        <v>13.56844572</v>
      </c>
      <c r="H50" s="8">
        <v>16.391961720000001</v>
      </c>
      <c r="I50" s="8">
        <v>17.001788400000002</v>
      </c>
      <c r="J50" s="8">
        <v>20.062532519999998</v>
      </c>
      <c r="K50" s="8">
        <v>11.112250680000001</v>
      </c>
      <c r="L50" s="8">
        <v>2.8915970400000002</v>
      </c>
      <c r="M50" s="8">
        <v>8.843938200000002</v>
      </c>
      <c r="N50" s="8">
        <v>12.703183200000002</v>
      </c>
      <c r="O50" s="8">
        <v>7.7374893599999996</v>
      </c>
      <c r="P50" s="8">
        <v>8.1560030399999981</v>
      </c>
      <c r="Q50" s="8">
        <v>8.1362120399999984</v>
      </c>
      <c r="R50" s="8">
        <v>7.9240525200000009</v>
      </c>
      <c r="S50" s="8">
        <v>2.1424417199999999</v>
      </c>
      <c r="T50" s="8">
        <v>1.8181331999999997</v>
      </c>
      <c r="U50" s="8">
        <v>2.7461991599999998</v>
      </c>
      <c r="V50" s="8">
        <v>1.5136156800000002</v>
      </c>
      <c r="W50" s="8">
        <v>1.2270420000000002</v>
      </c>
      <c r="X50" s="8">
        <v>2.3160747600000007</v>
      </c>
      <c r="Y50" s="8">
        <v>1.2827206800000002</v>
      </c>
      <c r="Z50" s="8">
        <v>1.3531766400000003</v>
      </c>
    </row>
    <row r="51" spans="1:26" ht="11.25" customHeight="1" x14ac:dyDescent="0.2">
      <c r="A51" s="25" t="s">
        <v>88</v>
      </c>
      <c r="B51" s="26" t="s">
        <v>89</v>
      </c>
      <c r="C51" s="27">
        <v>26831.814674228663</v>
      </c>
      <c r="D51" s="27">
        <v>27679.855218618352</v>
      </c>
      <c r="E51" s="27">
        <v>29262.693133626402</v>
      </c>
      <c r="F51" s="27">
        <v>30184.867990427654</v>
      </c>
      <c r="G51" s="27">
        <v>29189.265260759214</v>
      </c>
      <c r="H51" s="27">
        <v>27099.758866904165</v>
      </c>
      <c r="I51" s="27">
        <v>25014.958939429995</v>
      </c>
      <c r="J51" s="27">
        <v>25328.492250226736</v>
      </c>
      <c r="K51" s="27">
        <v>25275.826782978445</v>
      </c>
      <c r="L51" s="27">
        <v>25128.453058113606</v>
      </c>
      <c r="M51" s="27">
        <v>27065.943091761816</v>
      </c>
      <c r="N51" s="27">
        <v>27413.915669156304</v>
      </c>
      <c r="O51" s="27">
        <v>27716.040148211821</v>
      </c>
      <c r="P51" s="27">
        <v>28231.053290075048</v>
      </c>
      <c r="Q51" s="27">
        <v>28367.361679842754</v>
      </c>
      <c r="R51" s="27">
        <v>28420.409639758178</v>
      </c>
      <c r="S51" s="27">
        <v>29315.91637756988</v>
      </c>
      <c r="T51" s="27">
        <v>29655.168199545871</v>
      </c>
      <c r="U51" s="27">
        <v>30042.914881748089</v>
      </c>
      <c r="V51" s="27">
        <v>29564.950342691343</v>
      </c>
      <c r="W51" s="27">
        <v>28809.229720119303</v>
      </c>
      <c r="X51" s="27">
        <v>31112.895371698942</v>
      </c>
      <c r="Y51" s="27">
        <v>29505.149084023244</v>
      </c>
      <c r="Z51" s="27">
        <v>28361.574814471158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17.859027995401444</v>
      </c>
      <c r="D52" s="27">
        <f t="shared" ref="D52:X52" si="30">SUM(D53:D54)</f>
        <v>20.783338139746906</v>
      </c>
      <c r="E52" s="27">
        <f t="shared" si="30"/>
        <v>2.1501361379420203</v>
      </c>
      <c r="F52" s="27">
        <f t="shared" si="30"/>
        <v>4.2432516745483655</v>
      </c>
      <c r="G52" s="27">
        <f t="shared" si="30"/>
        <v>2.4919281249577576</v>
      </c>
      <c r="H52" s="27">
        <f t="shared" si="30"/>
        <v>8.3311964264759979</v>
      </c>
      <c r="I52" s="27">
        <f t="shared" si="30"/>
        <v>2.2299697653903121</v>
      </c>
      <c r="J52" s="27">
        <f t="shared" si="30"/>
        <v>3.2601090847265555</v>
      </c>
      <c r="K52" s="27">
        <f t="shared" si="30"/>
        <v>22.66920825965347</v>
      </c>
      <c r="L52" s="27">
        <f t="shared" si="30"/>
        <v>47.114449347319017</v>
      </c>
      <c r="M52" s="27">
        <f t="shared" si="30"/>
        <v>92.338381612393363</v>
      </c>
      <c r="N52" s="27">
        <f t="shared" si="30"/>
        <v>62.037962536179691</v>
      </c>
      <c r="O52" s="27">
        <f t="shared" si="30"/>
        <v>120.00651863855876</v>
      </c>
      <c r="P52" s="27">
        <f t="shared" si="30"/>
        <v>90.983546844739337</v>
      </c>
      <c r="Q52" s="27">
        <f t="shared" si="30"/>
        <v>62.429693931025987</v>
      </c>
      <c r="R52" s="27">
        <f t="shared" si="30"/>
        <v>42.629922821994157</v>
      </c>
      <c r="S52" s="27">
        <f t="shared" si="30"/>
        <v>27.775630281225659</v>
      </c>
      <c r="T52" s="27">
        <f t="shared" si="30"/>
        <v>40.231147503391256</v>
      </c>
      <c r="U52" s="27">
        <f t="shared" si="30"/>
        <v>36.743057200071298</v>
      </c>
      <c r="V52" s="27">
        <f t="shared" si="30"/>
        <v>42.877981634376653</v>
      </c>
      <c r="W52" s="27">
        <f t="shared" si="30"/>
        <v>48.931654941216017</v>
      </c>
      <c r="X52" s="27">
        <f t="shared" si="30"/>
        <v>46.037885288447448</v>
      </c>
      <c r="Y52" s="27">
        <f t="shared" ref="Y52:Z52" si="31">SUM(Y53:Y54)</f>
        <v>89.953001153423713</v>
      </c>
      <c r="Z52" s="27">
        <f t="shared" si="31"/>
        <v>65.21997786207487</v>
      </c>
    </row>
    <row r="53" spans="1:26" ht="11.25" customHeight="1" x14ac:dyDescent="0.2">
      <c r="A53" s="29" t="s">
        <v>116</v>
      </c>
      <c r="B53" s="7" t="s">
        <v>117</v>
      </c>
      <c r="C53" s="8">
        <v>15.301400400000004</v>
      </c>
      <c r="D53" s="8">
        <v>18.876171599999999</v>
      </c>
      <c r="E53" s="8">
        <v>0.57194279999999997</v>
      </c>
      <c r="F53" s="8">
        <v>0.8581715999999997</v>
      </c>
      <c r="G53" s="8">
        <v>0</v>
      </c>
      <c r="H53" s="8">
        <v>6.0061715999999983</v>
      </c>
      <c r="I53" s="8">
        <v>0</v>
      </c>
      <c r="J53" s="8">
        <v>0.28622880000000006</v>
      </c>
      <c r="K53" s="8">
        <v>17.302942799999997</v>
      </c>
      <c r="L53" s="8">
        <v>14.769612000000004</v>
      </c>
      <c r="M53" s="8">
        <v>74.927080799999999</v>
      </c>
      <c r="N53" s="8">
        <v>43.739981999999998</v>
      </c>
      <c r="O53" s="8">
        <v>117.44235360000002</v>
      </c>
      <c r="P53" s="8">
        <v>89.374942800000014</v>
      </c>
      <c r="Q53" s="8">
        <v>60.411780000000007</v>
      </c>
      <c r="R53" s="8">
        <v>40.5137304</v>
      </c>
      <c r="S53" s="8">
        <v>27.518119200000001</v>
      </c>
      <c r="T53" s="8">
        <v>39.971131199999995</v>
      </c>
      <c r="U53" s="8">
        <v>36.698032800000007</v>
      </c>
      <c r="V53" s="8">
        <v>41.264308800000002</v>
      </c>
      <c r="W53" s="8">
        <v>45.597895200000011</v>
      </c>
      <c r="X53" s="8">
        <v>43.4141136</v>
      </c>
      <c r="Y53" s="8">
        <v>76.788597600000045</v>
      </c>
      <c r="Z53" s="8">
        <v>62.532241200000023</v>
      </c>
    </row>
    <row r="54" spans="1:26" ht="11.25" customHeight="1" x14ac:dyDescent="0.2">
      <c r="A54" s="43" t="s">
        <v>118</v>
      </c>
      <c r="B54" s="44" t="s">
        <v>119</v>
      </c>
      <c r="C54" s="45">
        <v>2.5576275954014416</v>
      </c>
      <c r="D54" s="45">
        <v>1.9071665397469078</v>
      </c>
      <c r="E54" s="45">
        <v>1.5781933379420203</v>
      </c>
      <c r="F54" s="45">
        <v>3.3850800745483656</v>
      </c>
      <c r="G54" s="45">
        <v>2.4919281249577576</v>
      </c>
      <c r="H54" s="45">
        <v>2.3250248264760001</v>
      </c>
      <c r="I54" s="45">
        <v>2.2299697653903121</v>
      </c>
      <c r="J54" s="45">
        <v>2.9738802847265555</v>
      </c>
      <c r="K54" s="45">
        <v>5.366265459653472</v>
      </c>
      <c r="L54" s="45">
        <v>32.344837347319014</v>
      </c>
      <c r="M54" s="45">
        <v>17.411300812393371</v>
      </c>
      <c r="N54" s="45">
        <v>18.297980536179693</v>
      </c>
      <c r="O54" s="45">
        <v>2.5641650385587411</v>
      </c>
      <c r="P54" s="45">
        <v>1.6086040447393224</v>
      </c>
      <c r="Q54" s="45">
        <v>2.0179139310259773</v>
      </c>
      <c r="R54" s="45">
        <v>2.1161924219941559</v>
      </c>
      <c r="S54" s="45">
        <v>0.25751108122565758</v>
      </c>
      <c r="T54" s="45">
        <v>0.26001630339125759</v>
      </c>
      <c r="U54" s="45">
        <v>4.5024400071288016E-2</v>
      </c>
      <c r="V54" s="45">
        <v>1.6136728343766493</v>
      </c>
      <c r="W54" s="45">
        <v>3.3337597412160096</v>
      </c>
      <c r="X54" s="45">
        <v>2.623771688447448</v>
      </c>
      <c r="Y54" s="45">
        <v>13.164403553423668</v>
      </c>
      <c r="Z54" s="45">
        <v>2.6877366620748466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3359.6641372170179</v>
      </c>
      <c r="D61" s="49">
        <f t="shared" ref="D61:X61" si="33">SUM(D62:D72)</f>
        <v>3295.1802450533651</v>
      </c>
      <c r="E61" s="49">
        <f t="shared" si="33"/>
        <v>3547.2217257505627</v>
      </c>
      <c r="F61" s="49">
        <f t="shared" si="33"/>
        <v>3686.6089518819576</v>
      </c>
      <c r="G61" s="49">
        <f t="shared" si="33"/>
        <v>3822.6652680289976</v>
      </c>
      <c r="H61" s="49">
        <f t="shared" si="33"/>
        <v>3746.9637359281414</v>
      </c>
      <c r="I61" s="49">
        <f t="shared" si="33"/>
        <v>3984.5594699134758</v>
      </c>
      <c r="J61" s="49">
        <f t="shared" si="33"/>
        <v>4043.4902288009407</v>
      </c>
      <c r="K61" s="49">
        <f t="shared" si="33"/>
        <v>4394.493910155742</v>
      </c>
      <c r="L61" s="49">
        <f t="shared" si="33"/>
        <v>4137.663085653704</v>
      </c>
      <c r="M61" s="49">
        <f t="shared" si="33"/>
        <v>4315.2017309197281</v>
      </c>
      <c r="N61" s="49">
        <f t="shared" si="33"/>
        <v>4209.9726137747175</v>
      </c>
      <c r="O61" s="49">
        <f t="shared" si="33"/>
        <v>4099.7161919063537</v>
      </c>
      <c r="P61" s="49">
        <f t="shared" si="33"/>
        <v>3777.9998777857891</v>
      </c>
      <c r="Q61" s="49">
        <f t="shared" si="33"/>
        <v>4251.3561964101573</v>
      </c>
      <c r="R61" s="49">
        <f t="shared" si="33"/>
        <v>4459.6658558648769</v>
      </c>
      <c r="S61" s="49">
        <f t="shared" si="33"/>
        <v>5502.9856507959466</v>
      </c>
      <c r="T61" s="49">
        <f t="shared" si="33"/>
        <v>5469.4091896308673</v>
      </c>
      <c r="U61" s="49">
        <f t="shared" si="33"/>
        <v>5952.2706736163027</v>
      </c>
      <c r="V61" s="49">
        <f t="shared" si="33"/>
        <v>5971.199846323505</v>
      </c>
      <c r="W61" s="49">
        <f t="shared" si="33"/>
        <v>6339.2637076969368</v>
      </c>
      <c r="X61" s="49">
        <f t="shared" si="33"/>
        <v>6007.385041994824</v>
      </c>
      <c r="Y61" s="49">
        <f t="shared" ref="Y61:Z61" si="34">SUM(Y62:Y72)</f>
        <v>6171.2041349360825</v>
      </c>
      <c r="Z61" s="49">
        <f t="shared" si="34"/>
        <v>6314.7120519611244</v>
      </c>
    </row>
    <row r="62" spans="1:26" ht="11.25" customHeight="1" x14ac:dyDescent="0.2">
      <c r="A62" s="50" t="s">
        <v>92</v>
      </c>
      <c r="B62" s="51" t="s">
        <v>93</v>
      </c>
      <c r="C62" s="52">
        <v>3165.2324927999994</v>
      </c>
      <c r="D62" s="52">
        <v>3086.4951935999998</v>
      </c>
      <c r="E62" s="52">
        <v>3314.5269696000005</v>
      </c>
      <c r="F62" s="52">
        <v>3423.3917759999999</v>
      </c>
      <c r="G62" s="52">
        <v>3569.5525823999983</v>
      </c>
      <c r="H62" s="52">
        <v>3502.5673536000004</v>
      </c>
      <c r="I62" s="52">
        <v>3690.2049408000003</v>
      </c>
      <c r="J62" s="52">
        <v>3756.0624192</v>
      </c>
      <c r="K62" s="52">
        <v>4025.5959744000002</v>
      </c>
      <c r="L62" s="52">
        <v>3794.3478719999994</v>
      </c>
      <c r="M62" s="52">
        <v>3989.4982847999991</v>
      </c>
      <c r="N62" s="52">
        <v>3921.425625599999</v>
      </c>
      <c r="O62" s="52">
        <v>3779.1222335999996</v>
      </c>
      <c r="P62" s="52">
        <v>3373.4030400000006</v>
      </c>
      <c r="Q62" s="52">
        <v>3829.0113791999988</v>
      </c>
      <c r="R62" s="52">
        <v>4100.2512768000006</v>
      </c>
      <c r="S62" s="52">
        <v>5055.0816959999984</v>
      </c>
      <c r="T62" s="52">
        <v>5009.837414399999</v>
      </c>
      <c r="U62" s="52">
        <v>5296.5634175999994</v>
      </c>
      <c r="V62" s="52">
        <v>5215.4996543999996</v>
      </c>
      <c r="W62" s="52">
        <v>5482.6502975999992</v>
      </c>
      <c r="X62" s="52">
        <v>5082.0908544000013</v>
      </c>
      <c r="Y62" s="52">
        <v>5070.0468672000006</v>
      </c>
      <c r="Z62" s="52">
        <v>5277.625113600001</v>
      </c>
    </row>
    <row r="63" spans="1:26" ht="11.25" customHeight="1" x14ac:dyDescent="0.2">
      <c r="A63" s="50" t="s">
        <v>94</v>
      </c>
      <c r="B63" s="51" t="s">
        <v>95</v>
      </c>
      <c r="C63" s="52">
        <v>72.441734399999987</v>
      </c>
      <c r="D63" s="52">
        <v>82.790265599999984</v>
      </c>
      <c r="E63" s="52">
        <v>103.48813440000001</v>
      </c>
      <c r="F63" s="52">
        <v>82.790265599999984</v>
      </c>
      <c r="G63" s="52">
        <v>79.340889599999983</v>
      </c>
      <c r="H63" s="52">
        <v>68.991955199999978</v>
      </c>
      <c r="I63" s="52">
        <v>72.441734399999987</v>
      </c>
      <c r="J63" s="52">
        <v>68.991955199999978</v>
      </c>
      <c r="K63" s="52">
        <v>148.3328448</v>
      </c>
      <c r="L63" s="52">
        <v>68.991955199999978</v>
      </c>
      <c r="M63" s="52">
        <v>34.496179199999993</v>
      </c>
      <c r="N63" s="52">
        <v>34.496179199999993</v>
      </c>
      <c r="O63" s="52">
        <v>34.496179199999993</v>
      </c>
      <c r="P63" s="52">
        <v>34.496179199999993</v>
      </c>
      <c r="Q63" s="52">
        <v>34.496179199999993</v>
      </c>
      <c r="R63" s="52">
        <v>34.496179199999993</v>
      </c>
      <c r="S63" s="52">
        <v>34.496179199999993</v>
      </c>
      <c r="T63" s="52">
        <v>34.515935999999996</v>
      </c>
      <c r="U63" s="52">
        <v>34.598591999999996</v>
      </c>
      <c r="V63" s="52">
        <v>34.51916159999999</v>
      </c>
      <c r="W63" s="52">
        <v>34.51916159999999</v>
      </c>
      <c r="X63" s="52">
        <v>34.51916159999999</v>
      </c>
      <c r="Y63" s="52">
        <v>34.51916159999999</v>
      </c>
      <c r="Z63" s="52">
        <v>34.539321599999994</v>
      </c>
    </row>
    <row r="64" spans="1:26" ht="11.25" customHeight="1" x14ac:dyDescent="0.2">
      <c r="A64" s="50" t="s">
        <v>96</v>
      </c>
      <c r="B64" s="51" t="s">
        <v>97</v>
      </c>
      <c r="C64" s="52">
        <v>118.18975001701899</v>
      </c>
      <c r="D64" s="52">
        <v>123.09470585336518</v>
      </c>
      <c r="E64" s="52">
        <v>126.80650175056226</v>
      </c>
      <c r="F64" s="52">
        <v>156.21752948195746</v>
      </c>
      <c r="G64" s="52">
        <v>162.53468546899916</v>
      </c>
      <c r="H64" s="52">
        <v>150.14782792814114</v>
      </c>
      <c r="I64" s="52">
        <v>172.28890575347583</v>
      </c>
      <c r="J64" s="52">
        <v>182.62392848094072</v>
      </c>
      <c r="K64" s="52">
        <v>168.77092471574215</v>
      </c>
      <c r="L64" s="52">
        <v>184.34838213370477</v>
      </c>
      <c r="M64" s="52">
        <v>246.32502579972882</v>
      </c>
      <c r="N64" s="52">
        <v>225.75704529471793</v>
      </c>
      <c r="O64" s="52">
        <v>275.81537990635434</v>
      </c>
      <c r="P64" s="52">
        <v>355.52577202578823</v>
      </c>
      <c r="Q64" s="52">
        <v>361.56691433015868</v>
      </c>
      <c r="R64" s="52">
        <v>304.51484834487661</v>
      </c>
      <c r="S64" s="52">
        <v>385.58823991594704</v>
      </c>
      <c r="T64" s="52">
        <v>406.75989475086868</v>
      </c>
      <c r="U64" s="52">
        <v>461.61424529630267</v>
      </c>
      <c r="V64" s="52">
        <v>539.75209816350537</v>
      </c>
      <c r="W64" s="52">
        <v>627.5890968169374</v>
      </c>
      <c r="X64" s="52">
        <v>776.07226519482219</v>
      </c>
      <c r="Y64" s="52">
        <v>928.22393957608233</v>
      </c>
      <c r="Z64" s="52">
        <v>954.0576284411236</v>
      </c>
    </row>
    <row r="65" spans="1:26" ht="11.25" customHeight="1" x14ac:dyDescent="0.2">
      <c r="A65" s="50" t="s">
        <v>98</v>
      </c>
      <c r="B65" s="51" t="s">
        <v>99</v>
      </c>
      <c r="C65" s="52">
        <v>3.8001599999999995</v>
      </c>
      <c r="D65" s="52">
        <v>2.8000799999999999</v>
      </c>
      <c r="E65" s="52">
        <v>2.4001199999999998</v>
      </c>
      <c r="F65" s="52">
        <v>4.6000800000000002</v>
      </c>
      <c r="G65" s="52">
        <v>3.5999999999999996</v>
      </c>
      <c r="H65" s="52">
        <v>3.0999599999999994</v>
      </c>
      <c r="I65" s="52">
        <v>3.20004</v>
      </c>
      <c r="J65" s="52">
        <v>4.1000399999999999</v>
      </c>
      <c r="K65" s="52">
        <v>7.8998399999999975</v>
      </c>
      <c r="L65" s="52">
        <v>40.399919999999995</v>
      </c>
      <c r="M65" s="52">
        <v>22.700159999999997</v>
      </c>
      <c r="N65" s="52">
        <v>23.201999999999998</v>
      </c>
      <c r="O65" s="52">
        <v>3.3001199999999997</v>
      </c>
      <c r="P65" s="52">
        <v>2.0998799999999997</v>
      </c>
      <c r="Q65" s="52">
        <v>2.3536799999999998</v>
      </c>
      <c r="R65" s="52">
        <v>3.2014800000000001</v>
      </c>
      <c r="S65" s="52">
        <v>0.76103999999999994</v>
      </c>
      <c r="T65" s="52">
        <v>2.2312799999999995</v>
      </c>
      <c r="U65" s="52">
        <v>1.9580399999999996</v>
      </c>
      <c r="V65" s="52">
        <v>4.1021999999999998</v>
      </c>
      <c r="W65" s="52">
        <v>6.2801999999999989</v>
      </c>
      <c r="X65" s="52">
        <v>6.2431199999999993</v>
      </c>
      <c r="Y65" s="52">
        <v>17.738279999999996</v>
      </c>
      <c r="Z65" s="52">
        <v>4.8315599999999996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2.0390400000000002E-3</v>
      </c>
      <c r="I67" s="52">
        <v>0</v>
      </c>
      <c r="J67" s="52">
        <v>0</v>
      </c>
      <c r="K67" s="52">
        <v>3.8231999999999997E-3</v>
      </c>
      <c r="L67" s="52">
        <v>2.0390400000000002E-3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1.7841600000000001E-3</v>
      </c>
      <c r="T67" s="52">
        <v>1.7841600000000001E-3</v>
      </c>
      <c r="U67" s="52">
        <v>0</v>
      </c>
      <c r="V67" s="52">
        <v>3.8232000000000006E-3</v>
      </c>
      <c r="W67" s="52">
        <v>9.4305599999999993E-3</v>
      </c>
      <c r="X67" s="52">
        <v>2.0390400000000002E-3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1.045008E-2</v>
      </c>
      <c r="I68" s="52">
        <v>0</v>
      </c>
      <c r="J68" s="52">
        <v>0</v>
      </c>
      <c r="K68" s="52">
        <v>0</v>
      </c>
      <c r="L68" s="52">
        <v>0.38181023999999997</v>
      </c>
      <c r="M68" s="52">
        <v>0.45572544000000004</v>
      </c>
      <c r="N68" s="52">
        <v>1.8351360000000001E-2</v>
      </c>
      <c r="O68" s="52">
        <v>2.5487999999999999E-3</v>
      </c>
      <c r="P68" s="52">
        <v>2.5487999999999999E-3</v>
      </c>
      <c r="Q68" s="52">
        <v>9.3031200000000022E-2</v>
      </c>
      <c r="R68" s="52">
        <v>0.14604623999999997</v>
      </c>
      <c r="S68" s="52">
        <v>0.25233119999999998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5.0976000000000007E-3</v>
      </c>
      <c r="I69" s="52">
        <v>2.3194079999999999E-2</v>
      </c>
      <c r="J69" s="52">
        <v>2.6535556800000002</v>
      </c>
      <c r="K69" s="52">
        <v>2.6665545600000002</v>
      </c>
      <c r="L69" s="52">
        <v>2.6795534400000003</v>
      </c>
      <c r="M69" s="52">
        <v>2.6586532800000002</v>
      </c>
      <c r="N69" s="52">
        <v>2.6800632000000002</v>
      </c>
      <c r="O69" s="52">
        <v>5.3073662400000003</v>
      </c>
      <c r="P69" s="52">
        <v>10.647357120000001</v>
      </c>
      <c r="Q69" s="52">
        <v>13.44492</v>
      </c>
      <c r="R69" s="52">
        <v>13.450527359999999</v>
      </c>
      <c r="S69" s="52">
        <v>12.686142240000001</v>
      </c>
      <c r="T69" s="52">
        <v>10.21762944</v>
      </c>
      <c r="U69" s="52">
        <v>15.854810399999998</v>
      </c>
      <c r="V69" s="52">
        <v>14.802410879999998</v>
      </c>
      <c r="W69" s="52">
        <v>5.8071859199999993</v>
      </c>
      <c r="X69" s="52">
        <v>6.6806596799999998</v>
      </c>
      <c r="Y69" s="52">
        <v>9.120371040000002</v>
      </c>
      <c r="Z69" s="52">
        <v>6.8369011199999994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19.6093008</v>
      </c>
      <c r="G72" s="55">
        <v>7.63711056</v>
      </c>
      <c r="H72" s="55">
        <v>22.139052479999997</v>
      </c>
      <c r="I72" s="55">
        <v>46.400654879999976</v>
      </c>
      <c r="J72" s="55">
        <v>29.058330239999997</v>
      </c>
      <c r="K72" s="55">
        <v>41.223948479999997</v>
      </c>
      <c r="L72" s="55">
        <v>46.511553599999978</v>
      </c>
      <c r="M72" s="55">
        <v>19.067702399999995</v>
      </c>
      <c r="N72" s="55">
        <v>2.3933491199999999</v>
      </c>
      <c r="O72" s="55">
        <v>1.6723641599999997</v>
      </c>
      <c r="P72" s="55">
        <v>1.8251006399999996</v>
      </c>
      <c r="Q72" s="55">
        <v>10.39009248</v>
      </c>
      <c r="R72" s="55">
        <v>3.6054979199999999</v>
      </c>
      <c r="S72" s="55">
        <v>14.118238079999998</v>
      </c>
      <c r="T72" s="55">
        <v>5.8452508800000009</v>
      </c>
      <c r="U72" s="55">
        <v>141.68156832</v>
      </c>
      <c r="V72" s="55">
        <v>162.52049807999995</v>
      </c>
      <c r="W72" s="55">
        <v>182.40833520000001</v>
      </c>
      <c r="X72" s="55">
        <v>101.77694207999997</v>
      </c>
      <c r="Y72" s="55">
        <v>111.55551551999997</v>
      </c>
      <c r="Z72" s="55">
        <v>36.821527199999998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9374.7501908634658</v>
      </c>
      <c r="D2" s="21">
        <f t="shared" ref="D2:X2" si="0">SUM(D3,D17,D22,D25,D26,D51,D52)</f>
        <v>9737.1801493654148</v>
      </c>
      <c r="E2" s="21">
        <f t="shared" si="0"/>
        <v>8908.8667732461763</v>
      </c>
      <c r="F2" s="21">
        <f t="shared" si="0"/>
        <v>9426.4530341545324</v>
      </c>
      <c r="G2" s="21">
        <f t="shared" si="0"/>
        <v>9013.5853926431882</v>
      </c>
      <c r="H2" s="21">
        <f t="shared" si="0"/>
        <v>8017.2100925052264</v>
      </c>
      <c r="I2" s="21">
        <f t="shared" si="0"/>
        <v>7781.7552735782529</v>
      </c>
      <c r="J2" s="21">
        <f t="shared" si="0"/>
        <v>7798.668269984064</v>
      </c>
      <c r="K2" s="21">
        <f t="shared" si="0"/>
        <v>6871.7675775336747</v>
      </c>
      <c r="L2" s="21">
        <f t="shared" si="0"/>
        <v>5962.4989550321516</v>
      </c>
      <c r="M2" s="21">
        <f t="shared" si="0"/>
        <v>6522.8097242567865</v>
      </c>
      <c r="N2" s="21">
        <f t="shared" si="0"/>
        <v>6141.6642734280786</v>
      </c>
      <c r="O2" s="21">
        <f t="shared" si="0"/>
        <v>5958.2425901158749</v>
      </c>
      <c r="P2" s="21">
        <f t="shared" si="0"/>
        <v>6138.3658972497033</v>
      </c>
      <c r="Q2" s="21">
        <f t="shared" si="0"/>
        <v>5269.0612329934875</v>
      </c>
      <c r="R2" s="21">
        <f t="shared" si="0"/>
        <v>5358.4290136953095</v>
      </c>
      <c r="S2" s="21">
        <f t="shared" si="0"/>
        <v>6430.098100433278</v>
      </c>
      <c r="T2" s="21">
        <f t="shared" si="0"/>
        <v>6629.2829905004191</v>
      </c>
      <c r="U2" s="21">
        <f t="shared" si="0"/>
        <v>6617.6573301691069</v>
      </c>
      <c r="V2" s="21">
        <f t="shared" si="0"/>
        <v>6650.2465028270717</v>
      </c>
      <c r="W2" s="21">
        <f t="shared" si="0"/>
        <v>5943.8789204547875</v>
      </c>
      <c r="X2" s="21">
        <f t="shared" si="0"/>
        <v>6395.7121674689051</v>
      </c>
      <c r="Y2" s="21">
        <f t="shared" ref="Y2:Z2" si="1">SUM(Y3,Y17,Y22,Y25,Y26,Y51,Y52)</f>
        <v>5649.2748036179628</v>
      </c>
      <c r="Z2" s="21">
        <f t="shared" si="1"/>
        <v>5680.1564486816496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1207.4950510396836</v>
      </c>
      <c r="D3" s="24">
        <f t="shared" ref="D3:X3" si="3">SUM(D4,D8,D11)</f>
        <v>1009.7100362443507</v>
      </c>
      <c r="E3" s="24">
        <f t="shared" si="3"/>
        <v>861.23188487141954</v>
      </c>
      <c r="F3" s="24">
        <f t="shared" si="3"/>
        <v>783.70545707230769</v>
      </c>
      <c r="G3" s="24">
        <f t="shared" si="3"/>
        <v>500.90385815357274</v>
      </c>
      <c r="H3" s="24">
        <f t="shared" si="3"/>
        <v>431.75776386610232</v>
      </c>
      <c r="I3" s="24">
        <f t="shared" si="3"/>
        <v>441.67308592492395</v>
      </c>
      <c r="J3" s="24">
        <f t="shared" si="3"/>
        <v>424.70134049028513</v>
      </c>
      <c r="K3" s="24">
        <f t="shared" si="3"/>
        <v>347.68681547002757</v>
      </c>
      <c r="L3" s="24">
        <f t="shared" si="3"/>
        <v>233.67007153658056</v>
      </c>
      <c r="M3" s="24">
        <f t="shared" si="3"/>
        <v>275.5640876235754</v>
      </c>
      <c r="N3" s="24">
        <f t="shared" si="3"/>
        <v>254.2463744753656</v>
      </c>
      <c r="O3" s="24">
        <f t="shared" si="3"/>
        <v>228.55995553133954</v>
      </c>
      <c r="P3" s="24">
        <f t="shared" si="3"/>
        <v>207.36687504962484</v>
      </c>
      <c r="Q3" s="24">
        <f t="shared" si="3"/>
        <v>151.44893317622069</v>
      </c>
      <c r="R3" s="24">
        <f t="shared" si="3"/>
        <v>120.92144239786136</v>
      </c>
      <c r="S3" s="24">
        <f t="shared" si="3"/>
        <v>813.70222044792376</v>
      </c>
      <c r="T3" s="24">
        <f t="shared" si="3"/>
        <v>848.89612378237678</v>
      </c>
      <c r="U3" s="24">
        <f t="shared" si="3"/>
        <v>641.35127938134349</v>
      </c>
      <c r="V3" s="24">
        <f t="shared" si="3"/>
        <v>834.26455862365185</v>
      </c>
      <c r="W3" s="24">
        <f t="shared" si="3"/>
        <v>701.90066153790201</v>
      </c>
      <c r="X3" s="24">
        <f t="shared" si="3"/>
        <v>720.65454825767836</v>
      </c>
      <c r="Y3" s="24">
        <f t="shared" ref="Y3:Z3" si="4">SUM(Y4,Y8,Y11)</f>
        <v>331.01055230759567</v>
      </c>
      <c r="Z3" s="24">
        <f t="shared" si="4"/>
        <v>332.5348855342715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846.6643487182389</v>
      </c>
      <c r="D4" s="19">
        <f t="shared" ref="D4:X4" si="6">SUM(D5:D7)</f>
        <v>691.89868498006842</v>
      </c>
      <c r="E4" s="19">
        <f t="shared" si="6"/>
        <v>570.72319603311314</v>
      </c>
      <c r="F4" s="19">
        <f t="shared" si="6"/>
        <v>508.57557868760836</v>
      </c>
      <c r="G4" s="19">
        <f t="shared" si="6"/>
        <v>185.37156422360439</v>
      </c>
      <c r="H4" s="19">
        <f t="shared" si="6"/>
        <v>167.90046043789832</v>
      </c>
      <c r="I4" s="19">
        <f t="shared" si="6"/>
        <v>174.32572027150002</v>
      </c>
      <c r="J4" s="19">
        <f t="shared" si="6"/>
        <v>127.57650997064928</v>
      </c>
      <c r="K4" s="19">
        <f t="shared" si="6"/>
        <v>103.45482883284296</v>
      </c>
      <c r="L4" s="19">
        <f t="shared" si="6"/>
        <v>84.21038251465464</v>
      </c>
      <c r="M4" s="19">
        <f t="shared" si="6"/>
        <v>97.398706861860035</v>
      </c>
      <c r="N4" s="19">
        <f t="shared" si="6"/>
        <v>84.257527006433435</v>
      </c>
      <c r="O4" s="19">
        <f t="shared" si="6"/>
        <v>79.74348455587581</v>
      </c>
      <c r="P4" s="19">
        <f t="shared" si="6"/>
        <v>72.6634767173705</v>
      </c>
      <c r="Q4" s="19">
        <f t="shared" si="6"/>
        <v>60.001160654348809</v>
      </c>
      <c r="R4" s="19">
        <f t="shared" si="6"/>
        <v>62.191092825716794</v>
      </c>
      <c r="S4" s="19">
        <f t="shared" si="6"/>
        <v>756.77085931762372</v>
      </c>
      <c r="T4" s="19">
        <f t="shared" si="6"/>
        <v>760.82683126176232</v>
      </c>
      <c r="U4" s="19">
        <f t="shared" si="6"/>
        <v>547.35434644871702</v>
      </c>
      <c r="V4" s="19">
        <f t="shared" si="6"/>
        <v>767.15895427380792</v>
      </c>
      <c r="W4" s="19">
        <f t="shared" si="6"/>
        <v>675.56175484547862</v>
      </c>
      <c r="X4" s="19">
        <f t="shared" si="6"/>
        <v>677.30308968471616</v>
      </c>
      <c r="Y4" s="19">
        <f t="shared" ref="Y4:Z4" si="7">SUM(Y5:Y7)</f>
        <v>293.80064241880689</v>
      </c>
      <c r="Z4" s="19">
        <f t="shared" si="7"/>
        <v>289.38803548428672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6.2411022120382274E-3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2.6924757551999998</v>
      </c>
      <c r="E6" s="8">
        <v>5.3407233263999991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846.6643487182389</v>
      </c>
      <c r="D7" s="8">
        <v>689.20620922486842</v>
      </c>
      <c r="E7" s="8">
        <v>565.38247270671309</v>
      </c>
      <c r="F7" s="8">
        <v>508.57557868760836</v>
      </c>
      <c r="G7" s="8">
        <v>185.37156422360439</v>
      </c>
      <c r="H7" s="8">
        <v>167.90046043789832</v>
      </c>
      <c r="I7" s="8">
        <v>174.32572027150002</v>
      </c>
      <c r="J7" s="8">
        <v>127.57650997064928</v>
      </c>
      <c r="K7" s="8">
        <v>103.45482883284296</v>
      </c>
      <c r="L7" s="8">
        <v>84.21038251465464</v>
      </c>
      <c r="M7" s="8">
        <v>97.398706861860035</v>
      </c>
      <c r="N7" s="8">
        <v>84.257527006433435</v>
      </c>
      <c r="O7" s="8">
        <v>79.74348455587581</v>
      </c>
      <c r="P7" s="8">
        <v>72.6634767173705</v>
      </c>
      <c r="Q7" s="8">
        <v>60.001160654348809</v>
      </c>
      <c r="R7" s="8">
        <v>62.191092825716794</v>
      </c>
      <c r="S7" s="8">
        <v>756.77085931762372</v>
      </c>
      <c r="T7" s="8">
        <v>760.82059015955031</v>
      </c>
      <c r="U7" s="8">
        <v>547.35434644871702</v>
      </c>
      <c r="V7" s="8">
        <v>767.15895427380792</v>
      </c>
      <c r="W7" s="8">
        <v>675.56175484547862</v>
      </c>
      <c r="X7" s="8">
        <v>677.30308968471616</v>
      </c>
      <c r="Y7" s="8">
        <v>293.80064241880689</v>
      </c>
      <c r="Z7" s="8">
        <v>289.38803548428672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125.69380137563537</v>
      </c>
      <c r="D8" s="19">
        <f t="shared" ref="D8:X8" si="9">SUM(D9:D10)</f>
        <v>80.366290415395383</v>
      </c>
      <c r="E8" s="19">
        <f t="shared" si="9"/>
        <v>80.908377340351933</v>
      </c>
      <c r="F8" s="19">
        <f t="shared" si="9"/>
        <v>94.528562687899424</v>
      </c>
      <c r="G8" s="19">
        <f t="shared" si="9"/>
        <v>69.325613153613773</v>
      </c>
      <c r="H8" s="19">
        <f t="shared" si="9"/>
        <v>55.253796453092789</v>
      </c>
      <c r="I8" s="19">
        <f t="shared" si="9"/>
        <v>38.645365927981423</v>
      </c>
      <c r="J8" s="19">
        <f t="shared" si="9"/>
        <v>49.398269029012141</v>
      </c>
      <c r="K8" s="19">
        <f t="shared" si="9"/>
        <v>33.542825493360773</v>
      </c>
      <c r="L8" s="19">
        <f t="shared" si="9"/>
        <v>30.515257471814017</v>
      </c>
      <c r="M8" s="19">
        <f t="shared" si="9"/>
        <v>46.806292361584809</v>
      </c>
      <c r="N8" s="19">
        <f t="shared" si="9"/>
        <v>48.473670603220256</v>
      </c>
      <c r="O8" s="19">
        <f t="shared" si="9"/>
        <v>47.355798792933115</v>
      </c>
      <c r="P8" s="19">
        <f t="shared" si="9"/>
        <v>46.189009432030417</v>
      </c>
      <c r="Q8" s="19">
        <f t="shared" si="9"/>
        <v>34.480929721610579</v>
      </c>
      <c r="R8" s="19">
        <f t="shared" si="9"/>
        <v>31.766349571976562</v>
      </c>
      <c r="S8" s="19">
        <f t="shared" si="9"/>
        <v>29.967361130132087</v>
      </c>
      <c r="T8" s="19">
        <f t="shared" si="9"/>
        <v>32.092499786971445</v>
      </c>
      <c r="U8" s="19">
        <f t="shared" si="9"/>
        <v>29.296936732449204</v>
      </c>
      <c r="V8" s="19">
        <f t="shared" si="9"/>
        <v>16.335291909678674</v>
      </c>
      <c r="W8" s="19">
        <f t="shared" si="9"/>
        <v>20.240222892423432</v>
      </c>
      <c r="X8" s="19">
        <f t="shared" si="9"/>
        <v>19.220437172962313</v>
      </c>
      <c r="Y8" s="19">
        <f t="shared" ref="Y8:Z8" si="10">SUM(Y9:Y10)</f>
        <v>13.074105888788864</v>
      </c>
      <c r="Z8" s="19">
        <f t="shared" si="10"/>
        <v>16.021576049984873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1.66210704</v>
      </c>
      <c r="F9" s="8">
        <v>0</v>
      </c>
      <c r="G9" s="8">
        <v>0</v>
      </c>
      <c r="H9" s="8">
        <v>0</v>
      </c>
      <c r="I9" s="8">
        <v>0</v>
      </c>
      <c r="J9" s="8">
        <v>1.9584919199999997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125.69380137563537</v>
      </c>
      <c r="D10" s="8">
        <v>80.366290415395383</v>
      </c>
      <c r="E10" s="8">
        <v>79.246270300351938</v>
      </c>
      <c r="F10" s="8">
        <v>94.528562687899424</v>
      </c>
      <c r="G10" s="8">
        <v>69.325613153613773</v>
      </c>
      <c r="H10" s="8">
        <v>55.253796453092789</v>
      </c>
      <c r="I10" s="8">
        <v>38.645365927981423</v>
      </c>
      <c r="J10" s="8">
        <v>47.439777109012141</v>
      </c>
      <c r="K10" s="8">
        <v>33.542825493360773</v>
      </c>
      <c r="L10" s="8">
        <v>30.515257471814017</v>
      </c>
      <c r="M10" s="8">
        <v>46.806292361584809</v>
      </c>
      <c r="N10" s="8">
        <v>48.473670603220256</v>
      </c>
      <c r="O10" s="8">
        <v>47.355798792933115</v>
      </c>
      <c r="P10" s="8">
        <v>46.189009432030417</v>
      </c>
      <c r="Q10" s="8">
        <v>34.480929721610579</v>
      </c>
      <c r="R10" s="8">
        <v>31.766349571976562</v>
      </c>
      <c r="S10" s="8">
        <v>29.967361130132087</v>
      </c>
      <c r="T10" s="8">
        <v>32.092499786971445</v>
      </c>
      <c r="U10" s="8">
        <v>29.296936732449204</v>
      </c>
      <c r="V10" s="8">
        <v>16.335291909678674</v>
      </c>
      <c r="W10" s="8">
        <v>20.240222892423432</v>
      </c>
      <c r="X10" s="8">
        <v>19.220437172962313</v>
      </c>
      <c r="Y10" s="8">
        <v>13.074105888788864</v>
      </c>
      <c r="Z10" s="8">
        <v>16.021576049984873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235.13690094580926</v>
      </c>
      <c r="D11" s="19">
        <f t="shared" ref="D11:X11" si="12">SUM(D12:D16)</f>
        <v>237.44506084888695</v>
      </c>
      <c r="E11" s="19">
        <f t="shared" si="12"/>
        <v>209.60031149795452</v>
      </c>
      <c r="F11" s="19">
        <f t="shared" si="12"/>
        <v>180.6013156967999</v>
      </c>
      <c r="G11" s="19">
        <f t="shared" si="12"/>
        <v>246.20668077635457</v>
      </c>
      <c r="H11" s="19">
        <f t="shared" si="12"/>
        <v>208.60350697511123</v>
      </c>
      <c r="I11" s="19">
        <f t="shared" si="12"/>
        <v>228.70199972544248</v>
      </c>
      <c r="J11" s="19">
        <f t="shared" si="12"/>
        <v>247.72656149062374</v>
      </c>
      <c r="K11" s="19">
        <f t="shared" si="12"/>
        <v>210.68916114382384</v>
      </c>
      <c r="L11" s="19">
        <f t="shared" si="12"/>
        <v>118.9444315501119</v>
      </c>
      <c r="M11" s="19">
        <f t="shared" si="12"/>
        <v>131.35908840013056</v>
      </c>
      <c r="N11" s="19">
        <f t="shared" si="12"/>
        <v>121.51517686571191</v>
      </c>
      <c r="O11" s="19">
        <f t="shared" si="12"/>
        <v>101.4606721825306</v>
      </c>
      <c r="P11" s="19">
        <f t="shared" si="12"/>
        <v>88.514388900223921</v>
      </c>
      <c r="Q11" s="19">
        <f t="shared" si="12"/>
        <v>56.96684280026129</v>
      </c>
      <c r="R11" s="19">
        <f t="shared" si="12"/>
        <v>26.964000000168003</v>
      </c>
      <c r="S11" s="19">
        <f t="shared" si="12"/>
        <v>26.964000000168003</v>
      </c>
      <c r="T11" s="19">
        <f t="shared" si="12"/>
        <v>55.97679273364308</v>
      </c>
      <c r="U11" s="19">
        <f t="shared" si="12"/>
        <v>64.699996200177253</v>
      </c>
      <c r="V11" s="19">
        <f t="shared" si="12"/>
        <v>50.770312440165334</v>
      </c>
      <c r="W11" s="19">
        <f t="shared" si="12"/>
        <v>6.0986837999999821</v>
      </c>
      <c r="X11" s="19">
        <f t="shared" si="12"/>
        <v>24.131021399999934</v>
      </c>
      <c r="Y11" s="19">
        <f t="shared" ref="Y11:Z11" si="13">SUM(Y12:Y16)</f>
        <v>24.135803999999933</v>
      </c>
      <c r="Z11" s="19">
        <f t="shared" si="13"/>
        <v>27.125273999999923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235.13690094580926</v>
      </c>
      <c r="D13" s="8">
        <v>237.44506084888695</v>
      </c>
      <c r="E13" s="8">
        <v>209.60031149795452</v>
      </c>
      <c r="F13" s="8">
        <v>180.6013156967999</v>
      </c>
      <c r="G13" s="8">
        <v>246.20668077635457</v>
      </c>
      <c r="H13" s="8">
        <v>208.60350697511123</v>
      </c>
      <c r="I13" s="8">
        <v>228.70199972544248</v>
      </c>
      <c r="J13" s="8">
        <v>247.72656149062374</v>
      </c>
      <c r="K13" s="8">
        <v>210.68916114382384</v>
      </c>
      <c r="L13" s="8">
        <v>118.9444315501119</v>
      </c>
      <c r="M13" s="8">
        <v>131.35908840013056</v>
      </c>
      <c r="N13" s="8">
        <v>121.51517686571191</v>
      </c>
      <c r="O13" s="8">
        <v>101.4606721825306</v>
      </c>
      <c r="P13" s="8">
        <v>88.514388900223921</v>
      </c>
      <c r="Q13" s="8">
        <v>56.96684280026129</v>
      </c>
      <c r="R13" s="8">
        <v>26.964000000168003</v>
      </c>
      <c r="S13" s="8">
        <v>26.964000000168003</v>
      </c>
      <c r="T13" s="8">
        <v>55.852818120139084</v>
      </c>
      <c r="U13" s="8">
        <v>64.699996200177253</v>
      </c>
      <c r="V13" s="8">
        <v>50.770312440165334</v>
      </c>
      <c r="W13" s="8">
        <v>6.0986837999999821</v>
      </c>
      <c r="X13" s="8">
        <v>24.131021399999934</v>
      </c>
      <c r="Y13" s="8">
        <v>24.135803999999933</v>
      </c>
      <c r="Z13" s="8">
        <v>27.125273999999923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0.12397461350400001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23.416560000000008</v>
      </c>
      <c r="D17" s="27">
        <f t="shared" ref="D17:X17" si="15">SUM(D18:D21)</f>
        <v>21.018959999999996</v>
      </c>
      <c r="E17" s="27">
        <f t="shared" si="15"/>
        <v>19.660320000000002</v>
      </c>
      <c r="F17" s="27">
        <f t="shared" si="15"/>
        <v>0</v>
      </c>
      <c r="G17" s="27">
        <f t="shared" si="15"/>
        <v>0.11988</v>
      </c>
      <c r="H17" s="27">
        <f t="shared" si="15"/>
        <v>0</v>
      </c>
      <c r="I17" s="27">
        <f t="shared" si="15"/>
        <v>19.260720000000003</v>
      </c>
      <c r="J17" s="27">
        <f t="shared" si="15"/>
        <v>16.823160000000001</v>
      </c>
      <c r="K17" s="27">
        <f t="shared" si="15"/>
        <v>16.943039999999996</v>
      </c>
      <c r="L17" s="27">
        <f t="shared" si="15"/>
        <v>14.745239999999999</v>
      </c>
      <c r="M17" s="27">
        <f t="shared" si="15"/>
        <v>15.54444</v>
      </c>
      <c r="N17" s="27">
        <f t="shared" si="15"/>
        <v>69.210719999999995</v>
      </c>
      <c r="O17" s="27">
        <f t="shared" si="15"/>
        <v>68.33159999999998</v>
      </c>
      <c r="P17" s="27">
        <f t="shared" si="15"/>
        <v>58.341599999999993</v>
      </c>
      <c r="Q17" s="27">
        <f t="shared" si="15"/>
        <v>66.693239999999989</v>
      </c>
      <c r="R17" s="27">
        <f t="shared" si="15"/>
        <v>73.886040000000008</v>
      </c>
      <c r="S17" s="27">
        <f t="shared" si="15"/>
        <v>74.085840000000005</v>
      </c>
      <c r="T17" s="27">
        <f t="shared" si="15"/>
        <v>69.29064000000001</v>
      </c>
      <c r="U17" s="27">
        <f t="shared" si="15"/>
        <v>60.299639999999989</v>
      </c>
      <c r="V17" s="27">
        <f t="shared" si="15"/>
        <v>50.589359999999992</v>
      </c>
      <c r="W17" s="27">
        <f t="shared" si="15"/>
        <v>37.237445279999996</v>
      </c>
      <c r="X17" s="27">
        <f t="shared" si="15"/>
        <v>26.561891520000007</v>
      </c>
      <c r="Y17" s="27">
        <f t="shared" ref="Y17:Z17" si="16">SUM(Y18:Y21)</f>
        <v>17.467155359999996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0.71927999999999992</v>
      </c>
      <c r="D18" s="8">
        <v>0.59939999999999993</v>
      </c>
      <c r="E18" s="8">
        <v>0.51947999999999994</v>
      </c>
      <c r="F18" s="8">
        <v>0</v>
      </c>
      <c r="G18" s="8">
        <v>0.11988</v>
      </c>
      <c r="H18" s="8">
        <v>0</v>
      </c>
      <c r="I18" s="8">
        <v>1.7981999999999998</v>
      </c>
      <c r="J18" s="8">
        <v>1.2787199999999999</v>
      </c>
      <c r="K18" s="8">
        <v>0.11988</v>
      </c>
      <c r="L18" s="8">
        <v>7.9919999999999991E-2</v>
      </c>
      <c r="M18" s="8">
        <v>0</v>
      </c>
      <c r="N18" s="8">
        <v>0</v>
      </c>
      <c r="O18" s="8">
        <v>0</v>
      </c>
      <c r="P18" s="8">
        <v>3.9959999999999996E-2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22.697280000000006</v>
      </c>
      <c r="D19" s="8">
        <v>20.419559999999997</v>
      </c>
      <c r="E19" s="8">
        <v>19.140840000000001</v>
      </c>
      <c r="F19" s="8">
        <v>0</v>
      </c>
      <c r="G19" s="8">
        <v>0</v>
      </c>
      <c r="H19" s="8">
        <v>0</v>
      </c>
      <c r="I19" s="8">
        <v>17.462520000000001</v>
      </c>
      <c r="J19" s="8">
        <v>15.54444</v>
      </c>
      <c r="K19" s="8">
        <v>16.823159999999998</v>
      </c>
      <c r="L19" s="8">
        <v>14.665319999999999</v>
      </c>
      <c r="M19" s="8">
        <v>15.54444</v>
      </c>
      <c r="N19" s="8">
        <v>69.210719999999995</v>
      </c>
      <c r="O19" s="8">
        <v>68.33159999999998</v>
      </c>
      <c r="P19" s="8">
        <v>58.301639999999992</v>
      </c>
      <c r="Q19" s="8">
        <v>66.693239999999989</v>
      </c>
      <c r="R19" s="8">
        <v>73.886040000000008</v>
      </c>
      <c r="S19" s="8">
        <v>74.085840000000005</v>
      </c>
      <c r="T19" s="8">
        <v>69.29064000000001</v>
      </c>
      <c r="U19" s="8">
        <v>60.299639999999989</v>
      </c>
      <c r="V19" s="8">
        <v>50.589359999999992</v>
      </c>
      <c r="W19" s="8">
        <v>37.237445279999996</v>
      </c>
      <c r="X19" s="8">
        <v>26.561891520000007</v>
      </c>
      <c r="Y19" s="8">
        <v>17.467155359999996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2077.7305975200002</v>
      </c>
      <c r="D26" s="27">
        <f t="shared" ref="D26:X26" si="21">SUM(D27,D33)</f>
        <v>2179.7885527199996</v>
      </c>
      <c r="E26" s="27">
        <f t="shared" si="21"/>
        <v>1888.7626562400001</v>
      </c>
      <c r="F26" s="27">
        <f t="shared" si="21"/>
        <v>1746.53874612</v>
      </c>
      <c r="G26" s="27">
        <f t="shared" si="21"/>
        <v>1611.53790228</v>
      </c>
      <c r="H26" s="27">
        <f t="shared" si="21"/>
        <v>1510.3283291999999</v>
      </c>
      <c r="I26" s="27">
        <f t="shared" si="21"/>
        <v>1582.7747814000002</v>
      </c>
      <c r="J26" s="27">
        <f t="shared" si="21"/>
        <v>1442.5410859200001</v>
      </c>
      <c r="K26" s="27">
        <f t="shared" si="21"/>
        <v>1201.4553765599999</v>
      </c>
      <c r="L26" s="27">
        <f t="shared" si="21"/>
        <v>1066.1450410800001</v>
      </c>
      <c r="M26" s="27">
        <f t="shared" si="21"/>
        <v>1128.70049724</v>
      </c>
      <c r="N26" s="27">
        <f t="shared" si="21"/>
        <v>853.56089028000008</v>
      </c>
      <c r="O26" s="27">
        <f t="shared" si="21"/>
        <v>794.61992484000018</v>
      </c>
      <c r="P26" s="27">
        <f t="shared" si="21"/>
        <v>634.01975747999995</v>
      </c>
      <c r="Q26" s="27">
        <f t="shared" si="21"/>
        <v>572.72206788000005</v>
      </c>
      <c r="R26" s="27">
        <f t="shared" si="21"/>
        <v>581.5994472000001</v>
      </c>
      <c r="S26" s="27">
        <f t="shared" si="21"/>
        <v>593.04322583999988</v>
      </c>
      <c r="T26" s="27">
        <f t="shared" si="21"/>
        <v>542.22797448000017</v>
      </c>
      <c r="U26" s="27">
        <f t="shared" si="21"/>
        <v>616.72496651999995</v>
      </c>
      <c r="V26" s="27">
        <f t="shared" si="21"/>
        <v>509.13768420000002</v>
      </c>
      <c r="W26" s="27">
        <f t="shared" si="21"/>
        <v>467.05035744000008</v>
      </c>
      <c r="X26" s="27">
        <f t="shared" si="21"/>
        <v>439.23706452000005</v>
      </c>
      <c r="Y26" s="27">
        <f t="shared" ref="Y26:Z26" si="22">SUM(Y27,Y33)</f>
        <v>502.750584</v>
      </c>
      <c r="Z26" s="27">
        <f t="shared" si="22"/>
        <v>828.73487267999985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2077.7305975200002</v>
      </c>
      <c r="D33" s="19">
        <f t="shared" ref="D33:X33" si="27">SUM(D34:D50)</f>
        <v>2179.7885527199996</v>
      </c>
      <c r="E33" s="19">
        <f t="shared" si="27"/>
        <v>1888.7626562400001</v>
      </c>
      <c r="F33" s="19">
        <f t="shared" si="27"/>
        <v>1746.53874612</v>
      </c>
      <c r="G33" s="19">
        <f t="shared" si="27"/>
        <v>1611.53790228</v>
      </c>
      <c r="H33" s="19">
        <f t="shared" si="27"/>
        <v>1510.3283291999999</v>
      </c>
      <c r="I33" s="19">
        <f t="shared" si="27"/>
        <v>1582.7747814000002</v>
      </c>
      <c r="J33" s="19">
        <f t="shared" si="27"/>
        <v>1442.5410859200001</v>
      </c>
      <c r="K33" s="19">
        <f t="shared" si="27"/>
        <v>1201.4553765599999</v>
      </c>
      <c r="L33" s="19">
        <f t="shared" si="27"/>
        <v>1066.1450410800001</v>
      </c>
      <c r="M33" s="19">
        <f t="shared" si="27"/>
        <v>1128.70049724</v>
      </c>
      <c r="N33" s="19">
        <f t="shared" si="27"/>
        <v>853.56089028000008</v>
      </c>
      <c r="O33" s="19">
        <f t="shared" si="27"/>
        <v>794.61992484000018</v>
      </c>
      <c r="P33" s="19">
        <f t="shared" si="27"/>
        <v>634.01975747999995</v>
      </c>
      <c r="Q33" s="19">
        <f t="shared" si="27"/>
        <v>572.72206788000005</v>
      </c>
      <c r="R33" s="19">
        <f t="shared" si="27"/>
        <v>581.5994472000001</v>
      </c>
      <c r="S33" s="19">
        <f t="shared" si="27"/>
        <v>593.04322583999988</v>
      </c>
      <c r="T33" s="19">
        <f t="shared" si="27"/>
        <v>542.22797448000017</v>
      </c>
      <c r="U33" s="19">
        <f t="shared" si="27"/>
        <v>616.72496651999995</v>
      </c>
      <c r="V33" s="19">
        <f t="shared" si="27"/>
        <v>509.13768420000002</v>
      </c>
      <c r="W33" s="19">
        <f t="shared" si="27"/>
        <v>467.05035744000008</v>
      </c>
      <c r="X33" s="19">
        <f t="shared" si="27"/>
        <v>439.23706452000005</v>
      </c>
      <c r="Y33" s="19">
        <f t="shared" ref="Y33:Z33" si="28">SUM(Y34:Y50)</f>
        <v>502.750584</v>
      </c>
      <c r="Z33" s="19">
        <f t="shared" si="28"/>
        <v>828.73487267999985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413.72173764000001</v>
      </c>
      <c r="D36" s="8">
        <v>479.22900264000009</v>
      </c>
      <c r="E36" s="8">
        <v>396.12047219999999</v>
      </c>
      <c r="F36" s="8">
        <v>189.63225935999998</v>
      </c>
      <c r="G36" s="8">
        <v>199.20023856</v>
      </c>
      <c r="H36" s="8">
        <v>187.47105912000001</v>
      </c>
      <c r="I36" s="8">
        <v>196.30213127999997</v>
      </c>
      <c r="J36" s="8">
        <v>205.67248128</v>
      </c>
      <c r="K36" s="8">
        <v>184.94390412000004</v>
      </c>
      <c r="L36" s="8">
        <v>146.99137427999997</v>
      </c>
      <c r="M36" s="8">
        <v>201.18947868000001</v>
      </c>
      <c r="N36" s="8">
        <v>145.94303088000001</v>
      </c>
      <c r="O36" s="8">
        <v>146.8623474</v>
      </c>
      <c r="P36" s="8">
        <v>151.56796679999999</v>
      </c>
      <c r="Q36" s="8">
        <v>133.42765068</v>
      </c>
      <c r="R36" s="8">
        <v>134.56504079999999</v>
      </c>
      <c r="S36" s="8">
        <v>150.16457232000002</v>
      </c>
      <c r="T36" s="8">
        <v>150.01464672</v>
      </c>
      <c r="U36" s="8">
        <v>164.13831971999994</v>
      </c>
      <c r="V36" s="8">
        <v>150.52552955999997</v>
      </c>
      <c r="W36" s="8">
        <v>138.13735896000003</v>
      </c>
      <c r="X36" s="8">
        <v>134.93008692000004</v>
      </c>
      <c r="Y36" s="8">
        <v>123.28359372</v>
      </c>
      <c r="Z36" s="8">
        <v>454.08761531999994</v>
      </c>
    </row>
    <row r="37" spans="1:26" ht="11.25" customHeight="1" x14ac:dyDescent="0.2">
      <c r="A37" s="28" t="s">
        <v>60</v>
      </c>
      <c r="B37" s="7" t="s">
        <v>61</v>
      </c>
      <c r="C37" s="8">
        <v>9.2100531599999993</v>
      </c>
      <c r="D37" s="8">
        <v>2.8550491200000003</v>
      </c>
      <c r="E37" s="8">
        <v>0</v>
      </c>
      <c r="F37" s="8">
        <v>3.0701008799999987</v>
      </c>
      <c r="G37" s="8">
        <v>3.0701008799999987</v>
      </c>
      <c r="H37" s="8">
        <v>3.3617429999999988</v>
      </c>
      <c r="I37" s="8">
        <v>3.6134683199999986</v>
      </c>
      <c r="J37" s="8">
        <v>3.3709737599999987</v>
      </c>
      <c r="K37" s="8">
        <v>0.46353384000000009</v>
      </c>
      <c r="L37" s="8">
        <v>3.2966287200000006</v>
      </c>
      <c r="M37" s="8">
        <v>9.3165811199999986</v>
      </c>
      <c r="N37" s="8">
        <v>6.1047755999999991</v>
      </c>
      <c r="O37" s="8">
        <v>9.1272258000000015</v>
      </c>
      <c r="P37" s="8">
        <v>9.2544606000000016</v>
      </c>
      <c r="Q37" s="8">
        <v>9.6314248800000026</v>
      </c>
      <c r="R37" s="8">
        <v>4.2975424799999988</v>
      </c>
      <c r="S37" s="8">
        <v>3.4942168799999989</v>
      </c>
      <c r="T37" s="8">
        <v>2.44415556</v>
      </c>
      <c r="U37" s="8">
        <v>12.865933080000001</v>
      </c>
      <c r="V37" s="8">
        <v>22.138605720000001</v>
      </c>
      <c r="W37" s="8">
        <v>9.65163276</v>
      </c>
      <c r="X37" s="8">
        <v>10.06801488</v>
      </c>
      <c r="Y37" s="8">
        <v>14.617532160000001</v>
      </c>
      <c r="Z37" s="8">
        <v>13.973374800000004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3.0239999999999989E-3</v>
      </c>
      <c r="U38" s="8">
        <v>3.0239999999999989E-3</v>
      </c>
      <c r="V38" s="8">
        <v>3.0239999999999989E-3</v>
      </c>
      <c r="W38" s="8">
        <v>6.0480000000000004E-3</v>
      </c>
      <c r="X38" s="8">
        <v>8.3160000000000012E-2</v>
      </c>
      <c r="Y38" s="8">
        <v>9.3240000000000007E-3</v>
      </c>
      <c r="Z38" s="8">
        <v>3.0239999999999989E-3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6.3415800000000004</v>
      </c>
      <c r="D40" s="8">
        <v>6.3415800000000004</v>
      </c>
      <c r="E40" s="8">
        <v>3.1707900000000002</v>
      </c>
      <c r="F40" s="8">
        <v>3.1707900000000002</v>
      </c>
      <c r="G40" s="8">
        <v>3.1707900000000002</v>
      </c>
      <c r="H40" s="8">
        <v>3.1707900000000002</v>
      </c>
      <c r="I40" s="8">
        <v>6.3415800000000004</v>
      </c>
      <c r="J40" s="8">
        <v>6.3415800000000004</v>
      </c>
      <c r="K40" s="8">
        <v>3.1707900000000002</v>
      </c>
      <c r="L40" s="8">
        <v>3.09158496</v>
      </c>
      <c r="M40" s="8">
        <v>3.09158496</v>
      </c>
      <c r="N40" s="8">
        <v>3.09158496</v>
      </c>
      <c r="O40" s="8">
        <v>0</v>
      </c>
      <c r="P40" s="8">
        <v>3.09158496</v>
      </c>
      <c r="Q40" s="8">
        <v>3.09158496</v>
      </c>
      <c r="R40" s="8">
        <v>0</v>
      </c>
      <c r="S40" s="8">
        <v>3.09158496</v>
      </c>
      <c r="T40" s="8">
        <v>1.2491618400000002</v>
      </c>
      <c r="U40" s="8">
        <v>2.8148850000000003</v>
      </c>
      <c r="V40" s="8">
        <v>1.4564926800000004</v>
      </c>
      <c r="W40" s="8">
        <v>2.18357424</v>
      </c>
      <c r="X40" s="8">
        <v>2.5896942000000003</v>
      </c>
      <c r="Y40" s="8">
        <v>1.84785876</v>
      </c>
      <c r="Z40" s="8">
        <v>1.0011931200000004</v>
      </c>
    </row>
    <row r="41" spans="1:26" ht="11.25" customHeight="1" x14ac:dyDescent="0.2">
      <c r="A41" s="28" t="s">
        <v>68</v>
      </c>
      <c r="B41" s="7" t="s">
        <v>69</v>
      </c>
      <c r="C41" s="8">
        <v>6.647011199999997</v>
      </c>
      <c r="D41" s="8">
        <v>0.2860182</v>
      </c>
      <c r="E41" s="8">
        <v>0.22234356000000002</v>
      </c>
      <c r="F41" s="8">
        <v>6.3692758799999991</v>
      </c>
      <c r="G41" s="8">
        <v>0.12398436000000002</v>
      </c>
      <c r="H41" s="8">
        <v>0.5559883200000002</v>
      </c>
      <c r="I41" s="8">
        <v>0.30517236000000009</v>
      </c>
      <c r="J41" s="8">
        <v>0</v>
      </c>
      <c r="K41" s="8">
        <v>0.31138451999999989</v>
      </c>
      <c r="L41" s="8">
        <v>7.8405224399999991</v>
      </c>
      <c r="M41" s="8">
        <v>1.98297324</v>
      </c>
      <c r="N41" s="8">
        <v>7.9463880000000015E-2</v>
      </c>
      <c r="O41" s="8">
        <v>1.954242</v>
      </c>
      <c r="P41" s="8">
        <v>1.7192152800000002</v>
      </c>
      <c r="Q41" s="8">
        <v>9.2147040000000013E-2</v>
      </c>
      <c r="R41" s="8">
        <v>0.14287968000000001</v>
      </c>
      <c r="S41" s="8">
        <v>0.19697724</v>
      </c>
      <c r="T41" s="8">
        <v>0.29507760000000005</v>
      </c>
      <c r="U41" s="8">
        <v>0.33002100000000006</v>
      </c>
      <c r="V41" s="8">
        <v>0.35875224000000006</v>
      </c>
      <c r="W41" s="8">
        <v>0.35564616000000004</v>
      </c>
      <c r="X41" s="8">
        <v>0.15892775999999997</v>
      </c>
      <c r="Y41" s="8">
        <v>0.15556284000000001</v>
      </c>
      <c r="Z41" s="8">
        <v>0.20137752000000003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1008.20181384</v>
      </c>
      <c r="D43" s="8">
        <v>1073.3080597199998</v>
      </c>
      <c r="E43" s="8">
        <v>949.99371480000002</v>
      </c>
      <c r="F43" s="8">
        <v>987.51564287999997</v>
      </c>
      <c r="G43" s="8">
        <v>987.32677679999995</v>
      </c>
      <c r="H43" s="8">
        <v>981.35722151999983</v>
      </c>
      <c r="I43" s="8">
        <v>929.49694344000011</v>
      </c>
      <c r="J43" s="8">
        <v>889.96017708000011</v>
      </c>
      <c r="K43" s="8">
        <v>744.75870767999993</v>
      </c>
      <c r="L43" s="8">
        <v>694.42696440000009</v>
      </c>
      <c r="M43" s="8">
        <v>778.11571187999994</v>
      </c>
      <c r="N43" s="8">
        <v>562.0835937600001</v>
      </c>
      <c r="O43" s="8">
        <v>515.55744864000008</v>
      </c>
      <c r="P43" s="8">
        <v>426.86268299999995</v>
      </c>
      <c r="Q43" s="8">
        <v>402.04573344000005</v>
      </c>
      <c r="R43" s="8">
        <v>413.71354908000006</v>
      </c>
      <c r="S43" s="8">
        <v>396.94554899999991</v>
      </c>
      <c r="T43" s="8">
        <v>369.90622188000003</v>
      </c>
      <c r="U43" s="8">
        <v>415.11884076000001</v>
      </c>
      <c r="V43" s="8">
        <v>310.37766084000003</v>
      </c>
      <c r="W43" s="8">
        <v>261.86602104000002</v>
      </c>
      <c r="X43" s="8">
        <v>269.69916167999997</v>
      </c>
      <c r="Y43" s="8">
        <v>335.83803551999995</v>
      </c>
      <c r="Z43" s="8">
        <v>333.38411028000002</v>
      </c>
    </row>
    <row r="44" spans="1:26" ht="11.25" customHeight="1" x14ac:dyDescent="0.2">
      <c r="A44" s="28" t="s">
        <v>74</v>
      </c>
      <c r="B44" s="7" t="s">
        <v>75</v>
      </c>
      <c r="C44" s="8">
        <v>627.27074568</v>
      </c>
      <c r="D44" s="8">
        <v>617.76884303999987</v>
      </c>
      <c r="E44" s="8">
        <v>539.25533568000003</v>
      </c>
      <c r="F44" s="8">
        <v>556.78067712000006</v>
      </c>
      <c r="G44" s="8">
        <v>418.64601168000007</v>
      </c>
      <c r="H44" s="8">
        <v>334.37273687999999</v>
      </c>
      <c r="I44" s="8">
        <v>437.61247920000011</v>
      </c>
      <c r="J44" s="8">
        <v>319.03806312</v>
      </c>
      <c r="K44" s="8">
        <v>267.78752928</v>
      </c>
      <c r="L44" s="8">
        <v>210.48186960000001</v>
      </c>
      <c r="M44" s="8">
        <v>134.98464024000003</v>
      </c>
      <c r="N44" s="8">
        <v>133.29190224000001</v>
      </c>
      <c r="O44" s="8">
        <v>93.195327599999999</v>
      </c>
      <c r="P44" s="8">
        <v>29.200357440000008</v>
      </c>
      <c r="Q44" s="8">
        <v>21.521874960000002</v>
      </c>
      <c r="R44" s="8">
        <v>10.757733119999999</v>
      </c>
      <c r="S44" s="8">
        <v>22.476774240000005</v>
      </c>
      <c r="T44" s="8">
        <v>17.02267488</v>
      </c>
      <c r="U44" s="8">
        <v>15.850715040000003</v>
      </c>
      <c r="V44" s="8">
        <v>13.437692640000002</v>
      </c>
      <c r="W44" s="8">
        <v>44.958006719999993</v>
      </c>
      <c r="X44" s="8">
        <v>16.637037119999995</v>
      </c>
      <c r="Y44" s="8">
        <v>11.887061040000001</v>
      </c>
      <c r="Z44" s="8">
        <v>5.1640351200000012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3.8790359999999989E-2</v>
      </c>
      <c r="I45" s="8">
        <v>3.5623799999999997E-2</v>
      </c>
      <c r="J45" s="8">
        <v>2.2693679999999997E-2</v>
      </c>
      <c r="K45" s="8">
        <v>1.9527119999999999E-2</v>
      </c>
      <c r="L45" s="8">
        <v>1.6096679999999999E-2</v>
      </c>
      <c r="M45" s="8">
        <v>1.9527119999999999E-2</v>
      </c>
      <c r="N45" s="8">
        <v>2.2693679999999997E-2</v>
      </c>
      <c r="O45" s="8">
        <v>1.9527119999999999E-2</v>
      </c>
      <c r="P45" s="8">
        <v>1.9527119999999999E-2</v>
      </c>
      <c r="Q45" s="8">
        <v>1.6096679999999999E-2</v>
      </c>
      <c r="R45" s="8">
        <v>1.9527119999999999E-2</v>
      </c>
      <c r="S45" s="8">
        <v>1.5225875999999998</v>
      </c>
      <c r="T45" s="8">
        <v>1.1280869999999998</v>
      </c>
      <c r="U45" s="8">
        <v>2.4730833600000004</v>
      </c>
      <c r="V45" s="8">
        <v>2.4503896800000002</v>
      </c>
      <c r="W45" s="8">
        <v>2.0331953999999999</v>
      </c>
      <c r="X45" s="8">
        <v>2.1463999199999999</v>
      </c>
      <c r="Y45" s="8">
        <v>6.413339520000001</v>
      </c>
      <c r="Z45" s="8">
        <v>6.4357693200000012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6.3376560000000008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9.0673830000000013</v>
      </c>
      <c r="J48" s="8">
        <v>18.135117000000001</v>
      </c>
      <c r="K48" s="8">
        <v>0</v>
      </c>
      <c r="L48" s="8">
        <v>0</v>
      </c>
      <c r="M48" s="8">
        <v>0</v>
      </c>
      <c r="N48" s="8">
        <v>0</v>
      </c>
      <c r="O48" s="8">
        <v>24.959961000000003</v>
      </c>
      <c r="P48" s="8">
        <v>9.3601169999999989</v>
      </c>
      <c r="Q48" s="8">
        <v>0</v>
      </c>
      <c r="R48" s="8">
        <v>12.480155999999997</v>
      </c>
      <c r="S48" s="8">
        <v>9.3601169999999989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2.9438452800000001</v>
      </c>
      <c r="O50" s="8">
        <v>2.9438452800000001</v>
      </c>
      <c r="P50" s="8">
        <v>2.9438452800000001</v>
      </c>
      <c r="Q50" s="8">
        <v>2.8955552400000002</v>
      </c>
      <c r="R50" s="8">
        <v>5.6230189200000007</v>
      </c>
      <c r="S50" s="8">
        <v>5.7908465999999992</v>
      </c>
      <c r="T50" s="8">
        <v>0.16492499999999999</v>
      </c>
      <c r="U50" s="8">
        <v>3.1301445600000002</v>
      </c>
      <c r="V50" s="8">
        <v>8.3895368400000017</v>
      </c>
      <c r="W50" s="8">
        <v>7.8588741600000018</v>
      </c>
      <c r="X50" s="8">
        <v>2.9245820399999998</v>
      </c>
      <c r="Y50" s="8">
        <v>8.6982764400000008</v>
      </c>
      <c r="Z50" s="8">
        <v>14.484373199999999</v>
      </c>
    </row>
    <row r="51" spans="1:26" ht="11.25" customHeight="1" x14ac:dyDescent="0.2">
      <c r="A51" s="25" t="s">
        <v>88</v>
      </c>
      <c r="B51" s="26" t="s">
        <v>89</v>
      </c>
      <c r="C51" s="27">
        <v>6065.8217535037811</v>
      </c>
      <c r="D51" s="27">
        <v>6526.5194860010652</v>
      </c>
      <c r="E51" s="27">
        <v>6139.2119121347559</v>
      </c>
      <c r="F51" s="27">
        <v>6895.5513900462247</v>
      </c>
      <c r="G51" s="27">
        <v>6900.2010330640151</v>
      </c>
      <c r="H51" s="27">
        <v>6074.2339630391243</v>
      </c>
      <c r="I51" s="27">
        <v>5737.5491887737289</v>
      </c>
      <c r="J51" s="27">
        <v>5914.6026835737784</v>
      </c>
      <c r="K51" s="27">
        <v>5305.6823455036474</v>
      </c>
      <c r="L51" s="27">
        <v>4647.938602415571</v>
      </c>
      <c r="M51" s="27">
        <v>5103.0006993932111</v>
      </c>
      <c r="N51" s="27">
        <v>4964.6462886727131</v>
      </c>
      <c r="O51" s="27">
        <v>4866.6490905149358</v>
      </c>
      <c r="P51" s="27">
        <v>5238.5554326536785</v>
      </c>
      <c r="Q51" s="27">
        <v>4478.0997352612667</v>
      </c>
      <c r="R51" s="27">
        <v>4581.6067911094478</v>
      </c>
      <c r="S51" s="27">
        <v>4947.7146472125542</v>
      </c>
      <c r="T51" s="27">
        <v>5168.6670968044418</v>
      </c>
      <c r="U51" s="27">
        <v>5298.6480836021865</v>
      </c>
      <c r="V51" s="27">
        <v>5255.5267498410358</v>
      </c>
      <c r="W51" s="27">
        <v>4736.7350960821705</v>
      </c>
      <c r="X51" s="27">
        <v>5206.2813209659498</v>
      </c>
      <c r="Y51" s="27">
        <v>4790.3286498981797</v>
      </c>
      <c r="Z51" s="27">
        <v>4518.7008215640844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0.28622879999999995</v>
      </c>
      <c r="D52" s="27">
        <f t="shared" ref="D52:X52" si="30">SUM(D53:D54)</f>
        <v>0.14311439999999997</v>
      </c>
      <c r="E52" s="27">
        <f t="shared" si="30"/>
        <v>0</v>
      </c>
      <c r="F52" s="27">
        <f t="shared" si="30"/>
        <v>0.65744091600000021</v>
      </c>
      <c r="G52" s="27">
        <f t="shared" si="30"/>
        <v>0.82271914559999992</v>
      </c>
      <c r="H52" s="27">
        <f t="shared" si="30"/>
        <v>0.89003639999999984</v>
      </c>
      <c r="I52" s="27">
        <f t="shared" si="30"/>
        <v>0.49749747959999985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8.2019229599999979E-2</v>
      </c>
      <c r="P52" s="27">
        <f t="shared" si="30"/>
        <v>8.2232066399999984E-2</v>
      </c>
      <c r="Q52" s="27">
        <f t="shared" si="30"/>
        <v>9.7256676E-2</v>
      </c>
      <c r="R52" s="27">
        <f t="shared" si="30"/>
        <v>0.41529298800000003</v>
      </c>
      <c r="S52" s="27">
        <f t="shared" si="30"/>
        <v>1.5521669328000001</v>
      </c>
      <c r="T52" s="27">
        <f t="shared" si="30"/>
        <v>0.20115543360000004</v>
      </c>
      <c r="U52" s="27">
        <f t="shared" si="30"/>
        <v>0.63336066557710324</v>
      </c>
      <c r="V52" s="27">
        <f t="shared" si="30"/>
        <v>0.72815016238414554</v>
      </c>
      <c r="W52" s="27">
        <f t="shared" si="30"/>
        <v>0.95536011471500171</v>
      </c>
      <c r="X52" s="27">
        <f t="shared" si="30"/>
        <v>2.9773422052764325</v>
      </c>
      <c r="Y52" s="27">
        <f t="shared" ref="Y52:Z52" si="31">SUM(Y53:Y54)</f>
        <v>7.7178620521869474</v>
      </c>
      <c r="Z52" s="27">
        <f t="shared" si="31"/>
        <v>0.18586890329412242</v>
      </c>
    </row>
    <row r="53" spans="1:26" ht="11.25" customHeight="1" x14ac:dyDescent="0.2">
      <c r="A53" s="29" t="s">
        <v>116</v>
      </c>
      <c r="B53" s="7" t="s">
        <v>117</v>
      </c>
      <c r="C53" s="8">
        <v>0.28622879999999995</v>
      </c>
      <c r="D53" s="8">
        <v>0.14311439999999997</v>
      </c>
      <c r="E53" s="8">
        <v>0</v>
      </c>
      <c r="F53" s="8">
        <v>0</v>
      </c>
      <c r="G53" s="8">
        <v>0</v>
      </c>
      <c r="H53" s="8">
        <v>0.14311439999999997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1.4929200000000004E-2</v>
      </c>
      <c r="R53" s="8">
        <v>0.33307560000000003</v>
      </c>
      <c r="S53" s="8">
        <v>1.4702688000000002</v>
      </c>
      <c r="T53" s="8">
        <v>3.7065600000000004E-2</v>
      </c>
      <c r="U53" s="8">
        <v>0.60900840000000001</v>
      </c>
      <c r="V53" s="8">
        <v>0.72741239999999996</v>
      </c>
      <c r="W53" s="8">
        <v>0.81595800000000018</v>
      </c>
      <c r="X53" s="8">
        <v>2.5307568000000003</v>
      </c>
      <c r="Y53" s="8">
        <v>7.6766975999999971</v>
      </c>
      <c r="Z53" s="8">
        <v>0.11325600000000002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0.65744091600000021</v>
      </c>
      <c r="G54" s="45">
        <v>0.82271914559999992</v>
      </c>
      <c r="H54" s="45">
        <v>0.74692199999999986</v>
      </c>
      <c r="I54" s="45">
        <v>0.49749747959999985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8.2019229599999979E-2</v>
      </c>
      <c r="P54" s="45">
        <v>8.2232066399999984E-2</v>
      </c>
      <c r="Q54" s="45">
        <v>8.2327475999999997E-2</v>
      </c>
      <c r="R54" s="45">
        <v>8.2217387999999988E-2</v>
      </c>
      <c r="S54" s="45">
        <v>8.1898132799999981E-2</v>
      </c>
      <c r="T54" s="45">
        <v>0.16408983360000004</v>
      </c>
      <c r="U54" s="45">
        <v>2.4352265577103197E-2</v>
      </c>
      <c r="V54" s="45">
        <v>7.3776238414560019E-4</v>
      </c>
      <c r="W54" s="45">
        <v>0.13940211471500155</v>
      </c>
      <c r="X54" s="45">
        <v>0.44658540527643242</v>
      </c>
      <c r="Y54" s="45">
        <v>4.1164452186950404E-2</v>
      </c>
      <c r="Z54" s="45">
        <v>7.2612903294122413E-2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3.649325266831883</v>
      </c>
      <c r="D61" s="49">
        <f t="shared" ref="D61:X61" si="33">SUM(D62:D72)</f>
        <v>5.2121201285882446</v>
      </c>
      <c r="E61" s="49">
        <f t="shared" si="33"/>
        <v>5.6506261118415386</v>
      </c>
      <c r="F61" s="49">
        <f t="shared" si="33"/>
        <v>17.412634013191049</v>
      </c>
      <c r="G61" s="49">
        <f t="shared" si="33"/>
        <v>25.574995321226268</v>
      </c>
      <c r="H61" s="49">
        <f t="shared" si="33"/>
        <v>31.276231129407801</v>
      </c>
      <c r="I61" s="49">
        <f t="shared" si="33"/>
        <v>46.961163183215007</v>
      </c>
      <c r="J61" s="49">
        <f t="shared" si="33"/>
        <v>37.636151366269665</v>
      </c>
      <c r="K61" s="49">
        <f t="shared" si="33"/>
        <v>38.751181214633263</v>
      </c>
      <c r="L61" s="49">
        <f t="shared" si="33"/>
        <v>33.701577924096398</v>
      </c>
      <c r="M61" s="49">
        <f t="shared" si="33"/>
        <v>71.839562534522059</v>
      </c>
      <c r="N61" s="49">
        <f t="shared" si="33"/>
        <v>56.315100500352628</v>
      </c>
      <c r="O61" s="49">
        <f t="shared" si="33"/>
        <v>78.179789918085007</v>
      </c>
      <c r="P61" s="49">
        <f t="shared" si="33"/>
        <v>66.752074742620607</v>
      </c>
      <c r="Q61" s="49">
        <f t="shared" si="33"/>
        <v>84.638110417804853</v>
      </c>
      <c r="R61" s="49">
        <f t="shared" si="33"/>
        <v>86.434705627810388</v>
      </c>
      <c r="S61" s="49">
        <f t="shared" si="33"/>
        <v>83.861898834415527</v>
      </c>
      <c r="T61" s="49">
        <f t="shared" si="33"/>
        <v>80.024673710328287</v>
      </c>
      <c r="U61" s="49">
        <f t="shared" si="33"/>
        <v>75.295273247069147</v>
      </c>
      <c r="V61" s="49">
        <f t="shared" si="33"/>
        <v>102.94900776968892</v>
      </c>
      <c r="W61" s="49">
        <f t="shared" si="33"/>
        <v>137.41067173606859</v>
      </c>
      <c r="X61" s="49">
        <f t="shared" si="33"/>
        <v>161.81640707683025</v>
      </c>
      <c r="Y61" s="49">
        <f t="shared" ref="Y61:Z61" si="34">SUM(Y62:Y72)</f>
        <v>162.22782971044458</v>
      </c>
      <c r="Z61" s="49">
        <f t="shared" si="34"/>
        <v>1081.1491884110942</v>
      </c>
    </row>
    <row r="62" spans="1:26" ht="11.25" customHeight="1" x14ac:dyDescent="0.2">
      <c r="A62" s="50" t="s">
        <v>92</v>
      </c>
      <c r="B62" s="51" t="s">
        <v>93</v>
      </c>
      <c r="C62" s="52">
        <v>3.5836416</v>
      </c>
      <c r="D62" s="52">
        <v>5.1520896</v>
      </c>
      <c r="E62" s="52">
        <v>5.5996416</v>
      </c>
      <c r="F62" s="52">
        <v>16.576358399999997</v>
      </c>
      <c r="G62" s="52">
        <v>24.527865599999995</v>
      </c>
      <c r="H62" s="52">
        <v>30.278707199999992</v>
      </c>
      <c r="I62" s="52">
        <v>43.185542399999996</v>
      </c>
      <c r="J62" s="52">
        <v>34.254662399999994</v>
      </c>
      <c r="K62" s="52">
        <v>35.658604799999999</v>
      </c>
      <c r="L62" s="52">
        <v>30.325478399999998</v>
      </c>
      <c r="M62" s="52">
        <v>62.993951999999993</v>
      </c>
      <c r="N62" s="52">
        <v>50.114937600000005</v>
      </c>
      <c r="O62" s="52">
        <v>70.214860799999997</v>
      </c>
      <c r="P62" s="52">
        <v>58.786559999999994</v>
      </c>
      <c r="Q62" s="52">
        <v>72.802598399999994</v>
      </c>
      <c r="R62" s="52">
        <v>75.523392000000001</v>
      </c>
      <c r="S62" s="52">
        <v>71.60186880000002</v>
      </c>
      <c r="T62" s="52">
        <v>68.481907199999995</v>
      </c>
      <c r="U62" s="52">
        <v>59.788511999999997</v>
      </c>
      <c r="V62" s="52">
        <v>76.378175999999968</v>
      </c>
      <c r="W62" s="52">
        <v>89.776108800000017</v>
      </c>
      <c r="X62" s="52">
        <v>102.0273408</v>
      </c>
      <c r="Y62" s="52">
        <v>97.27764479999999</v>
      </c>
      <c r="Z62" s="52">
        <v>1006.5117887999999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6.5683666831883022E-2</v>
      </c>
      <c r="D64" s="52">
        <v>6.0030528588244959E-2</v>
      </c>
      <c r="E64" s="52">
        <v>5.0984511841538419E-2</v>
      </c>
      <c r="F64" s="52">
        <v>3.6355613191052724E-2</v>
      </c>
      <c r="G64" s="52">
        <v>4.7049721226273135E-2</v>
      </c>
      <c r="H64" s="52">
        <v>4.6802809407812208E-2</v>
      </c>
      <c r="I64" s="52">
        <v>3.9810063215015304E-2</v>
      </c>
      <c r="J64" s="52">
        <v>3.7834886269674781E-2</v>
      </c>
      <c r="K64" s="52">
        <v>4.3566494633263883E-2</v>
      </c>
      <c r="L64" s="52">
        <v>0.15581312409640038</v>
      </c>
      <c r="M64" s="52">
        <v>4.6949894522068804E-2</v>
      </c>
      <c r="N64" s="52">
        <v>0.78493058035261887</v>
      </c>
      <c r="O64" s="52">
        <v>1.6847291180850235</v>
      </c>
      <c r="P64" s="52">
        <v>0.7058296226206161</v>
      </c>
      <c r="Q64" s="52">
        <v>0.44102097780486876</v>
      </c>
      <c r="R64" s="52">
        <v>0.66300498781036366</v>
      </c>
      <c r="S64" s="52">
        <v>1.165197234415519</v>
      </c>
      <c r="T64" s="52">
        <v>1.9980908303282923</v>
      </c>
      <c r="U64" s="52">
        <v>5.0739252470691429</v>
      </c>
      <c r="V64" s="52">
        <v>13.653028089688938</v>
      </c>
      <c r="W64" s="52">
        <v>37.097954776068555</v>
      </c>
      <c r="X64" s="52">
        <v>53.307652196830247</v>
      </c>
      <c r="Y64" s="52">
        <v>58.99858571044458</v>
      </c>
      <c r="Z64" s="52">
        <v>67.876870331094509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0.79992000000000019</v>
      </c>
      <c r="G65" s="52">
        <v>1.0000799999999999</v>
      </c>
      <c r="H65" s="52">
        <v>0.8999999999999998</v>
      </c>
      <c r="I65" s="52">
        <v>0.60011999999999965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0.10007999999999997</v>
      </c>
      <c r="P65" s="52">
        <v>0.10007999999999997</v>
      </c>
      <c r="Q65" s="52">
        <v>0.10007999999999997</v>
      </c>
      <c r="R65" s="52">
        <v>0.10007999999999997</v>
      </c>
      <c r="S65" s="52">
        <v>0.10007999999999997</v>
      </c>
      <c r="T65" s="52">
        <v>0.20016</v>
      </c>
      <c r="U65" s="52">
        <v>2.376E-2</v>
      </c>
      <c r="V65" s="52">
        <v>7.2000000000000005E-4</v>
      </c>
      <c r="W65" s="52">
        <v>0.13607999999999995</v>
      </c>
      <c r="X65" s="52">
        <v>0.4366799999999999</v>
      </c>
      <c r="Y65" s="52">
        <v>4.0319999999999995E-2</v>
      </c>
      <c r="Z65" s="52">
        <v>7.1279999999999996E-2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2.8546560000000002E-2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1.14696E-2</v>
      </c>
      <c r="I67" s="52">
        <v>2.29392E-2</v>
      </c>
      <c r="J67" s="52">
        <v>1.3508639999999999E-2</v>
      </c>
      <c r="K67" s="52">
        <v>2.6762399999999999E-2</v>
      </c>
      <c r="L67" s="52">
        <v>9.6854399999999983E-3</v>
      </c>
      <c r="M67" s="52">
        <v>3.8231999999999997E-3</v>
      </c>
      <c r="N67" s="52">
        <v>1.7841600000000001E-3</v>
      </c>
      <c r="O67" s="52">
        <v>1.7841600000000001E-3</v>
      </c>
      <c r="P67" s="52">
        <v>5.6073600000000005E-3</v>
      </c>
      <c r="Q67" s="52">
        <v>2.6762399999999999E-2</v>
      </c>
      <c r="R67" s="52">
        <v>5.709311999999999E-2</v>
      </c>
      <c r="S67" s="52">
        <v>1.7076960000000002E-2</v>
      </c>
      <c r="T67" s="52">
        <v>2.0645279999999998E-2</v>
      </c>
      <c r="U67" s="52">
        <v>0.47203776000000008</v>
      </c>
      <c r="V67" s="52">
        <v>0.40245552000000001</v>
      </c>
      <c r="W67" s="52">
        <v>0.10908864</v>
      </c>
      <c r="X67" s="52">
        <v>0.13738032</v>
      </c>
      <c r="Y67" s="52">
        <v>0.17688672</v>
      </c>
      <c r="Z67" s="52">
        <v>0.22760784000000001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7.9012800000000018E-3</v>
      </c>
      <c r="I68" s="52">
        <v>3.1860000000000013E-2</v>
      </c>
      <c r="J68" s="52">
        <v>1.6057439999999999E-2</v>
      </c>
      <c r="K68" s="52">
        <v>1.6057439999999999E-2</v>
      </c>
      <c r="L68" s="52">
        <v>3.7212480000000013E-2</v>
      </c>
      <c r="M68" s="52">
        <v>5.5818720000000002E-2</v>
      </c>
      <c r="N68" s="52">
        <v>5.3015039999999986E-2</v>
      </c>
      <c r="O68" s="52">
        <v>0.10093248</v>
      </c>
      <c r="P68" s="52">
        <v>0.13814496000000001</v>
      </c>
      <c r="Q68" s="52">
        <v>0.52862111999999983</v>
      </c>
      <c r="R68" s="52">
        <v>0.60559487999999995</v>
      </c>
      <c r="S68" s="52">
        <v>0.88443359999999993</v>
      </c>
      <c r="T68" s="52">
        <v>2.9772532800000007</v>
      </c>
      <c r="U68" s="52">
        <v>2.9772532800000007</v>
      </c>
      <c r="V68" s="52">
        <v>2.9772532800000007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3.1350240000000001E-2</v>
      </c>
      <c r="I69" s="52">
        <v>0.18606240000000002</v>
      </c>
      <c r="J69" s="52">
        <v>0.44017776000000014</v>
      </c>
      <c r="K69" s="52">
        <v>0.58418495999999986</v>
      </c>
      <c r="L69" s="52">
        <v>0.59463504</v>
      </c>
      <c r="M69" s="52">
        <v>0.69327359999999993</v>
      </c>
      <c r="N69" s="52">
        <v>0.57373488000000006</v>
      </c>
      <c r="O69" s="52">
        <v>0.79420607999999993</v>
      </c>
      <c r="P69" s="52">
        <v>1.2749097599999999</v>
      </c>
      <c r="Q69" s="52">
        <v>4.5149443199999997</v>
      </c>
      <c r="R69" s="52">
        <v>5.1587712000000003</v>
      </c>
      <c r="S69" s="52">
        <v>6.2292671999999989</v>
      </c>
      <c r="T69" s="52">
        <v>4.3329599999999999</v>
      </c>
      <c r="U69" s="52">
        <v>6.7566139200000013</v>
      </c>
      <c r="V69" s="52">
        <v>7.0334136000000012</v>
      </c>
      <c r="W69" s="52">
        <v>4.5954864000000004</v>
      </c>
      <c r="X69" s="52">
        <v>5.9073537599999995</v>
      </c>
      <c r="Y69" s="52">
        <v>5.5928318399999997</v>
      </c>
      <c r="Z69" s="52">
        <v>5.5286020799999989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2.8948291199999998</v>
      </c>
      <c r="J72" s="55">
        <v>2.8739102399999998</v>
      </c>
      <c r="K72" s="55">
        <v>2.4220051199999997</v>
      </c>
      <c r="L72" s="55">
        <v>2.5787534399999998</v>
      </c>
      <c r="M72" s="55">
        <v>8.0457451199999976</v>
      </c>
      <c r="N72" s="55">
        <v>4.7866982399999989</v>
      </c>
      <c r="O72" s="55">
        <v>5.2546507200000008</v>
      </c>
      <c r="P72" s="55">
        <v>5.7409430399999986</v>
      </c>
      <c r="Q72" s="55">
        <v>6.2240831999999982</v>
      </c>
      <c r="R72" s="55">
        <v>4.3267694400000005</v>
      </c>
      <c r="S72" s="55">
        <v>3.8639750399999993</v>
      </c>
      <c r="T72" s="55">
        <v>2.0136571199999995</v>
      </c>
      <c r="U72" s="55">
        <v>0.20317104</v>
      </c>
      <c r="V72" s="55">
        <v>2.5039612799999995</v>
      </c>
      <c r="W72" s="55">
        <v>5.6959531199999986</v>
      </c>
      <c r="X72" s="55">
        <v>0</v>
      </c>
      <c r="Y72" s="55">
        <v>0.14156063999999999</v>
      </c>
      <c r="Z72" s="55">
        <v>0.93303935999999976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25560.685342629928</v>
      </c>
      <c r="D2" s="21">
        <f t="shared" ref="D2:X2" si="0">SUM(D3,D17,D22,D25,D26,D51,D52)</f>
        <v>26265.966904618555</v>
      </c>
      <c r="E2" s="21">
        <f t="shared" si="0"/>
        <v>25599.068829856649</v>
      </c>
      <c r="F2" s="21">
        <f t="shared" si="0"/>
        <v>25277.559670897386</v>
      </c>
      <c r="G2" s="21">
        <f t="shared" si="0"/>
        <v>25173.978039617887</v>
      </c>
      <c r="H2" s="21">
        <f t="shared" si="0"/>
        <v>24712.274443234197</v>
      </c>
      <c r="I2" s="21">
        <f t="shared" si="0"/>
        <v>24547.675023074891</v>
      </c>
      <c r="J2" s="21">
        <f t="shared" si="0"/>
        <v>23904.079410971088</v>
      </c>
      <c r="K2" s="21">
        <f t="shared" si="0"/>
        <v>22938.191651291538</v>
      </c>
      <c r="L2" s="21">
        <f t="shared" si="0"/>
        <v>20298.91099086099</v>
      </c>
      <c r="M2" s="21">
        <f t="shared" si="0"/>
        <v>20911.372918098437</v>
      </c>
      <c r="N2" s="21">
        <f t="shared" si="0"/>
        <v>19585.292590668596</v>
      </c>
      <c r="O2" s="21">
        <f t="shared" si="0"/>
        <v>18519.580510830147</v>
      </c>
      <c r="P2" s="21">
        <f t="shared" si="0"/>
        <v>18924.105071988663</v>
      </c>
      <c r="Q2" s="21">
        <f t="shared" si="0"/>
        <v>16980.011965569811</v>
      </c>
      <c r="R2" s="21">
        <f t="shared" si="0"/>
        <v>17160.412105131942</v>
      </c>
      <c r="S2" s="21">
        <f t="shared" si="0"/>
        <v>17328.322518734418</v>
      </c>
      <c r="T2" s="21">
        <f t="shared" si="0"/>
        <v>17524.673000903025</v>
      </c>
      <c r="U2" s="21">
        <f t="shared" si="0"/>
        <v>16885.144289209751</v>
      </c>
      <c r="V2" s="21">
        <f t="shared" si="0"/>
        <v>16434.462355520278</v>
      </c>
      <c r="W2" s="21">
        <f t="shared" si="0"/>
        <v>15250.682449156435</v>
      </c>
      <c r="X2" s="21">
        <f t="shared" si="0"/>
        <v>17348.422421967305</v>
      </c>
      <c r="Y2" s="21">
        <f t="shared" ref="Y2:Z2" si="1">SUM(Y3,Y17,Y22,Y25,Y26,Y51,Y52)</f>
        <v>15524.452372118369</v>
      </c>
      <c r="Z2" s="21">
        <f t="shared" si="1"/>
        <v>15342.264986977929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2257.1977505158211</v>
      </c>
      <c r="D3" s="24">
        <f t="shared" ref="D3:X3" si="3">SUM(D4,D8,D11)</f>
        <v>1983.2847699265981</v>
      </c>
      <c r="E3" s="24">
        <f t="shared" si="3"/>
        <v>1727.935252207029</v>
      </c>
      <c r="F3" s="24">
        <f t="shared" si="3"/>
        <v>1668.2186872584923</v>
      </c>
      <c r="G3" s="24">
        <f t="shared" si="3"/>
        <v>1005.9639316321779</v>
      </c>
      <c r="H3" s="24">
        <f t="shared" si="3"/>
        <v>947.96199300644366</v>
      </c>
      <c r="I3" s="24">
        <f t="shared" si="3"/>
        <v>827.37094096536271</v>
      </c>
      <c r="J3" s="24">
        <f t="shared" si="3"/>
        <v>693.65695668011165</v>
      </c>
      <c r="K3" s="24">
        <f t="shared" si="3"/>
        <v>659.30319825215088</v>
      </c>
      <c r="L3" s="24">
        <f t="shared" si="3"/>
        <v>471.68548407795925</v>
      </c>
      <c r="M3" s="24">
        <f t="shared" si="3"/>
        <v>492.51567718648971</v>
      </c>
      <c r="N3" s="24">
        <f t="shared" si="3"/>
        <v>453.72771472374291</v>
      </c>
      <c r="O3" s="24">
        <f t="shared" si="3"/>
        <v>387.1219236065204</v>
      </c>
      <c r="P3" s="24">
        <f t="shared" si="3"/>
        <v>387.43965159035122</v>
      </c>
      <c r="Q3" s="24">
        <f t="shared" si="3"/>
        <v>356.436743625139</v>
      </c>
      <c r="R3" s="24">
        <f t="shared" si="3"/>
        <v>385.81532877855636</v>
      </c>
      <c r="S3" s="24">
        <f t="shared" si="3"/>
        <v>292.75437197433871</v>
      </c>
      <c r="T3" s="24">
        <f t="shared" si="3"/>
        <v>422.44557007745323</v>
      </c>
      <c r="U3" s="24">
        <f t="shared" si="3"/>
        <v>329.77915460844736</v>
      </c>
      <c r="V3" s="24">
        <f t="shared" si="3"/>
        <v>288.42845002402976</v>
      </c>
      <c r="W3" s="24">
        <f t="shared" si="3"/>
        <v>366.70453383117956</v>
      </c>
      <c r="X3" s="24">
        <f t="shared" si="3"/>
        <v>291.55286204868742</v>
      </c>
      <c r="Y3" s="24">
        <f t="shared" ref="Y3:Z3" si="4">SUM(Y4,Y8,Y11)</f>
        <v>251.554142898321</v>
      </c>
      <c r="Z3" s="24">
        <f t="shared" si="4"/>
        <v>104.62117483752792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1024.692529815745</v>
      </c>
      <c r="D4" s="19">
        <f t="shared" ref="D4:X4" si="6">SUM(D5:D7)</f>
        <v>917.07796571890697</v>
      </c>
      <c r="E4" s="19">
        <f t="shared" si="6"/>
        <v>741.18817667534825</v>
      </c>
      <c r="F4" s="19">
        <f t="shared" si="6"/>
        <v>631.21914206439783</v>
      </c>
      <c r="G4" s="19">
        <f t="shared" si="6"/>
        <v>491.61380871237952</v>
      </c>
      <c r="H4" s="19">
        <f t="shared" si="6"/>
        <v>558.16310751002652</v>
      </c>
      <c r="I4" s="19">
        <f t="shared" si="6"/>
        <v>441.5666176052905</v>
      </c>
      <c r="J4" s="19">
        <f t="shared" si="6"/>
        <v>354.16165956567937</v>
      </c>
      <c r="K4" s="19">
        <f t="shared" si="6"/>
        <v>278.29190555018999</v>
      </c>
      <c r="L4" s="19">
        <f t="shared" si="6"/>
        <v>204.9533132384297</v>
      </c>
      <c r="M4" s="19">
        <f t="shared" si="6"/>
        <v>214.26350506711265</v>
      </c>
      <c r="N4" s="19">
        <f t="shared" si="6"/>
        <v>193.75288164144021</v>
      </c>
      <c r="O4" s="19">
        <f t="shared" si="6"/>
        <v>184.10144618513289</v>
      </c>
      <c r="P4" s="19">
        <f t="shared" si="6"/>
        <v>181.68827804474526</v>
      </c>
      <c r="Q4" s="19">
        <f t="shared" si="6"/>
        <v>145.37346565853827</v>
      </c>
      <c r="R4" s="19">
        <f t="shared" si="6"/>
        <v>226.60730732578074</v>
      </c>
      <c r="S4" s="19">
        <f t="shared" si="6"/>
        <v>137.43022253540948</v>
      </c>
      <c r="T4" s="19">
        <f t="shared" si="6"/>
        <v>271.00527786077419</v>
      </c>
      <c r="U4" s="19">
        <f t="shared" si="6"/>
        <v>150.09449557540594</v>
      </c>
      <c r="V4" s="19">
        <f t="shared" si="6"/>
        <v>141.91430186828859</v>
      </c>
      <c r="W4" s="19">
        <f t="shared" si="6"/>
        <v>128.88968352527374</v>
      </c>
      <c r="X4" s="19">
        <f t="shared" si="6"/>
        <v>145.76048950449433</v>
      </c>
      <c r="Y4" s="19">
        <f t="shared" ref="Y4:Z4" si="7">SUM(Y5:Y7)</f>
        <v>119.53476885417673</v>
      </c>
      <c r="Z4" s="19">
        <f t="shared" si="7"/>
        <v>63.669283747067595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43.166502719999997</v>
      </c>
      <c r="F5" s="8">
        <v>32.104073759999999</v>
      </c>
      <c r="G5" s="8">
        <v>14.84836848</v>
      </c>
      <c r="H5" s="8">
        <v>96.515279520000007</v>
      </c>
      <c r="I5" s="8">
        <v>76.717101120000009</v>
      </c>
      <c r="J5" s="8">
        <v>47.020364160000007</v>
      </c>
      <c r="K5" s="8">
        <v>0</v>
      </c>
      <c r="L5" s="8">
        <v>0</v>
      </c>
      <c r="M5" s="8">
        <v>0</v>
      </c>
      <c r="N5" s="8">
        <v>3.8719032000000002</v>
      </c>
      <c r="O5" s="8">
        <v>3.0575476800000003</v>
      </c>
      <c r="P5" s="8">
        <v>3.0575476800000003</v>
      </c>
      <c r="Q5" s="8">
        <v>0</v>
      </c>
      <c r="R5" s="8">
        <v>11.196763199999999</v>
      </c>
      <c r="S5" s="8">
        <v>5.5000029599999989</v>
      </c>
      <c r="T5" s="8">
        <v>5.7798555775015359</v>
      </c>
      <c r="U5" s="8">
        <v>2.7278826210972125</v>
      </c>
      <c r="V5" s="8">
        <v>2.4505415490633919</v>
      </c>
      <c r="W5" s="8">
        <v>0.48712223504649571</v>
      </c>
      <c r="X5" s="8">
        <v>0.44209319814652098</v>
      </c>
      <c r="Y5" s="8">
        <v>0.23210173683101484</v>
      </c>
      <c r="Z5" s="8">
        <v>0.12646127477332336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0.32150487599999994</v>
      </c>
      <c r="W6" s="8">
        <v>0</v>
      </c>
      <c r="X6" s="8">
        <v>0.78011712239999975</v>
      </c>
      <c r="Y6" s="8">
        <v>0.43921988880000001</v>
      </c>
      <c r="Z6" s="8">
        <v>0.33001029599999998</v>
      </c>
    </row>
    <row r="7" spans="1:26" ht="11.25" customHeight="1" x14ac:dyDescent="0.2">
      <c r="A7" s="28" t="s">
        <v>8</v>
      </c>
      <c r="B7" s="7" t="s">
        <v>9</v>
      </c>
      <c r="C7" s="8">
        <v>1024.692529815745</v>
      </c>
      <c r="D7" s="8">
        <v>917.07796571890697</v>
      </c>
      <c r="E7" s="8">
        <v>698.02167395534821</v>
      </c>
      <c r="F7" s="8">
        <v>599.11506830439782</v>
      </c>
      <c r="G7" s="8">
        <v>476.76544023237955</v>
      </c>
      <c r="H7" s="8">
        <v>461.64782799002649</v>
      </c>
      <c r="I7" s="8">
        <v>364.84951648529051</v>
      </c>
      <c r="J7" s="8">
        <v>307.14129540567939</v>
      </c>
      <c r="K7" s="8">
        <v>278.29190555018999</v>
      </c>
      <c r="L7" s="8">
        <v>204.9533132384297</v>
      </c>
      <c r="M7" s="8">
        <v>214.26350506711265</v>
      </c>
      <c r="N7" s="8">
        <v>189.88097844144022</v>
      </c>
      <c r="O7" s="8">
        <v>181.04389850513289</v>
      </c>
      <c r="P7" s="8">
        <v>178.63073036474526</v>
      </c>
      <c r="Q7" s="8">
        <v>145.37346565853827</v>
      </c>
      <c r="R7" s="8">
        <v>215.41054412578075</v>
      </c>
      <c r="S7" s="8">
        <v>131.9302195754095</v>
      </c>
      <c r="T7" s="8">
        <v>265.22542228327268</v>
      </c>
      <c r="U7" s="8">
        <v>147.36661295430872</v>
      </c>
      <c r="V7" s="8">
        <v>139.1422554432252</v>
      </c>
      <c r="W7" s="8">
        <v>128.40256129022725</v>
      </c>
      <c r="X7" s="8">
        <v>144.53827918394782</v>
      </c>
      <c r="Y7" s="8">
        <v>118.86344722854572</v>
      </c>
      <c r="Z7" s="8">
        <v>63.212812176294271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481.25648443871256</v>
      </c>
      <c r="D8" s="19">
        <f t="shared" ref="D8:X8" si="9">SUM(D9:D10)</f>
        <v>293.76889521496918</v>
      </c>
      <c r="E8" s="19">
        <f t="shared" si="9"/>
        <v>285.66977969688764</v>
      </c>
      <c r="F8" s="19">
        <f t="shared" si="9"/>
        <v>537.59775845477475</v>
      </c>
      <c r="G8" s="19">
        <f t="shared" si="9"/>
        <v>132.86531665110738</v>
      </c>
      <c r="H8" s="19">
        <f t="shared" si="9"/>
        <v>128.3160673957718</v>
      </c>
      <c r="I8" s="19">
        <f t="shared" si="9"/>
        <v>104.59648723430989</v>
      </c>
      <c r="J8" s="19">
        <f t="shared" si="9"/>
        <v>86.66141847447912</v>
      </c>
      <c r="K8" s="19">
        <f t="shared" si="9"/>
        <v>89.125576198448726</v>
      </c>
      <c r="L8" s="19">
        <f t="shared" si="9"/>
        <v>51.454770343593161</v>
      </c>
      <c r="M8" s="19">
        <f t="shared" si="9"/>
        <v>45.378745166905162</v>
      </c>
      <c r="N8" s="19">
        <f t="shared" si="9"/>
        <v>36.478122814862452</v>
      </c>
      <c r="O8" s="19">
        <f t="shared" si="9"/>
        <v>35.191010370250879</v>
      </c>
      <c r="P8" s="19">
        <f t="shared" si="9"/>
        <v>34.09143183633941</v>
      </c>
      <c r="Q8" s="19">
        <f t="shared" si="9"/>
        <v>23.502107219640802</v>
      </c>
      <c r="R8" s="19">
        <f t="shared" si="9"/>
        <v>26.201227217146307</v>
      </c>
      <c r="S8" s="19">
        <f t="shared" si="9"/>
        <v>23.826455333643921</v>
      </c>
      <c r="T8" s="19">
        <f t="shared" si="9"/>
        <v>17.621413326514588</v>
      </c>
      <c r="U8" s="19">
        <f t="shared" si="9"/>
        <v>28.914293755406117</v>
      </c>
      <c r="V8" s="19">
        <f t="shared" si="9"/>
        <v>17.368641245237765</v>
      </c>
      <c r="W8" s="19">
        <f t="shared" si="9"/>
        <v>14.211323879411641</v>
      </c>
      <c r="X8" s="19">
        <f t="shared" si="9"/>
        <v>15.375370806482413</v>
      </c>
      <c r="Y8" s="19">
        <f t="shared" ref="Y8:Z8" si="10">SUM(Y9:Y10)</f>
        <v>16.634491379050313</v>
      </c>
      <c r="Z8" s="19">
        <f t="shared" si="10"/>
        <v>12.397290730268324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2.1796991999999999</v>
      </c>
      <c r="K9" s="8">
        <v>5.2538709599999986</v>
      </c>
      <c r="L9" s="8">
        <v>1.5369129599999998</v>
      </c>
      <c r="M9" s="8">
        <v>0</v>
      </c>
      <c r="N9" s="8">
        <v>0</v>
      </c>
      <c r="O9" s="8">
        <v>0</v>
      </c>
      <c r="P9" s="8">
        <v>0</v>
      </c>
      <c r="Q9" s="8">
        <v>1.63271064</v>
      </c>
      <c r="R9" s="8">
        <v>4.1099625599999987</v>
      </c>
      <c r="S9" s="8">
        <v>2.0978654399999996</v>
      </c>
      <c r="T9" s="8">
        <v>0</v>
      </c>
      <c r="U9" s="8">
        <v>3.8042399999999997E-2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481.25648443871256</v>
      </c>
      <c r="D10" s="8">
        <v>293.76889521496918</v>
      </c>
      <c r="E10" s="8">
        <v>285.66977969688764</v>
      </c>
      <c r="F10" s="8">
        <v>537.59775845477475</v>
      </c>
      <c r="G10" s="8">
        <v>132.86531665110738</v>
      </c>
      <c r="H10" s="8">
        <v>128.3160673957718</v>
      </c>
      <c r="I10" s="8">
        <v>104.59648723430989</v>
      </c>
      <c r="J10" s="8">
        <v>84.481719274479119</v>
      </c>
      <c r="K10" s="8">
        <v>83.871705238448726</v>
      </c>
      <c r="L10" s="8">
        <v>49.917857383593159</v>
      </c>
      <c r="M10" s="8">
        <v>45.378745166905162</v>
      </c>
      <c r="N10" s="8">
        <v>36.478122814862452</v>
      </c>
      <c r="O10" s="8">
        <v>35.191010370250879</v>
      </c>
      <c r="P10" s="8">
        <v>34.09143183633941</v>
      </c>
      <c r="Q10" s="8">
        <v>21.869396579640803</v>
      </c>
      <c r="R10" s="8">
        <v>22.091264657146308</v>
      </c>
      <c r="S10" s="8">
        <v>21.728589893643921</v>
      </c>
      <c r="T10" s="8">
        <v>17.621413326514588</v>
      </c>
      <c r="U10" s="8">
        <v>28.876251355406119</v>
      </c>
      <c r="V10" s="8">
        <v>17.368641245237765</v>
      </c>
      <c r="W10" s="8">
        <v>14.211323879411641</v>
      </c>
      <c r="X10" s="8">
        <v>15.375370806482413</v>
      </c>
      <c r="Y10" s="8">
        <v>16.634491379050313</v>
      </c>
      <c r="Z10" s="8">
        <v>12.397290730268324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751.24873626136355</v>
      </c>
      <c r="D11" s="19">
        <f t="shared" ref="D11:X11" si="12">SUM(D12:D16)</f>
        <v>772.4379089927221</v>
      </c>
      <c r="E11" s="19">
        <f t="shared" si="12"/>
        <v>701.07729583479295</v>
      </c>
      <c r="F11" s="19">
        <f t="shared" si="12"/>
        <v>499.40178673931968</v>
      </c>
      <c r="G11" s="19">
        <f t="shared" si="12"/>
        <v>381.48480626869105</v>
      </c>
      <c r="H11" s="19">
        <f t="shared" si="12"/>
        <v>261.48281810064532</v>
      </c>
      <c r="I11" s="19">
        <f t="shared" si="12"/>
        <v>281.20783612576241</v>
      </c>
      <c r="J11" s="19">
        <f t="shared" si="12"/>
        <v>252.8338786399531</v>
      </c>
      <c r="K11" s="19">
        <f t="shared" si="12"/>
        <v>291.88571650351213</v>
      </c>
      <c r="L11" s="19">
        <f t="shared" si="12"/>
        <v>215.2774004959364</v>
      </c>
      <c r="M11" s="19">
        <f t="shared" si="12"/>
        <v>232.8734269524719</v>
      </c>
      <c r="N11" s="19">
        <f t="shared" si="12"/>
        <v>223.49671026744022</v>
      </c>
      <c r="O11" s="19">
        <f t="shared" si="12"/>
        <v>167.82946705113665</v>
      </c>
      <c r="P11" s="19">
        <f t="shared" si="12"/>
        <v>171.65994170926658</v>
      </c>
      <c r="Q11" s="19">
        <f t="shared" si="12"/>
        <v>187.56117074695996</v>
      </c>
      <c r="R11" s="19">
        <f t="shared" si="12"/>
        <v>133.00679423562931</v>
      </c>
      <c r="S11" s="19">
        <f t="shared" si="12"/>
        <v>131.49769410528532</v>
      </c>
      <c r="T11" s="19">
        <f t="shared" si="12"/>
        <v>133.81887889016443</v>
      </c>
      <c r="U11" s="19">
        <f t="shared" si="12"/>
        <v>150.77036527763534</v>
      </c>
      <c r="V11" s="19">
        <f t="shared" si="12"/>
        <v>129.1455069105034</v>
      </c>
      <c r="W11" s="19">
        <f t="shared" si="12"/>
        <v>223.60352642649417</v>
      </c>
      <c r="X11" s="19">
        <f t="shared" si="12"/>
        <v>130.41700173771065</v>
      </c>
      <c r="Y11" s="19">
        <f t="shared" ref="Y11:Z11" si="13">SUM(Y12:Y16)</f>
        <v>115.38488266509395</v>
      </c>
      <c r="Z11" s="19">
        <f t="shared" si="13"/>
        <v>28.554600360192001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0.25746336000000003</v>
      </c>
      <c r="U12" s="8">
        <v>0</v>
      </c>
      <c r="V12" s="8">
        <v>0</v>
      </c>
      <c r="W12" s="8">
        <v>0</v>
      </c>
      <c r="X12" s="8">
        <v>0.47133504000000015</v>
      </c>
      <c r="Y12" s="8">
        <v>0.40356360000000019</v>
      </c>
      <c r="Z12" s="8">
        <v>0.24145704000000004</v>
      </c>
    </row>
    <row r="13" spans="1:26" ht="11.25" customHeight="1" x14ac:dyDescent="0.2">
      <c r="A13" s="28" t="s">
        <v>16</v>
      </c>
      <c r="B13" s="7" t="s">
        <v>17</v>
      </c>
      <c r="C13" s="8">
        <v>739.38516979714359</v>
      </c>
      <c r="D13" s="8">
        <v>760.51005464473951</v>
      </c>
      <c r="E13" s="8">
        <v>687.329488855823</v>
      </c>
      <c r="F13" s="8">
        <v>495.88932973931969</v>
      </c>
      <c r="G13" s="8">
        <v>379.71015026869105</v>
      </c>
      <c r="H13" s="8">
        <v>259.74852710064533</v>
      </c>
      <c r="I13" s="8">
        <v>262.00028398216239</v>
      </c>
      <c r="J13" s="8">
        <v>237.98842154475309</v>
      </c>
      <c r="K13" s="8">
        <v>276.62079974191215</v>
      </c>
      <c r="L13" s="8">
        <v>194.83362469513639</v>
      </c>
      <c r="M13" s="8">
        <v>218.43376935967191</v>
      </c>
      <c r="N13" s="8">
        <v>208.83770244024024</v>
      </c>
      <c r="O13" s="8">
        <v>159.42617112153664</v>
      </c>
      <c r="P13" s="8">
        <v>163.13737871086659</v>
      </c>
      <c r="Q13" s="8">
        <v>181.13670260455996</v>
      </c>
      <c r="R13" s="8">
        <v>130.88033733162931</v>
      </c>
      <c r="S13" s="8">
        <v>131.49769410528532</v>
      </c>
      <c r="T13" s="8">
        <v>129.00519329091642</v>
      </c>
      <c r="U13" s="8">
        <v>139.90703236864334</v>
      </c>
      <c r="V13" s="8">
        <v>118.44875230856739</v>
      </c>
      <c r="W13" s="8">
        <v>212.81022755635016</v>
      </c>
      <c r="X13" s="8">
        <v>118.88471776140665</v>
      </c>
      <c r="Y13" s="8">
        <v>100.96157635250195</v>
      </c>
      <c r="Z13" s="8">
        <v>13.962059568000003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11.863566464219902</v>
      </c>
      <c r="D16" s="8">
        <v>11.927854347982557</v>
      </c>
      <c r="E16" s="8">
        <v>13.74780697896996</v>
      </c>
      <c r="F16" s="8">
        <v>3.5124569999999999</v>
      </c>
      <c r="G16" s="8">
        <v>1.774656</v>
      </c>
      <c r="H16" s="8">
        <v>1.7342909999999998</v>
      </c>
      <c r="I16" s="8">
        <v>19.207552143600001</v>
      </c>
      <c r="J16" s="8">
        <v>14.8454570952</v>
      </c>
      <c r="K16" s="8">
        <v>15.2649167616</v>
      </c>
      <c r="L16" s="8">
        <v>20.443775800800001</v>
      </c>
      <c r="M16" s="8">
        <v>14.4396575928</v>
      </c>
      <c r="N16" s="8">
        <v>14.6590078272</v>
      </c>
      <c r="O16" s="8">
        <v>8.4032959296000023</v>
      </c>
      <c r="P16" s="8">
        <v>8.5225629984000033</v>
      </c>
      <c r="Q16" s="8">
        <v>6.4244681423999985</v>
      </c>
      <c r="R16" s="8">
        <v>2.1264569040000003</v>
      </c>
      <c r="S16" s="8">
        <v>0</v>
      </c>
      <c r="T16" s="8">
        <v>4.5562222392480018</v>
      </c>
      <c r="U16" s="8">
        <v>10.863332908991998</v>
      </c>
      <c r="V16" s="8">
        <v>10.696754601935996</v>
      </c>
      <c r="W16" s="8">
        <v>10.793298870144001</v>
      </c>
      <c r="X16" s="8">
        <v>11.060948936304003</v>
      </c>
      <c r="Y16" s="8">
        <v>14.019742712592002</v>
      </c>
      <c r="Z16" s="8">
        <v>14.351083752191998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135.484848</v>
      </c>
      <c r="D17" s="27">
        <f t="shared" ref="D17:X17" si="15">SUM(D18:D21)</f>
        <v>280.93384799999995</v>
      </c>
      <c r="E17" s="27">
        <f t="shared" si="15"/>
        <v>249.57900000000001</v>
      </c>
      <c r="F17" s="27">
        <f t="shared" si="15"/>
        <v>34.285679999999992</v>
      </c>
      <c r="G17" s="27">
        <f t="shared" si="15"/>
        <v>64.818863999999991</v>
      </c>
      <c r="H17" s="27">
        <f t="shared" si="15"/>
        <v>121.97613600000001</v>
      </c>
      <c r="I17" s="27">
        <f t="shared" si="15"/>
        <v>203.61218399999993</v>
      </c>
      <c r="J17" s="27">
        <f t="shared" si="15"/>
        <v>228.23143200000004</v>
      </c>
      <c r="K17" s="27">
        <f t="shared" si="15"/>
        <v>124.114464</v>
      </c>
      <c r="L17" s="27">
        <f t="shared" si="15"/>
        <v>74.260007999999999</v>
      </c>
      <c r="M17" s="27">
        <f t="shared" si="15"/>
        <v>60.322247999999988</v>
      </c>
      <c r="N17" s="27">
        <f t="shared" si="15"/>
        <v>25.532712</v>
      </c>
      <c r="O17" s="27">
        <f t="shared" si="15"/>
        <v>33.950232000000007</v>
      </c>
      <c r="P17" s="27">
        <f t="shared" si="15"/>
        <v>32.008896000000007</v>
      </c>
      <c r="Q17" s="27">
        <f t="shared" si="15"/>
        <v>26.933975999999994</v>
      </c>
      <c r="R17" s="27">
        <f t="shared" si="15"/>
        <v>29.071367999999996</v>
      </c>
      <c r="S17" s="27">
        <f t="shared" si="15"/>
        <v>27.392408639999989</v>
      </c>
      <c r="T17" s="27">
        <f t="shared" si="15"/>
        <v>23.678857439999991</v>
      </c>
      <c r="U17" s="27">
        <f t="shared" si="15"/>
        <v>13.763023199999999</v>
      </c>
      <c r="V17" s="27">
        <f t="shared" si="15"/>
        <v>16.348754879999998</v>
      </c>
      <c r="W17" s="27">
        <f t="shared" si="15"/>
        <v>17.045497439999998</v>
      </c>
      <c r="X17" s="27">
        <f t="shared" si="15"/>
        <v>13.789396799999997</v>
      </c>
      <c r="Y17" s="27">
        <f t="shared" ref="Y17:Z17" si="16">SUM(Y18:Y21)</f>
        <v>14.745080159999999</v>
      </c>
      <c r="Z17" s="27">
        <f t="shared" si="16"/>
        <v>17.701960319999998</v>
      </c>
    </row>
    <row r="18" spans="1:26" ht="11.25" customHeight="1" x14ac:dyDescent="0.2">
      <c r="A18" s="29" t="s">
        <v>26</v>
      </c>
      <c r="B18" s="7" t="s">
        <v>27</v>
      </c>
      <c r="C18" s="8">
        <v>1.8381599999999998</v>
      </c>
      <c r="D18" s="8">
        <v>1.5983999999999998</v>
      </c>
      <c r="E18" s="8">
        <v>1.1987999999999999</v>
      </c>
      <c r="F18" s="8">
        <v>0.35963999999999996</v>
      </c>
      <c r="G18" s="8">
        <v>0.35963999999999996</v>
      </c>
      <c r="H18" s="8">
        <v>0.39959999999999996</v>
      </c>
      <c r="I18" s="8">
        <v>0.31968000000000002</v>
      </c>
      <c r="J18" s="8">
        <v>0.11988</v>
      </c>
      <c r="K18" s="8">
        <v>0.3995999999999999</v>
      </c>
      <c r="L18" s="8">
        <v>0</v>
      </c>
      <c r="M18" s="8">
        <v>0</v>
      </c>
      <c r="N18" s="8">
        <v>0</v>
      </c>
      <c r="O18" s="8">
        <v>0</v>
      </c>
      <c r="P18" s="8">
        <v>7.9919999999999991E-2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133.38648000000001</v>
      </c>
      <c r="D19" s="8">
        <v>124.11575999999998</v>
      </c>
      <c r="E19" s="8">
        <v>119.6802</v>
      </c>
      <c r="F19" s="8">
        <v>33.926039999999993</v>
      </c>
      <c r="G19" s="8">
        <v>60.819119999999991</v>
      </c>
      <c r="H19" s="8">
        <v>43.31664</v>
      </c>
      <c r="I19" s="8">
        <v>47.032919999999997</v>
      </c>
      <c r="J19" s="8">
        <v>48.191760000000002</v>
      </c>
      <c r="K19" s="8">
        <v>44.675279999999994</v>
      </c>
      <c r="L19" s="8">
        <v>20.179799999999997</v>
      </c>
      <c r="M19" s="8">
        <v>17.942039999999999</v>
      </c>
      <c r="N19" s="8">
        <v>7.0729200000000008</v>
      </c>
      <c r="O19" s="8">
        <v>29.530440000000006</v>
      </c>
      <c r="P19" s="8">
        <v>30.889080000000007</v>
      </c>
      <c r="Q19" s="8">
        <v>26.413559999999993</v>
      </c>
      <c r="R19" s="8">
        <v>28.811159999999997</v>
      </c>
      <c r="S19" s="8">
        <v>27.13220063999999</v>
      </c>
      <c r="T19" s="8">
        <v>23.678857439999991</v>
      </c>
      <c r="U19" s="8">
        <v>13.763023199999999</v>
      </c>
      <c r="V19" s="8">
        <v>16.348754879999998</v>
      </c>
      <c r="W19" s="8">
        <v>17.045497439999998</v>
      </c>
      <c r="X19" s="8">
        <v>13.789396799999997</v>
      </c>
      <c r="Y19" s="8">
        <v>14.745080159999999</v>
      </c>
      <c r="Z19" s="8">
        <v>17.701960319999998</v>
      </c>
    </row>
    <row r="20" spans="1:26" ht="11.25" customHeight="1" x14ac:dyDescent="0.2">
      <c r="A20" s="29" t="s">
        <v>30</v>
      </c>
      <c r="B20" s="7" t="s">
        <v>31</v>
      </c>
      <c r="C20" s="8">
        <v>0.26020799999999999</v>
      </c>
      <c r="D20" s="8">
        <v>155.21968799999999</v>
      </c>
      <c r="E20" s="8">
        <v>128.70000000000002</v>
      </c>
      <c r="F20" s="8">
        <v>0</v>
      </c>
      <c r="G20" s="8">
        <v>3.640104</v>
      </c>
      <c r="H20" s="8">
        <v>78.259896000000012</v>
      </c>
      <c r="I20" s="8">
        <v>156.25958399999993</v>
      </c>
      <c r="J20" s="8">
        <v>179.91979200000003</v>
      </c>
      <c r="K20" s="8">
        <v>79.039584000000005</v>
      </c>
      <c r="L20" s="8">
        <v>54.080207999999999</v>
      </c>
      <c r="M20" s="8">
        <v>42.380207999999989</v>
      </c>
      <c r="N20" s="8">
        <v>18.459792</v>
      </c>
      <c r="O20" s="8">
        <v>4.4197920000000002</v>
      </c>
      <c r="P20" s="8">
        <v>1.0398960000000002</v>
      </c>
      <c r="Q20" s="8">
        <v>0.5204160000000001</v>
      </c>
      <c r="R20" s="8">
        <v>0.26020799999999999</v>
      </c>
      <c r="S20" s="8">
        <v>0.26020799999999999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2.2890590156417905</v>
      </c>
      <c r="H22" s="27">
        <f t="shared" si="18"/>
        <v>1.0244475648</v>
      </c>
      <c r="I22" s="27">
        <f t="shared" si="18"/>
        <v>1.0835358336000001</v>
      </c>
      <c r="J22" s="27">
        <f t="shared" si="18"/>
        <v>1.0714923647999999</v>
      </c>
      <c r="K22" s="27">
        <f t="shared" si="18"/>
        <v>1.0180494719999997</v>
      </c>
      <c r="L22" s="27">
        <f t="shared" si="18"/>
        <v>1.0342328832000001</v>
      </c>
      <c r="M22" s="27">
        <f t="shared" si="18"/>
        <v>1.0564380287999999</v>
      </c>
      <c r="N22" s="27">
        <f t="shared" si="18"/>
        <v>2.1166318007999996</v>
      </c>
      <c r="O22" s="27">
        <f t="shared" si="18"/>
        <v>2.4079633019999998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0.44860045500263379</v>
      </c>
      <c r="U22" s="27">
        <f t="shared" si="18"/>
        <v>0.42256762768630829</v>
      </c>
      <c r="V22" s="27">
        <f t="shared" si="18"/>
        <v>0.39167653039537004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2.2890590156417905</v>
      </c>
      <c r="H23" s="8">
        <v>1.0244475648</v>
      </c>
      <c r="I23" s="8">
        <v>1.0835358336000001</v>
      </c>
      <c r="J23" s="8">
        <v>1.0714923647999999</v>
      </c>
      <c r="K23" s="8">
        <v>1.0180494719999997</v>
      </c>
      <c r="L23" s="8">
        <v>1.0342328832000001</v>
      </c>
      <c r="M23" s="8">
        <v>1.0564380287999999</v>
      </c>
      <c r="N23" s="8">
        <v>2.1166318007999996</v>
      </c>
      <c r="O23" s="8">
        <v>1.0204082460000001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1.3875550559999998</v>
      </c>
      <c r="P24" s="8">
        <v>0</v>
      </c>
      <c r="Q24" s="8">
        <v>0</v>
      </c>
      <c r="R24" s="8">
        <v>0</v>
      </c>
      <c r="S24" s="8">
        <v>0</v>
      </c>
      <c r="T24" s="8">
        <v>0.44860045500263379</v>
      </c>
      <c r="U24" s="8">
        <v>0.42256762768630829</v>
      </c>
      <c r="V24" s="8">
        <v>0.39167653039537004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7170.2899498800007</v>
      </c>
      <c r="D26" s="27">
        <f t="shared" ref="D26:X26" si="21">SUM(D27,D33)</f>
        <v>7359.3463985999997</v>
      </c>
      <c r="E26" s="27">
        <f t="shared" si="21"/>
        <v>7463.11267116</v>
      </c>
      <c r="F26" s="27">
        <f t="shared" si="21"/>
        <v>7936.8840107999986</v>
      </c>
      <c r="G26" s="27">
        <f t="shared" si="21"/>
        <v>6990.9699056400004</v>
      </c>
      <c r="H26" s="27">
        <f t="shared" si="21"/>
        <v>6564.9986776800006</v>
      </c>
      <c r="I26" s="27">
        <f t="shared" si="21"/>
        <v>6599.6177590799989</v>
      </c>
      <c r="J26" s="27">
        <f t="shared" si="21"/>
        <v>6198.8470678800004</v>
      </c>
      <c r="K26" s="27">
        <f t="shared" si="21"/>
        <v>6079.4057563199995</v>
      </c>
      <c r="L26" s="27">
        <f t="shared" si="21"/>
        <v>5576.6136776399999</v>
      </c>
      <c r="M26" s="27">
        <f t="shared" si="21"/>
        <v>5094.02302848</v>
      </c>
      <c r="N26" s="27">
        <f t="shared" si="21"/>
        <v>4247.8120490399997</v>
      </c>
      <c r="O26" s="27">
        <f t="shared" si="21"/>
        <v>4023.4003704000002</v>
      </c>
      <c r="P26" s="27">
        <f t="shared" si="21"/>
        <v>4155.8130532800005</v>
      </c>
      <c r="Q26" s="27">
        <f t="shared" si="21"/>
        <v>3417.0247605600002</v>
      </c>
      <c r="R26" s="27">
        <f t="shared" si="21"/>
        <v>3087.0479365199994</v>
      </c>
      <c r="S26" s="27">
        <f t="shared" si="21"/>
        <v>3080.8380236399998</v>
      </c>
      <c r="T26" s="27">
        <f t="shared" si="21"/>
        <v>2846.1289697999996</v>
      </c>
      <c r="U26" s="27">
        <f t="shared" si="21"/>
        <v>2819.3894672399992</v>
      </c>
      <c r="V26" s="27">
        <f t="shared" si="21"/>
        <v>2662.1817627600003</v>
      </c>
      <c r="W26" s="27">
        <f t="shared" si="21"/>
        <v>2457.9580006799997</v>
      </c>
      <c r="X26" s="27">
        <f t="shared" si="21"/>
        <v>2534.1545386799999</v>
      </c>
      <c r="Y26" s="27">
        <f t="shared" ref="Y26:Z26" si="22">SUM(Y27,Y33)</f>
        <v>2587.3822490400007</v>
      </c>
      <c r="Z26" s="27">
        <f t="shared" si="22"/>
        <v>3599.5944970800001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7170.2899498800007</v>
      </c>
      <c r="D33" s="19">
        <f t="shared" ref="D33:X33" si="27">SUM(D34:D50)</f>
        <v>7359.3463985999997</v>
      </c>
      <c r="E33" s="19">
        <f t="shared" si="27"/>
        <v>7463.11267116</v>
      </c>
      <c r="F33" s="19">
        <f t="shared" si="27"/>
        <v>7936.8840107999986</v>
      </c>
      <c r="G33" s="19">
        <f t="shared" si="27"/>
        <v>6990.9699056400004</v>
      </c>
      <c r="H33" s="19">
        <f t="shared" si="27"/>
        <v>6564.9986776800006</v>
      </c>
      <c r="I33" s="19">
        <f t="shared" si="27"/>
        <v>6599.6177590799989</v>
      </c>
      <c r="J33" s="19">
        <f t="shared" si="27"/>
        <v>6198.8470678800004</v>
      </c>
      <c r="K33" s="19">
        <f t="shared" si="27"/>
        <v>6079.4057563199995</v>
      </c>
      <c r="L33" s="19">
        <f t="shared" si="27"/>
        <v>5576.6136776399999</v>
      </c>
      <c r="M33" s="19">
        <f t="shared" si="27"/>
        <v>5094.02302848</v>
      </c>
      <c r="N33" s="19">
        <f t="shared" si="27"/>
        <v>4247.8120490399997</v>
      </c>
      <c r="O33" s="19">
        <f t="shared" si="27"/>
        <v>4023.4003704000002</v>
      </c>
      <c r="P33" s="19">
        <f t="shared" si="27"/>
        <v>4155.8130532800005</v>
      </c>
      <c r="Q33" s="19">
        <f t="shared" si="27"/>
        <v>3417.0247605600002</v>
      </c>
      <c r="R33" s="19">
        <f t="shared" si="27"/>
        <v>3087.0479365199994</v>
      </c>
      <c r="S33" s="19">
        <f t="shared" si="27"/>
        <v>3080.8380236399998</v>
      </c>
      <c r="T33" s="19">
        <f t="shared" si="27"/>
        <v>2846.1289697999996</v>
      </c>
      <c r="U33" s="19">
        <f t="shared" si="27"/>
        <v>2819.3894672399992</v>
      </c>
      <c r="V33" s="19">
        <f t="shared" si="27"/>
        <v>2662.1817627600003</v>
      </c>
      <c r="W33" s="19">
        <f t="shared" si="27"/>
        <v>2457.9580006799997</v>
      </c>
      <c r="X33" s="19">
        <f t="shared" si="27"/>
        <v>2534.1545386799999</v>
      </c>
      <c r="Y33" s="19">
        <f t="shared" ref="Y33:Z33" si="28">SUM(Y34:Y50)</f>
        <v>2587.3822490400007</v>
      </c>
      <c r="Z33" s="19">
        <f t="shared" si="28"/>
        <v>3599.5944970800001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0.26012448000000005</v>
      </c>
      <c r="X35" s="8">
        <v>0.21155904000000003</v>
      </c>
      <c r="Y35" s="8">
        <v>0.21155904000000003</v>
      </c>
      <c r="Z35" s="8">
        <v>0.10577952000000002</v>
      </c>
    </row>
    <row r="36" spans="1:26" ht="11.25" customHeight="1" x14ac:dyDescent="0.2">
      <c r="A36" s="28" t="s">
        <v>58</v>
      </c>
      <c r="B36" s="7" t="s">
        <v>59</v>
      </c>
      <c r="C36" s="8">
        <v>899.20468224000001</v>
      </c>
      <c r="D36" s="8">
        <v>919.15932528000019</v>
      </c>
      <c r="E36" s="8">
        <v>898.08750936000024</v>
      </c>
      <c r="F36" s="8">
        <v>1321.8463115999998</v>
      </c>
      <c r="G36" s="8">
        <v>1032.55259976</v>
      </c>
      <c r="H36" s="8">
        <v>1028.9414372399999</v>
      </c>
      <c r="I36" s="8">
        <v>1247.6061075599998</v>
      </c>
      <c r="J36" s="8">
        <v>1130.1809702400001</v>
      </c>
      <c r="K36" s="8">
        <v>995.38013735999994</v>
      </c>
      <c r="L36" s="8">
        <v>851.40158616000008</v>
      </c>
      <c r="M36" s="8">
        <v>820.09098755999992</v>
      </c>
      <c r="N36" s="8">
        <v>814.18641768000009</v>
      </c>
      <c r="O36" s="8">
        <v>747.8238952800001</v>
      </c>
      <c r="P36" s="8">
        <v>793.07348580000007</v>
      </c>
      <c r="Q36" s="8">
        <v>677.87837820000016</v>
      </c>
      <c r="R36" s="8">
        <v>643.66240320000009</v>
      </c>
      <c r="S36" s="8">
        <v>662.81062824000003</v>
      </c>
      <c r="T36" s="8">
        <v>692.92750104000015</v>
      </c>
      <c r="U36" s="8">
        <v>699.52127436000001</v>
      </c>
      <c r="V36" s="8">
        <v>661.85610192000001</v>
      </c>
      <c r="W36" s="8">
        <v>533.30534928000009</v>
      </c>
      <c r="X36" s="8">
        <v>571.54887108000014</v>
      </c>
      <c r="Y36" s="8">
        <v>636.43485348000036</v>
      </c>
      <c r="Z36" s="8">
        <v>694.91356091999978</v>
      </c>
    </row>
    <row r="37" spans="1:26" ht="11.25" customHeight="1" x14ac:dyDescent="0.2">
      <c r="A37" s="28" t="s">
        <v>60</v>
      </c>
      <c r="B37" s="7" t="s">
        <v>61</v>
      </c>
      <c r="C37" s="8">
        <v>140.50214640000002</v>
      </c>
      <c r="D37" s="8">
        <v>140.46198011999999</v>
      </c>
      <c r="E37" s="8">
        <v>186.66343080000001</v>
      </c>
      <c r="F37" s="8">
        <v>155.91152807999998</v>
      </c>
      <c r="G37" s="8">
        <v>109.98026424</v>
      </c>
      <c r="H37" s="8">
        <v>113.47847279999999</v>
      </c>
      <c r="I37" s="8">
        <v>128.90731392000001</v>
      </c>
      <c r="J37" s="8">
        <v>113.45202792000001</v>
      </c>
      <c r="K37" s="8">
        <v>98.201814479999996</v>
      </c>
      <c r="L37" s="8">
        <v>109.74550356000002</v>
      </c>
      <c r="M37" s="8">
        <v>107.18284500000001</v>
      </c>
      <c r="N37" s="8">
        <v>87.035838120000008</v>
      </c>
      <c r="O37" s="8">
        <v>71.011737720000013</v>
      </c>
      <c r="P37" s="8">
        <v>49.621073039999985</v>
      </c>
      <c r="Q37" s="8">
        <v>48.976167239999988</v>
      </c>
      <c r="R37" s="8">
        <v>55.182730679999985</v>
      </c>
      <c r="S37" s="8">
        <v>61.313202720000014</v>
      </c>
      <c r="T37" s="8">
        <v>60.997361039999987</v>
      </c>
      <c r="U37" s="8">
        <v>54.412086960000003</v>
      </c>
      <c r="V37" s="8">
        <v>48.997872000000001</v>
      </c>
      <c r="W37" s="8">
        <v>43.171516080000004</v>
      </c>
      <c r="X37" s="8">
        <v>57.171086280000004</v>
      </c>
      <c r="Y37" s="8">
        <v>71.610739199999998</v>
      </c>
      <c r="Z37" s="8">
        <v>69.282092880000022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55.650600000000018</v>
      </c>
      <c r="D40" s="8">
        <v>55.650600000000018</v>
      </c>
      <c r="E40" s="8">
        <v>55.650600000000018</v>
      </c>
      <c r="F40" s="8">
        <v>46.37558628</v>
      </c>
      <c r="G40" s="8">
        <v>49.46717124000002</v>
      </c>
      <c r="H40" s="8">
        <v>68.848333920000016</v>
      </c>
      <c r="I40" s="8">
        <v>71.939918880000022</v>
      </c>
      <c r="J40" s="8">
        <v>59.595062759999998</v>
      </c>
      <c r="K40" s="8">
        <v>46.37558628</v>
      </c>
      <c r="L40" s="8">
        <v>40.653151559999991</v>
      </c>
      <c r="M40" s="8">
        <v>65.381689800000018</v>
      </c>
      <c r="N40" s="8">
        <v>52.938215640000017</v>
      </c>
      <c r="O40" s="8">
        <v>40.585594319999991</v>
      </c>
      <c r="P40" s="8">
        <v>43.723252799999997</v>
      </c>
      <c r="Q40" s="8">
        <v>37.504362959999995</v>
      </c>
      <c r="R40" s="8">
        <v>18.98927892</v>
      </c>
      <c r="S40" s="8">
        <v>18.98539632</v>
      </c>
      <c r="T40" s="8">
        <v>16.9009578</v>
      </c>
      <c r="U40" s="8">
        <v>15.814088640000001</v>
      </c>
      <c r="V40" s="8">
        <v>12.55865796</v>
      </c>
      <c r="W40" s="8">
        <v>9.5563728000000001</v>
      </c>
      <c r="X40" s="8">
        <v>7.9303399200000024</v>
      </c>
      <c r="Y40" s="8">
        <v>7.2407901600000004</v>
      </c>
      <c r="Z40" s="8">
        <v>4.5447127200000006</v>
      </c>
    </row>
    <row r="41" spans="1:26" ht="11.25" customHeight="1" x14ac:dyDescent="0.2">
      <c r="A41" s="28" t="s">
        <v>68</v>
      </c>
      <c r="B41" s="7" t="s">
        <v>69</v>
      </c>
      <c r="C41" s="8">
        <v>17.693267039999995</v>
      </c>
      <c r="D41" s="8">
        <v>17.772472079999996</v>
      </c>
      <c r="E41" s="8">
        <v>30.0629718</v>
      </c>
      <c r="F41" s="8">
        <v>20.832219719999998</v>
      </c>
      <c r="G41" s="8">
        <v>17.699220359999998</v>
      </c>
      <c r="H41" s="8">
        <v>33.228585000000002</v>
      </c>
      <c r="I41" s="8">
        <v>19.077284519999999</v>
      </c>
      <c r="J41" s="8">
        <v>5.1874124400000001</v>
      </c>
      <c r="K41" s="8">
        <v>4.0050313200000005</v>
      </c>
      <c r="L41" s="8">
        <v>2.29798152</v>
      </c>
      <c r="M41" s="8">
        <v>4.7147706000000005</v>
      </c>
      <c r="N41" s="8">
        <v>3.8235844800000001</v>
      </c>
      <c r="O41" s="8">
        <v>1.2944588399999999</v>
      </c>
      <c r="P41" s="8">
        <v>4.7572203599999998</v>
      </c>
      <c r="Q41" s="8">
        <v>4.2048557999999998</v>
      </c>
      <c r="R41" s="8">
        <v>4.1108968800000003</v>
      </c>
      <c r="S41" s="8">
        <v>2.9660475599999998</v>
      </c>
      <c r="T41" s="8">
        <v>1.6410456</v>
      </c>
      <c r="U41" s="8">
        <v>1.2359610000000001</v>
      </c>
      <c r="V41" s="8">
        <v>1.7707244400000002</v>
      </c>
      <c r="W41" s="8">
        <v>2.8731239999999998</v>
      </c>
      <c r="X41" s="8">
        <v>1.4047246799999999</v>
      </c>
      <c r="Y41" s="8">
        <v>1.1420020800000001</v>
      </c>
      <c r="Z41" s="8">
        <v>1.6917782400000001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3306.9236849999998</v>
      </c>
      <c r="D43" s="8">
        <v>3340.0960912799997</v>
      </c>
      <c r="E43" s="8">
        <v>3330.8680625999996</v>
      </c>
      <c r="F43" s="8">
        <v>3486.0567596399987</v>
      </c>
      <c r="G43" s="8">
        <v>3243.8149379999995</v>
      </c>
      <c r="H43" s="8">
        <v>3024.1295416800003</v>
      </c>
      <c r="I43" s="8">
        <v>2702.634124319999</v>
      </c>
      <c r="J43" s="8">
        <v>2859.8931457199992</v>
      </c>
      <c r="K43" s="8">
        <v>2822.3167985999994</v>
      </c>
      <c r="L43" s="8">
        <v>3144.197684159999</v>
      </c>
      <c r="M43" s="8">
        <v>2925.1946599199996</v>
      </c>
      <c r="N43" s="8">
        <v>2355.6049732799997</v>
      </c>
      <c r="O43" s="8">
        <v>2190.2143068</v>
      </c>
      <c r="P43" s="8">
        <v>2146.4376570000004</v>
      </c>
      <c r="Q43" s="8">
        <v>1812.7326344399999</v>
      </c>
      <c r="R43" s="8">
        <v>1599.5353748399998</v>
      </c>
      <c r="S43" s="8">
        <v>1638.67680288</v>
      </c>
      <c r="T43" s="8">
        <v>1593.8421829199997</v>
      </c>
      <c r="U43" s="8">
        <v>1607.8422812399995</v>
      </c>
      <c r="V43" s="8">
        <v>1584.87504552</v>
      </c>
      <c r="W43" s="8">
        <v>1587.5639863199999</v>
      </c>
      <c r="X43" s="8">
        <v>1580.0410875600003</v>
      </c>
      <c r="Y43" s="8">
        <v>1674.1702879200002</v>
      </c>
      <c r="Z43" s="8">
        <v>1637.4286328400001</v>
      </c>
    </row>
    <row r="44" spans="1:26" ht="11.25" customHeight="1" x14ac:dyDescent="0.2">
      <c r="A44" s="28" t="s">
        <v>74</v>
      </c>
      <c r="B44" s="7" t="s">
        <v>75</v>
      </c>
      <c r="C44" s="8">
        <v>2253.6642830400006</v>
      </c>
      <c r="D44" s="8">
        <v>2386.2693376799998</v>
      </c>
      <c r="E44" s="8">
        <v>2509.240135680001</v>
      </c>
      <c r="F44" s="8">
        <v>2418.50965752</v>
      </c>
      <c r="G44" s="8">
        <v>2034.2481004800004</v>
      </c>
      <c r="H44" s="8">
        <v>1843.2476251200003</v>
      </c>
      <c r="I44" s="8">
        <v>1989.71975664</v>
      </c>
      <c r="J44" s="8">
        <v>1651.1788439999998</v>
      </c>
      <c r="K44" s="8">
        <v>1749.6387957600004</v>
      </c>
      <c r="L44" s="8">
        <v>1083.3264064800003</v>
      </c>
      <c r="M44" s="8">
        <v>719.37046079999982</v>
      </c>
      <c r="N44" s="8">
        <v>575.85442104000003</v>
      </c>
      <c r="O44" s="8">
        <v>597.86921015999997</v>
      </c>
      <c r="P44" s="8">
        <v>869.3927445600001</v>
      </c>
      <c r="Q44" s="8">
        <v>739.91040840000016</v>
      </c>
      <c r="R44" s="8">
        <v>685.670346</v>
      </c>
      <c r="S44" s="8">
        <v>681.94548648000011</v>
      </c>
      <c r="T44" s="8">
        <v>474.94104407999998</v>
      </c>
      <c r="U44" s="8">
        <v>425.85721488000007</v>
      </c>
      <c r="V44" s="8">
        <v>334.82998512000006</v>
      </c>
      <c r="W44" s="8">
        <v>265.18335984000004</v>
      </c>
      <c r="X44" s="8">
        <v>295.92181008000006</v>
      </c>
      <c r="Y44" s="8">
        <v>191.73218400000005</v>
      </c>
      <c r="Z44" s="8">
        <v>122.29871831999999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0.16492499999999999</v>
      </c>
      <c r="I45" s="8">
        <v>0.16492499999999999</v>
      </c>
      <c r="J45" s="8">
        <v>0.2005488</v>
      </c>
      <c r="K45" s="8">
        <v>0.13589819999999997</v>
      </c>
      <c r="L45" s="8">
        <v>0.12930120000000001</v>
      </c>
      <c r="M45" s="8">
        <v>0.13906476000000001</v>
      </c>
      <c r="N45" s="8">
        <v>0.21004848000000001</v>
      </c>
      <c r="O45" s="8">
        <v>0.22640904000000001</v>
      </c>
      <c r="P45" s="8">
        <v>9.0510840000000009E-2</v>
      </c>
      <c r="Q45" s="8">
        <v>7.7580720000000006E-2</v>
      </c>
      <c r="R45" s="8">
        <v>6.7817159999999987E-2</v>
      </c>
      <c r="S45" s="8">
        <v>2.8316962800000001</v>
      </c>
      <c r="T45" s="8">
        <v>3.57662952</v>
      </c>
      <c r="U45" s="8">
        <v>4.7390209200000006</v>
      </c>
      <c r="V45" s="8">
        <v>4.7097302400000007</v>
      </c>
      <c r="W45" s="8">
        <v>4.3851578399999998</v>
      </c>
      <c r="X45" s="8">
        <v>4.2941192399999997</v>
      </c>
      <c r="Y45" s="8">
        <v>9.0246960000000001E-2</v>
      </c>
      <c r="Z45" s="8">
        <v>0.13220388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487.98757799999981</v>
      </c>
      <c r="D48" s="8">
        <v>487.98757799999981</v>
      </c>
      <c r="E48" s="8">
        <v>443.62503899999996</v>
      </c>
      <c r="F48" s="8">
        <v>478.48109400000016</v>
      </c>
      <c r="G48" s="8">
        <v>494.32488299999989</v>
      </c>
      <c r="H48" s="8">
        <v>449.96234399999992</v>
      </c>
      <c r="I48" s="8">
        <v>427.63488299999989</v>
      </c>
      <c r="J48" s="8">
        <v>370.45101599999992</v>
      </c>
      <c r="K48" s="8">
        <v>351.62513100000001</v>
      </c>
      <c r="L48" s="8">
        <v>344.86206300000003</v>
      </c>
      <c r="M48" s="8">
        <v>449.74963799999995</v>
      </c>
      <c r="N48" s="8">
        <v>353.01579299999997</v>
      </c>
      <c r="O48" s="8">
        <v>366.21479699999998</v>
      </c>
      <c r="P48" s="8">
        <v>240.483789</v>
      </c>
      <c r="Q48" s="8">
        <v>87.603633000000002</v>
      </c>
      <c r="R48" s="8">
        <v>71.808983999999981</v>
      </c>
      <c r="S48" s="8">
        <v>3.1200389999999993</v>
      </c>
      <c r="T48" s="8">
        <v>0</v>
      </c>
      <c r="U48" s="8">
        <v>0</v>
      </c>
      <c r="V48" s="8">
        <v>0</v>
      </c>
      <c r="W48" s="8">
        <v>0</v>
      </c>
      <c r="X48" s="8">
        <v>0.80484299999999986</v>
      </c>
      <c r="Y48" s="8">
        <v>0.76763700000000001</v>
      </c>
      <c r="Z48" s="8">
        <v>0.50228099999999998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8.6637081600000005</v>
      </c>
      <c r="D50" s="8">
        <v>11.949014159999999</v>
      </c>
      <c r="E50" s="8">
        <v>8.9149219199999994</v>
      </c>
      <c r="F50" s="8">
        <v>8.8708539599999998</v>
      </c>
      <c r="G50" s="8">
        <v>8.8827285600000003</v>
      </c>
      <c r="H50" s="8">
        <v>2.9974129199999999</v>
      </c>
      <c r="I50" s="8">
        <v>11.933445240000001</v>
      </c>
      <c r="J50" s="8">
        <v>8.7080400000000004</v>
      </c>
      <c r="K50" s="8">
        <v>11.72656332</v>
      </c>
      <c r="L50" s="8">
        <v>0</v>
      </c>
      <c r="M50" s="8">
        <v>2.1989120400000002</v>
      </c>
      <c r="N50" s="8">
        <v>5.1427573200000003</v>
      </c>
      <c r="O50" s="8">
        <v>8.1599612399999994</v>
      </c>
      <c r="P50" s="8">
        <v>8.2333198799999998</v>
      </c>
      <c r="Q50" s="8">
        <v>8.1367397999999991</v>
      </c>
      <c r="R50" s="8">
        <v>8.0201048400000001</v>
      </c>
      <c r="S50" s="8">
        <v>8.1887241599999996</v>
      </c>
      <c r="T50" s="8">
        <v>1.3022478000000002</v>
      </c>
      <c r="U50" s="8">
        <v>9.9675392400000007</v>
      </c>
      <c r="V50" s="8">
        <v>12.583645560000001</v>
      </c>
      <c r="W50" s="8">
        <v>11.659010040000002</v>
      </c>
      <c r="X50" s="8">
        <v>14.826097800000001</v>
      </c>
      <c r="Y50" s="8">
        <v>3.9819492000000003</v>
      </c>
      <c r="Z50" s="8">
        <v>1068.6947367600003</v>
      </c>
    </row>
    <row r="51" spans="1:26" ht="11.25" customHeight="1" x14ac:dyDescent="0.2">
      <c r="A51" s="25" t="s">
        <v>88</v>
      </c>
      <c r="B51" s="26" t="s">
        <v>89</v>
      </c>
      <c r="C51" s="27">
        <v>15988.043818793745</v>
      </c>
      <c r="D51" s="27">
        <v>16631.825503887329</v>
      </c>
      <c r="E51" s="27">
        <v>16134.302132541914</v>
      </c>
      <c r="F51" s="27">
        <v>15625.525737552443</v>
      </c>
      <c r="G51" s="27">
        <v>17103.510417506106</v>
      </c>
      <c r="H51" s="27">
        <v>17063.18676372775</v>
      </c>
      <c r="I51" s="27">
        <v>16903.643486811488</v>
      </c>
      <c r="J51" s="27">
        <v>16767.994264412479</v>
      </c>
      <c r="K51" s="27">
        <v>16058.65255811026</v>
      </c>
      <c r="L51" s="27">
        <v>14172.526677145393</v>
      </c>
      <c r="M51" s="27">
        <v>15259.471213110257</v>
      </c>
      <c r="N51" s="27">
        <v>14849.140040302133</v>
      </c>
      <c r="O51" s="27">
        <v>14066.415177218487</v>
      </c>
      <c r="P51" s="27">
        <v>14342.710107555078</v>
      </c>
      <c r="Q51" s="27">
        <v>13170.408419801257</v>
      </c>
      <c r="R51" s="27">
        <v>13635.70451843236</v>
      </c>
      <c r="S51" s="27">
        <v>13896.829655385825</v>
      </c>
      <c r="T51" s="27">
        <v>14198.586442265561</v>
      </c>
      <c r="U51" s="27">
        <v>13669.518504051663</v>
      </c>
      <c r="V51" s="27">
        <v>13410.632762914933</v>
      </c>
      <c r="W51" s="27">
        <v>12356.342431722964</v>
      </c>
      <c r="X51" s="27">
        <v>14465.450363711825</v>
      </c>
      <c r="Y51" s="27">
        <v>12623.029979242801</v>
      </c>
      <c r="Z51" s="27">
        <v>11605.058654405184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9.668975440364882</v>
      </c>
      <c r="D52" s="27">
        <f t="shared" ref="D52:X52" si="30">SUM(D53:D54)</f>
        <v>10.576384204629276</v>
      </c>
      <c r="E52" s="27">
        <f t="shared" si="30"/>
        <v>24.139773947708022</v>
      </c>
      <c r="F52" s="27">
        <f t="shared" si="30"/>
        <v>12.645555286452</v>
      </c>
      <c r="G52" s="27">
        <f t="shared" si="30"/>
        <v>6.4258618239577476</v>
      </c>
      <c r="H52" s="27">
        <f t="shared" si="30"/>
        <v>13.126425255201113</v>
      </c>
      <c r="I52" s="27">
        <f t="shared" si="30"/>
        <v>12.347116384440158</v>
      </c>
      <c r="J52" s="27">
        <f t="shared" si="30"/>
        <v>14.2781976336939</v>
      </c>
      <c r="K52" s="27">
        <f t="shared" si="30"/>
        <v>15.697625137127604</v>
      </c>
      <c r="L52" s="27">
        <f t="shared" si="30"/>
        <v>2.7909111144354926</v>
      </c>
      <c r="M52" s="27">
        <f t="shared" si="30"/>
        <v>3.9843132928917382</v>
      </c>
      <c r="N52" s="27">
        <f t="shared" si="30"/>
        <v>6.9634428019204222</v>
      </c>
      <c r="O52" s="27">
        <f t="shared" si="30"/>
        <v>6.2848443031394199</v>
      </c>
      <c r="P52" s="27">
        <f t="shared" si="30"/>
        <v>6.1333635632331616</v>
      </c>
      <c r="Q52" s="27">
        <f t="shared" si="30"/>
        <v>9.2080655834149479</v>
      </c>
      <c r="R52" s="27">
        <f t="shared" si="30"/>
        <v>22.77295340102582</v>
      </c>
      <c r="S52" s="27">
        <f t="shared" si="30"/>
        <v>30.508059094250971</v>
      </c>
      <c r="T52" s="27">
        <f t="shared" si="30"/>
        <v>33.384560865007707</v>
      </c>
      <c r="U52" s="27">
        <f t="shared" si="30"/>
        <v>52.271572481952674</v>
      </c>
      <c r="V52" s="27">
        <f t="shared" si="30"/>
        <v>56.478948410919799</v>
      </c>
      <c r="W52" s="27">
        <f t="shared" si="30"/>
        <v>52.631985482291512</v>
      </c>
      <c r="X52" s="27">
        <f t="shared" si="30"/>
        <v>43.475260726794673</v>
      </c>
      <c r="Y52" s="27">
        <f t="shared" ref="Y52:Z52" si="31">SUM(Y53:Y54)</f>
        <v>47.740920777245627</v>
      </c>
      <c r="Z52" s="27">
        <f t="shared" si="31"/>
        <v>15.288700335217481</v>
      </c>
    </row>
    <row r="53" spans="1:26" ht="11.25" customHeight="1" x14ac:dyDescent="0.2">
      <c r="A53" s="29" t="s">
        <v>116</v>
      </c>
      <c r="B53" s="7" t="s">
        <v>117</v>
      </c>
      <c r="C53" s="8">
        <v>9.0089999999999986</v>
      </c>
      <c r="D53" s="8">
        <v>9.5814576000000002</v>
      </c>
      <c r="E53" s="8">
        <v>23.309114400000002</v>
      </c>
      <c r="F53" s="8">
        <v>11.1541716</v>
      </c>
      <c r="G53" s="8">
        <v>4.4329428000000002</v>
      </c>
      <c r="H53" s="8">
        <v>12.628043999999999</v>
      </c>
      <c r="I53" s="8">
        <v>11.768842800000002</v>
      </c>
      <c r="J53" s="8">
        <v>13.484156399999996</v>
      </c>
      <c r="K53" s="8">
        <v>14.4591876</v>
      </c>
      <c r="L53" s="8">
        <v>1.6360343999999998</v>
      </c>
      <c r="M53" s="8">
        <v>2.3346179999999999</v>
      </c>
      <c r="N53" s="8">
        <v>5.6360303999999992</v>
      </c>
      <c r="O53" s="8">
        <v>5.5191708000000004</v>
      </c>
      <c r="P53" s="8">
        <v>5.4069444000000004</v>
      </c>
      <c r="Q53" s="8">
        <v>8.6352551999999996</v>
      </c>
      <c r="R53" s="8">
        <v>21.673080000000002</v>
      </c>
      <c r="S53" s="8">
        <v>28.7428284</v>
      </c>
      <c r="T53" s="8">
        <v>29.086714800000003</v>
      </c>
      <c r="U53" s="8">
        <v>31.198939200000002</v>
      </c>
      <c r="V53" s="8">
        <v>23.711687999999992</v>
      </c>
      <c r="W53" s="8">
        <v>25.388391599999995</v>
      </c>
      <c r="X53" s="8">
        <v>12.884414400000004</v>
      </c>
      <c r="Y53" s="8">
        <v>13.249922400000001</v>
      </c>
      <c r="Z53" s="8">
        <v>14.781452400000003</v>
      </c>
    </row>
    <row r="54" spans="1:26" ht="11.25" customHeight="1" x14ac:dyDescent="0.2">
      <c r="A54" s="43" t="s">
        <v>118</v>
      </c>
      <c r="B54" s="44" t="s">
        <v>119</v>
      </c>
      <c r="C54" s="45">
        <v>0.65997544036488265</v>
      </c>
      <c r="D54" s="45">
        <v>0.99492660462927585</v>
      </c>
      <c r="E54" s="45">
        <v>0.83065954770802064</v>
      </c>
      <c r="F54" s="45">
        <v>1.4913836864520003</v>
      </c>
      <c r="G54" s="45">
        <v>1.9929190239577477</v>
      </c>
      <c r="H54" s="45">
        <v>0.49838125520111287</v>
      </c>
      <c r="I54" s="45">
        <v>0.57827358444015631</v>
      </c>
      <c r="J54" s="45">
        <v>0.79404123369390389</v>
      </c>
      <c r="K54" s="45">
        <v>1.238437537127604</v>
      </c>
      <c r="L54" s="45">
        <v>1.1548767144354926</v>
      </c>
      <c r="M54" s="45">
        <v>1.6496952928917383</v>
      </c>
      <c r="N54" s="45">
        <v>1.3274124019204225</v>
      </c>
      <c r="O54" s="45">
        <v>0.76567350313941973</v>
      </c>
      <c r="P54" s="45">
        <v>0.72641916323316136</v>
      </c>
      <c r="Q54" s="45">
        <v>0.57281038341494894</v>
      </c>
      <c r="R54" s="45">
        <v>1.0998734010258189</v>
      </c>
      <c r="S54" s="45">
        <v>1.7652306942509712</v>
      </c>
      <c r="T54" s="45">
        <v>4.2978460650077039</v>
      </c>
      <c r="U54" s="45">
        <v>21.072633281952676</v>
      </c>
      <c r="V54" s="45">
        <v>32.767260410919803</v>
      </c>
      <c r="W54" s="45">
        <v>27.243593882291517</v>
      </c>
      <c r="X54" s="45">
        <v>30.590846326794665</v>
      </c>
      <c r="Y54" s="45">
        <v>34.490998377245624</v>
      </c>
      <c r="Z54" s="45">
        <v>0.50724793521747835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94.446039047797456</v>
      </c>
      <c r="D61" s="49">
        <f t="shared" ref="D61:X61" si="33">SUM(D62:D72)</f>
        <v>138.66935287415075</v>
      </c>
      <c r="E61" s="49">
        <f t="shared" si="33"/>
        <v>149.63389259984916</v>
      </c>
      <c r="F61" s="49">
        <f t="shared" si="33"/>
        <v>209.02807490446651</v>
      </c>
      <c r="G61" s="49">
        <f t="shared" si="33"/>
        <v>240.23928110144035</v>
      </c>
      <c r="H61" s="49">
        <f t="shared" si="33"/>
        <v>355.88966543887653</v>
      </c>
      <c r="I61" s="49">
        <f t="shared" si="33"/>
        <v>447.99045541598275</v>
      </c>
      <c r="J61" s="49">
        <f t="shared" si="33"/>
        <v>400.3354526988694</v>
      </c>
      <c r="K61" s="49">
        <f t="shared" si="33"/>
        <v>398.66761121760607</v>
      </c>
      <c r="L61" s="49">
        <f t="shared" si="33"/>
        <v>429.86886225464224</v>
      </c>
      <c r="M61" s="49">
        <f t="shared" si="33"/>
        <v>551.96907929718145</v>
      </c>
      <c r="N61" s="49">
        <f t="shared" si="33"/>
        <v>494.58342037246814</v>
      </c>
      <c r="O61" s="49">
        <f t="shared" si="33"/>
        <v>487.70475262114854</v>
      </c>
      <c r="P61" s="49">
        <f t="shared" si="33"/>
        <v>694.34742174682333</v>
      </c>
      <c r="Q61" s="49">
        <f t="shared" si="33"/>
        <v>515.74004218743937</v>
      </c>
      <c r="R61" s="49">
        <f t="shared" si="33"/>
        <v>501.15282163224737</v>
      </c>
      <c r="S61" s="49">
        <f t="shared" si="33"/>
        <v>655.37715797230453</v>
      </c>
      <c r="T61" s="49">
        <f t="shared" si="33"/>
        <v>423.59413061811517</v>
      </c>
      <c r="U61" s="49">
        <f t="shared" si="33"/>
        <v>531.36347623549102</v>
      </c>
      <c r="V61" s="49">
        <f t="shared" si="33"/>
        <v>500.20662553220359</v>
      </c>
      <c r="W61" s="49">
        <f t="shared" si="33"/>
        <v>596.50340551625743</v>
      </c>
      <c r="X61" s="49">
        <f t="shared" si="33"/>
        <v>659.7256457317543</v>
      </c>
      <c r="Y61" s="49">
        <f t="shared" ref="Y61:Z61" si="34">SUM(Y62:Y72)</f>
        <v>681.93069081715964</v>
      </c>
      <c r="Z61" s="49">
        <f t="shared" si="34"/>
        <v>594.44295954822587</v>
      </c>
    </row>
    <row r="62" spans="1:26" ht="11.25" customHeight="1" x14ac:dyDescent="0.2">
      <c r="A62" s="50" t="s">
        <v>92</v>
      </c>
      <c r="B62" s="51" t="s">
        <v>93</v>
      </c>
      <c r="C62" s="52">
        <v>93.183955199999986</v>
      </c>
      <c r="D62" s="52">
        <v>136.86341759999996</v>
      </c>
      <c r="E62" s="52">
        <v>148.17599999999999</v>
      </c>
      <c r="F62" s="52">
        <v>204.95946239999998</v>
      </c>
      <c r="G62" s="52">
        <v>236.99208959999993</v>
      </c>
      <c r="H62" s="52">
        <v>348.20231039999993</v>
      </c>
      <c r="I62" s="52">
        <v>443.737728</v>
      </c>
      <c r="J62" s="52">
        <v>388.38804479999982</v>
      </c>
      <c r="K62" s="52">
        <v>383.98308479999986</v>
      </c>
      <c r="L62" s="52">
        <v>409.17502079999991</v>
      </c>
      <c r="M62" s="52">
        <v>530.84384640000007</v>
      </c>
      <c r="N62" s="52">
        <v>456.37925760000002</v>
      </c>
      <c r="O62" s="52">
        <v>474.88775039999996</v>
      </c>
      <c r="P62" s="52">
        <v>677.38567679999994</v>
      </c>
      <c r="Q62" s="52">
        <v>492.59427839999995</v>
      </c>
      <c r="R62" s="52">
        <v>460.52576639999995</v>
      </c>
      <c r="S62" s="52">
        <v>605.76687360000005</v>
      </c>
      <c r="T62" s="52">
        <v>375.04212479999995</v>
      </c>
      <c r="U62" s="52">
        <v>452.73312000000004</v>
      </c>
      <c r="V62" s="52">
        <v>400.83966720000001</v>
      </c>
      <c r="W62" s="52">
        <v>491.15324160000011</v>
      </c>
      <c r="X62" s="52">
        <v>497.11374719999992</v>
      </c>
      <c r="Y62" s="52">
        <v>503.4528575999999</v>
      </c>
      <c r="Z62" s="52">
        <v>447.57780479999991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3.2255999999999999E-3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0.36208384779745778</v>
      </c>
      <c r="D64" s="52">
        <v>0.30581527415076704</v>
      </c>
      <c r="E64" s="52">
        <v>0.25801259984917668</v>
      </c>
      <c r="F64" s="52">
        <v>0.23440082446652305</v>
      </c>
      <c r="G64" s="52">
        <v>0.34703150144043948</v>
      </c>
      <c r="H64" s="52">
        <v>2.6531884788766331</v>
      </c>
      <c r="I64" s="52">
        <v>0.35218501598280882</v>
      </c>
      <c r="J64" s="52">
        <v>4.9722898188696174</v>
      </c>
      <c r="K64" s="52">
        <v>2.7853844976062452</v>
      </c>
      <c r="L64" s="52">
        <v>3.1691019346423048</v>
      </c>
      <c r="M64" s="52">
        <v>2.0573029771812426</v>
      </c>
      <c r="N64" s="52">
        <v>28.832660052468142</v>
      </c>
      <c r="O64" s="52">
        <v>6.2032996611485869</v>
      </c>
      <c r="P64" s="52">
        <v>6.2633311868234154</v>
      </c>
      <c r="Q64" s="52">
        <v>10.781288747439422</v>
      </c>
      <c r="R64" s="52">
        <v>24.384370752247381</v>
      </c>
      <c r="S64" s="52">
        <v>28.348056532304472</v>
      </c>
      <c r="T64" s="52">
        <v>19.129323898115242</v>
      </c>
      <c r="U64" s="52">
        <v>26.611764555490986</v>
      </c>
      <c r="V64" s="52">
        <v>37.295471772203541</v>
      </c>
      <c r="W64" s="52">
        <v>53.336691436257325</v>
      </c>
      <c r="X64" s="52">
        <v>108.90540221175429</v>
      </c>
      <c r="Y64" s="52">
        <v>123.06387273715976</v>
      </c>
      <c r="Z64" s="52">
        <v>136.30933266822595</v>
      </c>
    </row>
    <row r="65" spans="1:26" ht="11.25" customHeight="1" x14ac:dyDescent="0.2">
      <c r="A65" s="50" t="s">
        <v>98</v>
      </c>
      <c r="B65" s="51" t="s">
        <v>99</v>
      </c>
      <c r="C65" s="52">
        <v>0.8999999999999998</v>
      </c>
      <c r="D65" s="52">
        <v>1.5001199999999999</v>
      </c>
      <c r="E65" s="52">
        <v>1.1998799999999998</v>
      </c>
      <c r="F65" s="52">
        <v>2.1999599999999995</v>
      </c>
      <c r="G65" s="52">
        <v>2.9001600000000001</v>
      </c>
      <c r="H65" s="52">
        <v>0.7001999999999996</v>
      </c>
      <c r="I65" s="52">
        <v>0.80027999999999966</v>
      </c>
      <c r="J65" s="52">
        <v>0.90000000000000013</v>
      </c>
      <c r="K65" s="52">
        <v>1.8</v>
      </c>
      <c r="L65" s="52">
        <v>1.6999199999999999</v>
      </c>
      <c r="M65" s="52">
        <v>2.3997599999999997</v>
      </c>
      <c r="N65" s="52">
        <v>1.8</v>
      </c>
      <c r="O65" s="52">
        <v>1.0000800000000001</v>
      </c>
      <c r="P65" s="52">
        <v>0.70020000000000004</v>
      </c>
      <c r="Q65" s="52">
        <v>0.46367999999999993</v>
      </c>
      <c r="R65" s="52">
        <v>0.85247999999999979</v>
      </c>
      <c r="S65" s="52">
        <v>3.6507599999999996</v>
      </c>
      <c r="T65" s="52">
        <v>7.4458799999999989</v>
      </c>
      <c r="U65" s="52">
        <v>28.253879999999995</v>
      </c>
      <c r="V65" s="52">
        <v>42.511319999999998</v>
      </c>
      <c r="W65" s="52">
        <v>35.911079999999991</v>
      </c>
      <c r="X65" s="52">
        <v>39.917159999999988</v>
      </c>
      <c r="Y65" s="52">
        <v>43.874279999999999</v>
      </c>
      <c r="Z65" s="52">
        <v>1.6254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7.6463999999999994E-3</v>
      </c>
      <c r="N66" s="52">
        <v>0</v>
      </c>
      <c r="O66" s="52">
        <v>0</v>
      </c>
      <c r="P66" s="52">
        <v>0</v>
      </c>
      <c r="Q66" s="52">
        <v>7.6463999999999994E-3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2.6762399999999999E-2</v>
      </c>
      <c r="I67" s="52">
        <v>3.2624639999999989E-2</v>
      </c>
      <c r="J67" s="52">
        <v>2.8801440000000001E-2</v>
      </c>
      <c r="K67" s="52">
        <v>3.4408799999999996E-2</v>
      </c>
      <c r="L67" s="52">
        <v>2.0390400000000002E-3</v>
      </c>
      <c r="M67" s="52">
        <v>2.29392E-2</v>
      </c>
      <c r="N67" s="52">
        <v>0.10093248</v>
      </c>
      <c r="O67" s="52">
        <v>4.5623520000000008E-2</v>
      </c>
      <c r="P67" s="52">
        <v>4.0016160000000002E-2</v>
      </c>
      <c r="Q67" s="52">
        <v>7.6463999999999994E-3</v>
      </c>
      <c r="R67" s="52">
        <v>3.8231999999999997E-3</v>
      </c>
      <c r="S67" s="52">
        <v>1.14696E-2</v>
      </c>
      <c r="T67" s="52">
        <v>3.950639999999999E-2</v>
      </c>
      <c r="U67" s="52">
        <v>9.2266559999999997E-2</v>
      </c>
      <c r="V67" s="52">
        <v>5.6328480000000014E-2</v>
      </c>
      <c r="W67" s="52">
        <v>3.3899040000000012E-2</v>
      </c>
      <c r="X67" s="52">
        <v>4.3329599999999996E-2</v>
      </c>
      <c r="Y67" s="52">
        <v>5.2760159999999987E-2</v>
      </c>
      <c r="Z67" s="52">
        <v>8.8443359999999999E-2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2.5487999999999999E-3</v>
      </c>
      <c r="I68" s="52">
        <v>1.6057439999999999E-2</v>
      </c>
      <c r="J68" s="52">
        <v>7.9012800000000018E-3</v>
      </c>
      <c r="K68" s="52">
        <v>7.9012800000000018E-3</v>
      </c>
      <c r="L68" s="52">
        <v>1.0704959999999999E-2</v>
      </c>
      <c r="M68" s="52">
        <v>5.8367520000000013E-2</v>
      </c>
      <c r="N68" s="52">
        <v>1.860624E-2</v>
      </c>
      <c r="O68" s="52">
        <v>3.9761279999999996E-2</v>
      </c>
      <c r="P68" s="52">
        <v>5.0466240000000002E-2</v>
      </c>
      <c r="Q68" s="52">
        <v>0.26813376</v>
      </c>
      <c r="R68" s="52">
        <v>0.37186992000000013</v>
      </c>
      <c r="S68" s="52">
        <v>0.83651615999999995</v>
      </c>
      <c r="T68" s="52">
        <v>2.9772532800000007</v>
      </c>
      <c r="U68" s="52">
        <v>2.9772532800000007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2.3448959999999998E-2</v>
      </c>
      <c r="I69" s="52">
        <v>0.15675120000000001</v>
      </c>
      <c r="J69" s="52">
        <v>0.29030832000000001</v>
      </c>
      <c r="K69" s="52">
        <v>0.36881136000000014</v>
      </c>
      <c r="L69" s="52">
        <v>0.27450575999999999</v>
      </c>
      <c r="M69" s="52">
        <v>0.81383183999999997</v>
      </c>
      <c r="N69" s="52">
        <v>0.30916943999999996</v>
      </c>
      <c r="O69" s="52">
        <v>0.38333952000000004</v>
      </c>
      <c r="P69" s="52">
        <v>0.53091504</v>
      </c>
      <c r="Q69" s="52">
        <v>3.6062971199999998</v>
      </c>
      <c r="R69" s="52">
        <v>5.3402457600000002</v>
      </c>
      <c r="S69" s="52">
        <v>5.7452500799999999</v>
      </c>
      <c r="T69" s="52">
        <v>7.1216020800000006</v>
      </c>
      <c r="U69" s="52">
        <v>10.42917984</v>
      </c>
      <c r="V69" s="52">
        <v>9.4203648000000015</v>
      </c>
      <c r="W69" s="52">
        <v>8.4064521600000006</v>
      </c>
      <c r="X69" s="52">
        <v>8.9429745599999997</v>
      </c>
      <c r="Y69" s="52">
        <v>8.3745921600000006</v>
      </c>
      <c r="Z69" s="52">
        <v>7.5745238400000012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1.63425168</v>
      </c>
      <c r="G72" s="55">
        <v>0</v>
      </c>
      <c r="H72" s="55">
        <v>4.2812063999999994</v>
      </c>
      <c r="I72" s="55">
        <v>2.8948291199999998</v>
      </c>
      <c r="J72" s="55">
        <v>5.7481070400000007</v>
      </c>
      <c r="K72" s="55">
        <v>9.6880204800000005</v>
      </c>
      <c r="L72" s="55">
        <v>15.537569759999997</v>
      </c>
      <c r="M72" s="55">
        <v>15.765384959999995</v>
      </c>
      <c r="N72" s="55">
        <v>7.1427945599999987</v>
      </c>
      <c r="O72" s="55">
        <v>5.1448982400000007</v>
      </c>
      <c r="P72" s="55">
        <v>9.3768163199999996</v>
      </c>
      <c r="Q72" s="55">
        <v>8.011071359999999</v>
      </c>
      <c r="R72" s="55">
        <v>9.6742656000000018</v>
      </c>
      <c r="S72" s="55">
        <v>11.018231999999999</v>
      </c>
      <c r="T72" s="55">
        <v>11.835214559999997</v>
      </c>
      <c r="U72" s="55">
        <v>10.266012</v>
      </c>
      <c r="V72" s="55">
        <v>10.083473279999998</v>
      </c>
      <c r="W72" s="55">
        <v>7.6620412799999977</v>
      </c>
      <c r="X72" s="55">
        <v>4.803032159999999</v>
      </c>
      <c r="Y72" s="55">
        <v>3.1123281599999992</v>
      </c>
      <c r="Z72" s="55">
        <v>1.2674548799999998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16519.667891606816</v>
      </c>
      <c r="D2" s="21">
        <f t="shared" ref="D2:X2" si="0">SUM(D3,D17,D22,D25,D26,D51,D52)</f>
        <v>15995.167361030855</v>
      </c>
      <c r="E2" s="21">
        <f t="shared" si="0"/>
        <v>15871.695865690612</v>
      </c>
      <c r="F2" s="21">
        <f t="shared" si="0"/>
        <v>15900.777960505337</v>
      </c>
      <c r="G2" s="21">
        <f t="shared" si="0"/>
        <v>14448.036189818546</v>
      </c>
      <c r="H2" s="21">
        <f t="shared" si="0"/>
        <v>10820.097239546019</v>
      </c>
      <c r="I2" s="21">
        <f t="shared" si="0"/>
        <v>9813.9823128224143</v>
      </c>
      <c r="J2" s="21">
        <f t="shared" si="0"/>
        <v>8613.4804866482118</v>
      </c>
      <c r="K2" s="21">
        <f t="shared" si="0"/>
        <v>7413.3709146827359</v>
      </c>
      <c r="L2" s="21">
        <f t="shared" si="0"/>
        <v>6393.7975181047641</v>
      </c>
      <c r="M2" s="21">
        <f t="shared" si="0"/>
        <v>5881.1557173326883</v>
      </c>
      <c r="N2" s="21">
        <f t="shared" si="0"/>
        <v>5437.6848478358752</v>
      </c>
      <c r="O2" s="21">
        <f t="shared" si="0"/>
        <v>5248.4844329919215</v>
      </c>
      <c r="P2" s="21">
        <f t="shared" si="0"/>
        <v>5094.8387105197571</v>
      </c>
      <c r="Q2" s="21">
        <f t="shared" si="0"/>
        <v>4815.0993286401063</v>
      </c>
      <c r="R2" s="21">
        <f t="shared" si="0"/>
        <v>4721.3813553069713</v>
      </c>
      <c r="S2" s="21">
        <f t="shared" si="0"/>
        <v>4846.8204551899207</v>
      </c>
      <c r="T2" s="21">
        <f t="shared" si="0"/>
        <v>4891.4352162323685</v>
      </c>
      <c r="U2" s="21">
        <f t="shared" si="0"/>
        <v>4730.3536093904786</v>
      </c>
      <c r="V2" s="21">
        <f t="shared" si="0"/>
        <v>4550.3598635883927</v>
      </c>
      <c r="W2" s="21">
        <f t="shared" si="0"/>
        <v>4097.1577094974118</v>
      </c>
      <c r="X2" s="21">
        <f t="shared" si="0"/>
        <v>4599.3885200968934</v>
      </c>
      <c r="Y2" s="21">
        <f t="shared" ref="Y2:Z2" si="1">SUM(Y3,Y17,Y22,Y25,Y26,Y51,Y52)</f>
        <v>3980.8369477920819</v>
      </c>
      <c r="Z2" s="21">
        <f t="shared" si="1"/>
        <v>3718.4902295316178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1275.2931885516907</v>
      </c>
      <c r="D3" s="24">
        <f t="shared" ref="D3:X3" si="3">SUM(D4,D8,D11)</f>
        <v>1054.0283893511528</v>
      </c>
      <c r="E3" s="24">
        <f t="shared" si="3"/>
        <v>947.91512190243043</v>
      </c>
      <c r="F3" s="24">
        <f t="shared" si="3"/>
        <v>758.22714625839683</v>
      </c>
      <c r="G3" s="24">
        <f t="shared" si="3"/>
        <v>689.81845297218638</v>
      </c>
      <c r="H3" s="24">
        <f t="shared" si="3"/>
        <v>557.73322690710847</v>
      </c>
      <c r="I3" s="24">
        <f t="shared" si="3"/>
        <v>452.68983568075816</v>
      </c>
      <c r="J3" s="24">
        <f t="shared" si="3"/>
        <v>362.2446611965118</v>
      </c>
      <c r="K3" s="24">
        <f t="shared" si="3"/>
        <v>298.06681890269891</v>
      </c>
      <c r="L3" s="24">
        <f t="shared" si="3"/>
        <v>166.69859706769464</v>
      </c>
      <c r="M3" s="24">
        <f t="shared" si="3"/>
        <v>153.45576471701654</v>
      </c>
      <c r="N3" s="24">
        <f t="shared" si="3"/>
        <v>108.53403196276406</v>
      </c>
      <c r="O3" s="24">
        <f t="shared" si="3"/>
        <v>86.946191561512805</v>
      </c>
      <c r="P3" s="24">
        <f t="shared" si="3"/>
        <v>98.833379876521121</v>
      </c>
      <c r="Q3" s="24">
        <f t="shared" si="3"/>
        <v>87.949907965116495</v>
      </c>
      <c r="R3" s="24">
        <f t="shared" si="3"/>
        <v>87.267465950249147</v>
      </c>
      <c r="S3" s="24">
        <f t="shared" si="3"/>
        <v>83.525850654838024</v>
      </c>
      <c r="T3" s="24">
        <f t="shared" si="3"/>
        <v>70.07638340627463</v>
      </c>
      <c r="U3" s="24">
        <f t="shared" si="3"/>
        <v>122.51247222264087</v>
      </c>
      <c r="V3" s="24">
        <f t="shared" si="3"/>
        <v>116.53427220365602</v>
      </c>
      <c r="W3" s="24">
        <f t="shared" si="3"/>
        <v>84.014335798290915</v>
      </c>
      <c r="X3" s="24">
        <f t="shared" si="3"/>
        <v>57.856084580892713</v>
      </c>
      <c r="Y3" s="24">
        <f t="shared" ref="Y3:Z3" si="4">SUM(Y4,Y8,Y11)</f>
        <v>35.127490778532064</v>
      </c>
      <c r="Z3" s="24">
        <f t="shared" si="4"/>
        <v>27.029502753072236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913.74026080935107</v>
      </c>
      <c r="D4" s="19">
        <f t="shared" ref="D4:X4" si="6">SUM(D5:D7)</f>
        <v>887.0397922040039</v>
      </c>
      <c r="E4" s="19">
        <f t="shared" si="6"/>
        <v>708.44321597843975</v>
      </c>
      <c r="F4" s="19">
        <f t="shared" si="6"/>
        <v>613.09506247493869</v>
      </c>
      <c r="G4" s="19">
        <f t="shared" si="6"/>
        <v>546.29771819183225</v>
      </c>
      <c r="H4" s="19">
        <f t="shared" si="6"/>
        <v>431.56181510100907</v>
      </c>
      <c r="I4" s="19">
        <f t="shared" si="6"/>
        <v>337.92209074160337</v>
      </c>
      <c r="J4" s="19">
        <f t="shared" si="6"/>
        <v>283.67821778488167</v>
      </c>
      <c r="K4" s="19">
        <f t="shared" si="6"/>
        <v>241.31942109967468</v>
      </c>
      <c r="L4" s="19">
        <f t="shared" si="6"/>
        <v>149.96919335802014</v>
      </c>
      <c r="M4" s="19">
        <f t="shared" si="6"/>
        <v>137.85378323801149</v>
      </c>
      <c r="N4" s="19">
        <f t="shared" si="6"/>
        <v>91.037036773936677</v>
      </c>
      <c r="O4" s="19">
        <f t="shared" si="6"/>
        <v>74.338337206381468</v>
      </c>
      <c r="P4" s="19">
        <f t="shared" si="6"/>
        <v>84.953511545686311</v>
      </c>
      <c r="Q4" s="19">
        <f t="shared" si="6"/>
        <v>76.355357245038135</v>
      </c>
      <c r="R4" s="19">
        <f t="shared" si="6"/>
        <v>76.849675354503248</v>
      </c>
      <c r="S4" s="19">
        <f t="shared" si="6"/>
        <v>66.559919785215143</v>
      </c>
      <c r="T4" s="19">
        <f t="shared" si="6"/>
        <v>55.249173292783532</v>
      </c>
      <c r="U4" s="19">
        <f t="shared" si="6"/>
        <v>109.70410970390682</v>
      </c>
      <c r="V4" s="19">
        <f t="shared" si="6"/>
        <v>105.41929962749713</v>
      </c>
      <c r="W4" s="19">
        <f t="shared" si="6"/>
        <v>77.574924991231995</v>
      </c>
      <c r="X4" s="19">
        <f t="shared" si="6"/>
        <v>54.842556527113182</v>
      </c>
      <c r="Y4" s="19">
        <f t="shared" ref="Y4:Z4" si="7">SUM(Y5:Y7)</f>
        <v>32.974301775672174</v>
      </c>
      <c r="Z4" s="19">
        <f t="shared" si="7"/>
        <v>25.104274555071932</v>
      </c>
    </row>
    <row r="5" spans="1:26" ht="11.25" customHeight="1" x14ac:dyDescent="0.2">
      <c r="A5" s="28" t="s">
        <v>4</v>
      </c>
      <c r="B5" s="7" t="s">
        <v>5</v>
      </c>
      <c r="C5" s="8">
        <v>2.8802293199999989</v>
      </c>
      <c r="D5" s="8">
        <v>2.8802293199999989</v>
      </c>
      <c r="E5" s="8">
        <v>5.7604586399999969</v>
      </c>
      <c r="F5" s="8">
        <v>2.8802293199999989</v>
      </c>
      <c r="G5" s="8">
        <v>0</v>
      </c>
      <c r="H5" s="8">
        <v>5.7604586399999969</v>
      </c>
      <c r="I5" s="8">
        <v>2.8802293199999989</v>
      </c>
      <c r="J5" s="8">
        <v>0</v>
      </c>
      <c r="K5" s="8">
        <v>24.384509524944505</v>
      </c>
      <c r="L5" s="8">
        <v>9.8989123200000027</v>
      </c>
      <c r="M5" s="8">
        <v>0</v>
      </c>
      <c r="N5" s="8">
        <v>0</v>
      </c>
      <c r="O5" s="8">
        <v>0</v>
      </c>
      <c r="P5" s="8">
        <v>2.9289071721090556</v>
      </c>
      <c r="Q5" s="8">
        <v>3.0028592116707853</v>
      </c>
      <c r="R5" s="8">
        <v>2.9694014975469925</v>
      </c>
      <c r="S5" s="8">
        <v>3.2163493458584487</v>
      </c>
      <c r="T5" s="8">
        <v>1.9624365767977692</v>
      </c>
      <c r="U5" s="8">
        <v>1.4906275296012779</v>
      </c>
      <c r="V5" s="8">
        <v>2.0247810119289635</v>
      </c>
      <c r="W5" s="8">
        <v>7.6595241468425043E-2</v>
      </c>
      <c r="X5" s="8">
        <v>4.5342323833656974E-2</v>
      </c>
      <c r="Y5" s="8">
        <v>2.8310399999999999E-3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2.7809321231999999</v>
      </c>
      <c r="L6" s="8">
        <v>2.7945407952000001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910.86003148935106</v>
      </c>
      <c r="D7" s="8">
        <v>884.15956288400389</v>
      </c>
      <c r="E7" s="8">
        <v>702.68275733843973</v>
      </c>
      <c r="F7" s="8">
        <v>610.21483315493867</v>
      </c>
      <c r="G7" s="8">
        <v>546.29771819183225</v>
      </c>
      <c r="H7" s="8">
        <v>425.80135646100905</v>
      </c>
      <c r="I7" s="8">
        <v>335.04186142160336</v>
      </c>
      <c r="J7" s="8">
        <v>283.67821778488167</v>
      </c>
      <c r="K7" s="8">
        <v>214.15397945153018</v>
      </c>
      <c r="L7" s="8">
        <v>137.27574024282012</v>
      </c>
      <c r="M7" s="8">
        <v>137.85378323801149</v>
      </c>
      <c r="N7" s="8">
        <v>91.037036773936677</v>
      </c>
      <c r="O7" s="8">
        <v>74.338337206381468</v>
      </c>
      <c r="P7" s="8">
        <v>82.024604373577262</v>
      </c>
      <c r="Q7" s="8">
        <v>73.352498033367354</v>
      </c>
      <c r="R7" s="8">
        <v>73.880273856956251</v>
      </c>
      <c r="S7" s="8">
        <v>63.343570439356697</v>
      </c>
      <c r="T7" s="8">
        <v>53.286736715985761</v>
      </c>
      <c r="U7" s="8">
        <v>108.21348217430554</v>
      </c>
      <c r="V7" s="8">
        <v>103.39451861556816</v>
      </c>
      <c r="W7" s="8">
        <v>77.49832974976357</v>
      </c>
      <c r="X7" s="8">
        <v>54.797214203279523</v>
      </c>
      <c r="Y7" s="8">
        <v>32.971470735672177</v>
      </c>
      <c r="Z7" s="8">
        <v>25.104274555071932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347.15635134233969</v>
      </c>
      <c r="D8" s="19">
        <f t="shared" ref="D8:X8" si="9">SUM(D9:D10)</f>
        <v>150.85169974714901</v>
      </c>
      <c r="E8" s="19">
        <f t="shared" si="9"/>
        <v>144.87432407501157</v>
      </c>
      <c r="F8" s="19">
        <f t="shared" si="9"/>
        <v>131.45032158345813</v>
      </c>
      <c r="G8" s="19">
        <f t="shared" si="9"/>
        <v>137.55317978035413</v>
      </c>
      <c r="H8" s="19">
        <f t="shared" si="9"/>
        <v>121.52407600769932</v>
      </c>
      <c r="I8" s="19">
        <f t="shared" si="9"/>
        <v>111.7199677407548</v>
      </c>
      <c r="J8" s="19">
        <f t="shared" si="9"/>
        <v>75.499139611630127</v>
      </c>
      <c r="K8" s="19">
        <f t="shared" si="9"/>
        <v>53.689439603024233</v>
      </c>
      <c r="L8" s="19">
        <f t="shared" si="9"/>
        <v>16.649590610406769</v>
      </c>
      <c r="M8" s="19">
        <f t="shared" si="9"/>
        <v>15.601981479005039</v>
      </c>
      <c r="N8" s="19">
        <f t="shared" si="9"/>
        <v>15.281652388827389</v>
      </c>
      <c r="O8" s="19">
        <f t="shared" si="9"/>
        <v>12.607854355131341</v>
      </c>
      <c r="P8" s="19">
        <f t="shared" si="9"/>
        <v>13.879868330834809</v>
      </c>
      <c r="Q8" s="19">
        <f t="shared" si="9"/>
        <v>11.594550720078358</v>
      </c>
      <c r="R8" s="19">
        <f t="shared" si="9"/>
        <v>10.417790595745899</v>
      </c>
      <c r="S8" s="19">
        <f t="shared" si="9"/>
        <v>16.965930869622884</v>
      </c>
      <c r="T8" s="19">
        <f t="shared" si="9"/>
        <v>14.587520553491096</v>
      </c>
      <c r="U8" s="19">
        <f t="shared" si="9"/>
        <v>12.166122758734046</v>
      </c>
      <c r="V8" s="19">
        <f t="shared" si="9"/>
        <v>10.842740070382039</v>
      </c>
      <c r="W8" s="19">
        <f t="shared" si="9"/>
        <v>6.338161741282911</v>
      </c>
      <c r="X8" s="19">
        <f t="shared" si="9"/>
        <v>2.6230039195075303</v>
      </c>
      <c r="Y8" s="19">
        <f t="shared" ref="Y8:Z8" si="10">SUM(Y9:Y10)</f>
        <v>1.9668965628598867</v>
      </c>
      <c r="Z8" s="19">
        <f t="shared" si="10"/>
        <v>1.7042172380003024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2.1796991999999999</v>
      </c>
      <c r="E9" s="8">
        <v>6.2146144799999981</v>
      </c>
      <c r="F9" s="8">
        <v>2.1796991999999999</v>
      </c>
      <c r="G9" s="8">
        <v>4.3593983999999999</v>
      </c>
      <c r="H9" s="8">
        <v>4.3593983999999999</v>
      </c>
      <c r="I9" s="8">
        <v>4.3593983999999999</v>
      </c>
      <c r="J9" s="8">
        <v>2.1796991999999999</v>
      </c>
      <c r="K9" s="8">
        <v>2.1796991999999999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347.15635134233969</v>
      </c>
      <c r="D10" s="8">
        <v>148.67200054714903</v>
      </c>
      <c r="E10" s="8">
        <v>138.65970959501158</v>
      </c>
      <c r="F10" s="8">
        <v>129.27062238345815</v>
      </c>
      <c r="G10" s="8">
        <v>133.19378138035412</v>
      </c>
      <c r="H10" s="8">
        <v>117.16467760769932</v>
      </c>
      <c r="I10" s="8">
        <v>107.36056934075479</v>
      </c>
      <c r="J10" s="8">
        <v>73.319440411630126</v>
      </c>
      <c r="K10" s="8">
        <v>51.509740403024232</v>
      </c>
      <c r="L10" s="8">
        <v>16.649590610406769</v>
      </c>
      <c r="M10" s="8">
        <v>15.601981479005039</v>
      </c>
      <c r="N10" s="8">
        <v>15.281652388827389</v>
      </c>
      <c r="O10" s="8">
        <v>12.607854355131341</v>
      </c>
      <c r="P10" s="8">
        <v>13.879868330834809</v>
      </c>
      <c r="Q10" s="8">
        <v>11.594550720078358</v>
      </c>
      <c r="R10" s="8">
        <v>10.417790595745899</v>
      </c>
      <c r="S10" s="8">
        <v>16.965930869622884</v>
      </c>
      <c r="T10" s="8">
        <v>14.587520553491096</v>
      </c>
      <c r="U10" s="8">
        <v>12.166122758734046</v>
      </c>
      <c r="V10" s="8">
        <v>10.842740070382039</v>
      </c>
      <c r="W10" s="8">
        <v>6.338161741282911</v>
      </c>
      <c r="X10" s="8">
        <v>2.6230039195075303</v>
      </c>
      <c r="Y10" s="8">
        <v>1.9668965628598867</v>
      </c>
      <c r="Z10" s="8">
        <v>1.7042172380003024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14.396576399999999</v>
      </c>
      <c r="D11" s="19">
        <f t="shared" ref="D11:X11" si="12">SUM(D12:D16)</f>
        <v>16.136897399999999</v>
      </c>
      <c r="E11" s="19">
        <f t="shared" si="12"/>
        <v>94.597581848979075</v>
      </c>
      <c r="F11" s="19">
        <f t="shared" si="12"/>
        <v>13.6817622</v>
      </c>
      <c r="G11" s="19">
        <f t="shared" si="12"/>
        <v>5.9675549999999999</v>
      </c>
      <c r="H11" s="19">
        <f t="shared" si="12"/>
        <v>4.6473357984000003</v>
      </c>
      <c r="I11" s="19">
        <f t="shared" si="12"/>
        <v>3.0477771983999999</v>
      </c>
      <c r="J11" s="19">
        <f t="shared" si="12"/>
        <v>3.0673037999999999</v>
      </c>
      <c r="K11" s="19">
        <f t="shared" si="12"/>
        <v>3.0579581999999998</v>
      </c>
      <c r="L11" s="19">
        <f t="shared" si="12"/>
        <v>7.9813099267752499E-2</v>
      </c>
      <c r="M11" s="19">
        <f t="shared" si="12"/>
        <v>0</v>
      </c>
      <c r="N11" s="19">
        <f t="shared" si="12"/>
        <v>2.2153428000000002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0.23968956000000002</v>
      </c>
      <c r="U11" s="19">
        <f t="shared" si="12"/>
        <v>0.64223975999999994</v>
      </c>
      <c r="V11" s="19">
        <f t="shared" si="12"/>
        <v>0.2722325057768592</v>
      </c>
      <c r="W11" s="19">
        <f t="shared" si="12"/>
        <v>0.10124906577600003</v>
      </c>
      <c r="X11" s="19">
        <f t="shared" si="12"/>
        <v>0.390524134272</v>
      </c>
      <c r="Y11" s="19">
        <f t="shared" ref="Y11:Z11" si="13">SUM(Y12:Y16)</f>
        <v>0.18629244000000003</v>
      </c>
      <c r="Z11" s="19">
        <f t="shared" si="13"/>
        <v>0.22101096000000003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2.2153428000000002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6.334416000000001E-2</v>
      </c>
      <c r="U12" s="8">
        <v>4.8018959999999992E-2</v>
      </c>
      <c r="V12" s="8">
        <v>1.8390240000000002E-2</v>
      </c>
      <c r="W12" s="8">
        <v>4.0867199999999985E-2</v>
      </c>
      <c r="X12" s="8">
        <v>0.2400948</v>
      </c>
      <c r="Y12" s="8">
        <v>8.7864479999999995E-2</v>
      </c>
      <c r="Z12" s="8">
        <v>0.18832968000000003</v>
      </c>
    </row>
    <row r="13" spans="1:26" ht="11.25" customHeight="1" x14ac:dyDescent="0.2">
      <c r="A13" s="28" t="s">
        <v>16</v>
      </c>
      <c r="B13" s="7" t="s">
        <v>17</v>
      </c>
      <c r="C13" s="8">
        <v>14.396576399999999</v>
      </c>
      <c r="D13" s="8">
        <v>14.340128399999999</v>
      </c>
      <c r="E13" s="8">
        <v>94.597581848979075</v>
      </c>
      <c r="F13" s="8">
        <v>11.9253582</v>
      </c>
      <c r="G13" s="8">
        <v>5.9675549999999999</v>
      </c>
      <c r="H13" s="8">
        <v>2.8986936000000001</v>
      </c>
      <c r="I13" s="8">
        <v>3.033426</v>
      </c>
      <c r="J13" s="8">
        <v>3.0673037999999999</v>
      </c>
      <c r="K13" s="8">
        <v>3.0579581999999998</v>
      </c>
      <c r="L13" s="8">
        <v>7.9813099267752499E-2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8.8244400000000014E-2</v>
      </c>
      <c r="U13" s="8">
        <v>0.56473680000000004</v>
      </c>
      <c r="V13" s="8">
        <v>0.21073800000085921</v>
      </c>
      <c r="W13" s="8">
        <v>5.5887600000000044E-2</v>
      </c>
      <c r="X13" s="8">
        <v>0.1034124</v>
      </c>
      <c r="Y13" s="8">
        <v>8.446500000000004E-2</v>
      </c>
      <c r="Z13" s="8">
        <v>2.3145600000000016E-2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1.7967690000000001</v>
      </c>
      <c r="E16" s="8">
        <v>0</v>
      </c>
      <c r="F16" s="8">
        <v>1.7564039999999996</v>
      </c>
      <c r="G16" s="8">
        <v>0</v>
      </c>
      <c r="H16" s="8">
        <v>1.7486421983999998</v>
      </c>
      <c r="I16" s="8">
        <v>1.4351198400000001E-2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8.8100999999999985E-2</v>
      </c>
      <c r="U16" s="8">
        <v>2.9484E-2</v>
      </c>
      <c r="V16" s="8">
        <v>4.3104265776000003E-2</v>
      </c>
      <c r="W16" s="8">
        <v>4.4942657760000011E-3</v>
      </c>
      <c r="X16" s="8">
        <v>4.7016934272000002E-2</v>
      </c>
      <c r="Y16" s="8">
        <v>1.396296E-2</v>
      </c>
      <c r="Z16" s="8">
        <v>9.5356800000000012E-3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13.266719999999999</v>
      </c>
      <c r="D17" s="27">
        <f t="shared" ref="D17:X17" si="15">SUM(D18:D21)</f>
        <v>11.828159999999999</v>
      </c>
      <c r="E17" s="27">
        <f t="shared" si="15"/>
        <v>11.34864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0.35963999999999996</v>
      </c>
      <c r="J17" s="27">
        <f t="shared" si="15"/>
        <v>0.35964000000000002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0.31968000000000002</v>
      </c>
      <c r="D18" s="8">
        <v>0.23976</v>
      </c>
      <c r="E18" s="8">
        <v>0.19980000000000006</v>
      </c>
      <c r="F18" s="8">
        <v>0</v>
      </c>
      <c r="G18" s="8">
        <v>0</v>
      </c>
      <c r="H18" s="8">
        <v>0</v>
      </c>
      <c r="I18" s="8">
        <v>0.35963999999999996</v>
      </c>
      <c r="J18" s="8">
        <v>0.23976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12.947039999999999</v>
      </c>
      <c r="D19" s="8">
        <v>11.588399999999998</v>
      </c>
      <c r="E19" s="8">
        <v>11.14884</v>
      </c>
      <c r="F19" s="8">
        <v>0</v>
      </c>
      <c r="G19" s="8">
        <v>0</v>
      </c>
      <c r="H19" s="8">
        <v>0</v>
      </c>
      <c r="I19" s="8">
        <v>0</v>
      </c>
      <c r="J19" s="8">
        <v>0.11988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0.13860525599999998</v>
      </c>
      <c r="U22" s="27">
        <f t="shared" si="18"/>
        <v>0.13860525599999998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0.13860525599999998</v>
      </c>
      <c r="U24" s="8">
        <v>0.13860525599999998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4616.6907247200006</v>
      </c>
      <c r="D26" s="27">
        <f t="shared" ref="D26:X26" si="21">SUM(D27,D33)</f>
        <v>4326.8424454800006</v>
      </c>
      <c r="E26" s="27">
        <f t="shared" si="21"/>
        <v>4114.5159646800003</v>
      </c>
      <c r="F26" s="27">
        <f t="shared" si="21"/>
        <v>4033.7135445600002</v>
      </c>
      <c r="G26" s="27">
        <f t="shared" si="21"/>
        <v>3464.7585570000006</v>
      </c>
      <c r="H26" s="27">
        <f t="shared" si="21"/>
        <v>2794.1547528000006</v>
      </c>
      <c r="I26" s="27">
        <f t="shared" si="21"/>
        <v>2290.6718218800006</v>
      </c>
      <c r="J26" s="27">
        <f t="shared" si="21"/>
        <v>2410.9091067600011</v>
      </c>
      <c r="K26" s="27">
        <f t="shared" si="21"/>
        <v>1927.2412256400005</v>
      </c>
      <c r="L26" s="27">
        <f t="shared" si="21"/>
        <v>1501.1066055600004</v>
      </c>
      <c r="M26" s="27">
        <f t="shared" si="21"/>
        <v>1253.0431094400003</v>
      </c>
      <c r="N26" s="27">
        <f t="shared" si="21"/>
        <v>917.03324015999999</v>
      </c>
      <c r="O26" s="27">
        <f t="shared" si="21"/>
        <v>887.46336396000015</v>
      </c>
      <c r="P26" s="27">
        <f t="shared" si="21"/>
        <v>676.85354352000013</v>
      </c>
      <c r="Q26" s="27">
        <f t="shared" si="21"/>
        <v>631.34265096000001</v>
      </c>
      <c r="R26" s="27">
        <f t="shared" si="21"/>
        <v>634.71217211999988</v>
      </c>
      <c r="S26" s="27">
        <f t="shared" si="21"/>
        <v>649.64123747999997</v>
      </c>
      <c r="T26" s="27">
        <f t="shared" si="21"/>
        <v>544.52993147999996</v>
      </c>
      <c r="U26" s="27">
        <f t="shared" si="21"/>
        <v>513.43711956000004</v>
      </c>
      <c r="V26" s="27">
        <f t="shared" si="21"/>
        <v>438.77993940000016</v>
      </c>
      <c r="W26" s="27">
        <f t="shared" si="21"/>
        <v>363.42070595999996</v>
      </c>
      <c r="X26" s="27">
        <f t="shared" si="21"/>
        <v>444.47693040000007</v>
      </c>
      <c r="Y26" s="27">
        <f t="shared" ref="Y26:Z26" si="22">SUM(Y27,Y33)</f>
        <v>388.50704100000002</v>
      </c>
      <c r="Z26" s="27">
        <f t="shared" si="22"/>
        <v>366.91040807999997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9.6490360800000001</v>
      </c>
      <c r="E27" s="19">
        <f t="shared" si="24"/>
        <v>9.5149850399999991</v>
      </c>
      <c r="F27" s="19">
        <f t="shared" si="24"/>
        <v>6.2011800000000017</v>
      </c>
      <c r="G27" s="19">
        <f t="shared" si="24"/>
        <v>6.2360121599999996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9.6490360800000001</v>
      </c>
      <c r="E28" s="8">
        <v>9.5149850399999991</v>
      </c>
      <c r="F28" s="8">
        <v>6.2011800000000017</v>
      </c>
      <c r="G28" s="8">
        <v>6.2360121599999996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4616.6907247200006</v>
      </c>
      <c r="D33" s="19">
        <f t="shared" ref="D33:X33" si="27">SUM(D34:D50)</f>
        <v>4317.1934094000007</v>
      </c>
      <c r="E33" s="19">
        <f t="shared" si="27"/>
        <v>4105.00097964</v>
      </c>
      <c r="F33" s="19">
        <f t="shared" si="27"/>
        <v>4027.5123645600002</v>
      </c>
      <c r="G33" s="19">
        <f t="shared" si="27"/>
        <v>3458.5225448400006</v>
      </c>
      <c r="H33" s="19">
        <f t="shared" si="27"/>
        <v>2794.1547528000006</v>
      </c>
      <c r="I33" s="19">
        <f t="shared" si="27"/>
        <v>2290.6718218800006</v>
      </c>
      <c r="J33" s="19">
        <f t="shared" si="27"/>
        <v>2410.9091067600011</v>
      </c>
      <c r="K33" s="19">
        <f t="shared" si="27"/>
        <v>1927.2412256400005</v>
      </c>
      <c r="L33" s="19">
        <f t="shared" si="27"/>
        <v>1501.1066055600004</v>
      </c>
      <c r="M33" s="19">
        <f t="shared" si="27"/>
        <v>1253.0431094400003</v>
      </c>
      <c r="N33" s="19">
        <f t="shared" si="27"/>
        <v>917.03324015999999</v>
      </c>
      <c r="O33" s="19">
        <f t="shared" si="27"/>
        <v>887.46336396000015</v>
      </c>
      <c r="P33" s="19">
        <f t="shared" si="27"/>
        <v>676.85354352000013</v>
      </c>
      <c r="Q33" s="19">
        <f t="shared" si="27"/>
        <v>631.34265096000001</v>
      </c>
      <c r="R33" s="19">
        <f t="shared" si="27"/>
        <v>634.71217211999988</v>
      </c>
      <c r="S33" s="19">
        <f t="shared" si="27"/>
        <v>649.64123747999997</v>
      </c>
      <c r="T33" s="19">
        <f t="shared" si="27"/>
        <v>544.52993147999996</v>
      </c>
      <c r="U33" s="19">
        <f t="shared" si="27"/>
        <v>513.43711956000004</v>
      </c>
      <c r="V33" s="19">
        <f t="shared" si="27"/>
        <v>438.77993940000016</v>
      </c>
      <c r="W33" s="19">
        <f t="shared" si="27"/>
        <v>363.42070595999996</v>
      </c>
      <c r="X33" s="19">
        <f t="shared" si="27"/>
        <v>444.47693040000007</v>
      </c>
      <c r="Y33" s="19">
        <f t="shared" ref="Y33:Z33" si="28">SUM(Y34:Y50)</f>
        <v>388.50704100000002</v>
      </c>
      <c r="Z33" s="19">
        <f t="shared" si="28"/>
        <v>366.91040807999997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269.60757192</v>
      </c>
      <c r="D36" s="8">
        <v>361.65393972000004</v>
      </c>
      <c r="E36" s="8">
        <v>324.71885952000008</v>
      </c>
      <c r="F36" s="8">
        <v>355.12195392000007</v>
      </c>
      <c r="G36" s="8">
        <v>268.32093768000004</v>
      </c>
      <c r="H36" s="8">
        <v>216.57752424</v>
      </c>
      <c r="I36" s="8">
        <v>193.11802956000002</v>
      </c>
      <c r="J36" s="8">
        <v>161.58435983999999</v>
      </c>
      <c r="K36" s="8">
        <v>132.67893132</v>
      </c>
      <c r="L36" s="8">
        <v>119.58951780000002</v>
      </c>
      <c r="M36" s="8">
        <v>131.17195187999999</v>
      </c>
      <c r="N36" s="8">
        <v>117.95941764000001</v>
      </c>
      <c r="O36" s="8">
        <v>124.09546356000001</v>
      </c>
      <c r="P36" s="8">
        <v>124.18496459999999</v>
      </c>
      <c r="Q36" s="8">
        <v>125.47977660000001</v>
      </c>
      <c r="R36" s="8">
        <v>96.213390840000017</v>
      </c>
      <c r="S36" s="8">
        <v>110.11013100000001</v>
      </c>
      <c r="T36" s="8">
        <v>109.52905572000004</v>
      </c>
      <c r="U36" s="8">
        <v>107.04142656</v>
      </c>
      <c r="V36" s="8">
        <v>118.96891668000001</v>
      </c>
      <c r="W36" s="8">
        <v>97.988646240000008</v>
      </c>
      <c r="X36" s="8">
        <v>105.72889608000001</v>
      </c>
      <c r="Y36" s="8">
        <v>120.58016256000003</v>
      </c>
      <c r="Z36" s="8">
        <v>125.92137563999999</v>
      </c>
    </row>
    <row r="37" spans="1:26" ht="11.25" customHeight="1" x14ac:dyDescent="0.2">
      <c r="A37" s="28" t="s">
        <v>60</v>
      </c>
      <c r="B37" s="7" t="s">
        <v>61</v>
      </c>
      <c r="C37" s="8">
        <v>9.2255209199999992</v>
      </c>
      <c r="D37" s="8">
        <v>9.2225271599999985</v>
      </c>
      <c r="E37" s="8">
        <v>6.1524262800000002</v>
      </c>
      <c r="F37" s="8">
        <v>6.1524262800000002</v>
      </c>
      <c r="G37" s="8">
        <v>6.1524262800000002</v>
      </c>
      <c r="H37" s="8">
        <v>3.028437719999999</v>
      </c>
      <c r="I37" s="8">
        <v>9.0606146399999989</v>
      </c>
      <c r="J37" s="8">
        <v>3.089061360000001</v>
      </c>
      <c r="K37" s="8">
        <v>3.0740925600000009</v>
      </c>
      <c r="L37" s="8">
        <v>2.4698520000000002E-2</v>
      </c>
      <c r="M37" s="8">
        <v>3.0583753200000015</v>
      </c>
      <c r="N37" s="8">
        <v>4.6153799999999995E-2</v>
      </c>
      <c r="O37" s="8">
        <v>3.3929279999999999E-2</v>
      </c>
      <c r="P37" s="8">
        <v>9.230760000000001E-3</v>
      </c>
      <c r="Q37" s="8">
        <v>1.8461520000000002E-2</v>
      </c>
      <c r="R37" s="8">
        <v>2.145528E-2</v>
      </c>
      <c r="S37" s="8">
        <v>2.145528E-2</v>
      </c>
      <c r="T37" s="8">
        <v>0.69006168000000001</v>
      </c>
      <c r="U37" s="8">
        <v>0.63891828000000006</v>
      </c>
      <c r="V37" s="8">
        <v>1.1121818399999996</v>
      </c>
      <c r="W37" s="8">
        <v>0.72399096000000018</v>
      </c>
      <c r="X37" s="8">
        <v>2.9463588000000005</v>
      </c>
      <c r="Y37" s="8">
        <v>1.6113913200000001</v>
      </c>
      <c r="Z37" s="8">
        <v>3.6144662399999996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8.4187709999999996</v>
      </c>
      <c r="D41" s="8">
        <v>5.7617783999999999</v>
      </c>
      <c r="E41" s="8">
        <v>4.9958708400000003</v>
      </c>
      <c r="F41" s="8">
        <v>1.2934234799999997</v>
      </c>
      <c r="G41" s="8">
        <v>0.72449316000000008</v>
      </c>
      <c r="H41" s="8">
        <v>1.2393259200000002</v>
      </c>
      <c r="I41" s="8">
        <v>0.77859072000000007</v>
      </c>
      <c r="J41" s="8">
        <v>0.48946643999999995</v>
      </c>
      <c r="K41" s="8">
        <v>0.5117266800000001</v>
      </c>
      <c r="L41" s="8">
        <v>0.45115812000000016</v>
      </c>
      <c r="M41" s="8">
        <v>0.37169424000000006</v>
      </c>
      <c r="N41" s="8">
        <v>0.10483020000000003</v>
      </c>
      <c r="O41" s="8">
        <v>0.14287968000000001</v>
      </c>
      <c r="P41" s="8">
        <v>0.22234356000000002</v>
      </c>
      <c r="Q41" s="8">
        <v>0.22234356000000002</v>
      </c>
      <c r="R41" s="8">
        <v>0.13356144000000003</v>
      </c>
      <c r="S41" s="8">
        <v>8.5676039999999995E-2</v>
      </c>
      <c r="T41" s="8">
        <v>0.18429408000000003</v>
      </c>
      <c r="U41" s="8">
        <v>0.23192064000000004</v>
      </c>
      <c r="V41" s="8">
        <v>2.8472400000000002E-2</v>
      </c>
      <c r="W41" s="8">
        <v>0.47031227999999992</v>
      </c>
      <c r="X41" s="8">
        <v>0.1462446</v>
      </c>
      <c r="Y41" s="8">
        <v>0.11751336000000004</v>
      </c>
      <c r="Z41" s="8">
        <v>0.42889788000000006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1179.9968544000003</v>
      </c>
      <c r="D43" s="8">
        <v>1280.8254653999998</v>
      </c>
      <c r="E43" s="8">
        <v>1193.59547892</v>
      </c>
      <c r="F43" s="8">
        <v>1178.4960626400002</v>
      </c>
      <c r="G43" s="8">
        <v>1106.0955313200002</v>
      </c>
      <c r="H43" s="8">
        <v>1157.84163612</v>
      </c>
      <c r="I43" s="8">
        <v>734.0952434400001</v>
      </c>
      <c r="J43" s="8">
        <v>850.92038460000015</v>
      </c>
      <c r="K43" s="8">
        <v>637.99468668000009</v>
      </c>
      <c r="L43" s="8">
        <v>557.72393508000016</v>
      </c>
      <c r="M43" s="8">
        <v>540.18153072000007</v>
      </c>
      <c r="N43" s="8">
        <v>466.20391428000005</v>
      </c>
      <c r="O43" s="8">
        <v>405.60271128000005</v>
      </c>
      <c r="P43" s="8">
        <v>285.47801568000006</v>
      </c>
      <c r="Q43" s="8">
        <v>288.67486752000002</v>
      </c>
      <c r="R43" s="8">
        <v>313.79992487999988</v>
      </c>
      <c r="S43" s="8">
        <v>298.10536703999998</v>
      </c>
      <c r="T43" s="8">
        <v>266.08403015999988</v>
      </c>
      <c r="U43" s="8">
        <v>245.42666928000003</v>
      </c>
      <c r="V43" s="8">
        <v>231.6218392800001</v>
      </c>
      <c r="W43" s="8">
        <v>218.15125955999997</v>
      </c>
      <c r="X43" s="8">
        <v>256.80051540000005</v>
      </c>
      <c r="Y43" s="8">
        <v>172.46274083999998</v>
      </c>
      <c r="Z43" s="8">
        <v>161.54745516</v>
      </c>
    </row>
    <row r="44" spans="1:26" ht="11.25" customHeight="1" x14ac:dyDescent="0.2">
      <c r="A44" s="28" t="s">
        <v>74</v>
      </c>
      <c r="B44" s="7" t="s">
        <v>75</v>
      </c>
      <c r="C44" s="8">
        <v>3149.4420064800006</v>
      </c>
      <c r="D44" s="8">
        <v>2659.7296987200007</v>
      </c>
      <c r="E44" s="8">
        <v>2575.5383440799997</v>
      </c>
      <c r="F44" s="8">
        <v>2486.4484982399999</v>
      </c>
      <c r="G44" s="8">
        <v>2077.2291564000002</v>
      </c>
      <c r="H44" s="8">
        <v>1415.3190004800003</v>
      </c>
      <c r="I44" s="8">
        <v>1347.0265656000001</v>
      </c>
      <c r="J44" s="8">
        <v>1394.6609095200008</v>
      </c>
      <c r="K44" s="8">
        <v>1152.9042076800004</v>
      </c>
      <c r="L44" s="8">
        <v>823.25581200000011</v>
      </c>
      <c r="M44" s="8">
        <v>578.18830968000009</v>
      </c>
      <c r="N44" s="8">
        <v>332.64767664000004</v>
      </c>
      <c r="O44" s="8">
        <v>357.51713256000005</v>
      </c>
      <c r="P44" s="8">
        <v>266.92653168000004</v>
      </c>
      <c r="Q44" s="8">
        <v>216.91817496000004</v>
      </c>
      <c r="R44" s="8">
        <v>224.52114600000002</v>
      </c>
      <c r="S44" s="8">
        <v>238.42305288</v>
      </c>
      <c r="T44" s="8">
        <v>168.04248984000003</v>
      </c>
      <c r="U44" s="8">
        <v>160.09818480000001</v>
      </c>
      <c r="V44" s="8">
        <v>87.048529200000019</v>
      </c>
      <c r="W44" s="8">
        <v>46.081483199999994</v>
      </c>
      <c r="X44" s="8">
        <v>75.956985360000019</v>
      </c>
      <c r="Y44" s="8">
        <v>90.804317760000018</v>
      </c>
      <c r="Z44" s="8">
        <v>72.467298000000014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0.14882831999999999</v>
      </c>
      <c r="I45" s="8">
        <v>0.14223131999999999</v>
      </c>
      <c r="J45" s="8">
        <v>0.16492499999999999</v>
      </c>
      <c r="K45" s="8">
        <v>7.7580720000000006E-2</v>
      </c>
      <c r="L45" s="8">
        <v>6.1484040000000004E-2</v>
      </c>
      <c r="M45" s="8">
        <v>7.1247600000000022E-2</v>
      </c>
      <c r="N45" s="8">
        <v>7.1247600000000022E-2</v>
      </c>
      <c r="O45" s="8">
        <v>7.1247600000000022E-2</v>
      </c>
      <c r="P45" s="8">
        <v>3.2457239999999998E-2</v>
      </c>
      <c r="Q45" s="8">
        <v>2.9026800000000002E-2</v>
      </c>
      <c r="R45" s="8">
        <v>2.2693679999999997E-2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6.4505466000000018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2.8955552400000002</v>
      </c>
      <c r="T50" s="8">
        <v>0</v>
      </c>
      <c r="U50" s="8">
        <v>0</v>
      </c>
      <c r="V50" s="8">
        <v>0</v>
      </c>
      <c r="W50" s="8">
        <v>5.0137199999999993E-3</v>
      </c>
      <c r="X50" s="8">
        <v>2.89793016</v>
      </c>
      <c r="Y50" s="8">
        <v>2.9309151600000001</v>
      </c>
      <c r="Z50" s="8">
        <v>2.9309151600000001</v>
      </c>
    </row>
    <row r="51" spans="1:26" ht="11.25" customHeight="1" x14ac:dyDescent="0.2">
      <c r="A51" s="25" t="s">
        <v>88</v>
      </c>
      <c r="B51" s="26" t="s">
        <v>89</v>
      </c>
      <c r="C51" s="27">
        <v>10612.129487135122</v>
      </c>
      <c r="D51" s="27">
        <v>10600.383323822358</v>
      </c>
      <c r="E51" s="27">
        <v>10795.313243954854</v>
      </c>
      <c r="F51" s="27">
        <v>11105.742154841953</v>
      </c>
      <c r="G51" s="27">
        <v>10291.960626003813</v>
      </c>
      <c r="H51" s="27">
        <v>7466.8738525582348</v>
      </c>
      <c r="I51" s="27">
        <v>7043.5138182752562</v>
      </c>
      <c r="J51" s="27">
        <v>5839.7240930916987</v>
      </c>
      <c r="K51" s="27">
        <v>5187.9645433400365</v>
      </c>
      <c r="L51" s="27">
        <v>4725.9923154770695</v>
      </c>
      <c r="M51" s="27">
        <v>4474.6568431756714</v>
      </c>
      <c r="N51" s="27">
        <v>4412.0887469131112</v>
      </c>
      <c r="O51" s="27">
        <v>4273.1513394704089</v>
      </c>
      <c r="P51" s="27">
        <v>4317.9409775232352</v>
      </c>
      <c r="Q51" s="27">
        <v>4093.0196425149898</v>
      </c>
      <c r="R51" s="27">
        <v>3997.7569312367223</v>
      </c>
      <c r="S51" s="27">
        <v>4111.3614774550824</v>
      </c>
      <c r="T51" s="27">
        <v>4275.153103290093</v>
      </c>
      <c r="U51" s="27">
        <v>4090.5952485095122</v>
      </c>
      <c r="V51" s="27">
        <v>3990.9012903280413</v>
      </c>
      <c r="W51" s="27">
        <v>3647.5311566184782</v>
      </c>
      <c r="X51" s="27">
        <v>4094.7399347160008</v>
      </c>
      <c r="Y51" s="27">
        <v>3553.4723392115279</v>
      </c>
      <c r="Z51" s="27">
        <v>3324.2486458985459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2.2877712000000008</v>
      </c>
      <c r="D52" s="27">
        <f t="shared" ref="D52:X52" si="30">SUM(D53:D54)</f>
        <v>2.0850423773438158</v>
      </c>
      <c r="E52" s="27">
        <f t="shared" si="30"/>
        <v>2.6028951533277169</v>
      </c>
      <c r="F52" s="27">
        <f t="shared" si="30"/>
        <v>3.0951148449865613</v>
      </c>
      <c r="G52" s="27">
        <f t="shared" si="30"/>
        <v>1.4985538425456322</v>
      </c>
      <c r="H52" s="27">
        <f t="shared" si="30"/>
        <v>1.335407280676401</v>
      </c>
      <c r="I52" s="27">
        <f t="shared" si="30"/>
        <v>26.747196986400002</v>
      </c>
      <c r="J52" s="27">
        <f t="shared" si="30"/>
        <v>0.2429856</v>
      </c>
      <c r="K52" s="27">
        <f t="shared" si="30"/>
        <v>9.8326800000000006E-2</v>
      </c>
      <c r="L52" s="27">
        <f t="shared" si="30"/>
        <v>0</v>
      </c>
      <c r="M52" s="27">
        <f t="shared" si="30"/>
        <v>0</v>
      </c>
      <c r="N52" s="27">
        <f t="shared" si="30"/>
        <v>2.8828800000000002E-2</v>
      </c>
      <c r="O52" s="27">
        <f t="shared" si="30"/>
        <v>0.92353800000000008</v>
      </c>
      <c r="P52" s="27">
        <f t="shared" si="30"/>
        <v>1.2108095999999997</v>
      </c>
      <c r="Q52" s="27">
        <f t="shared" si="30"/>
        <v>2.7871272000000005</v>
      </c>
      <c r="R52" s="27">
        <f t="shared" si="30"/>
        <v>1.6447859999999999</v>
      </c>
      <c r="S52" s="27">
        <f t="shared" si="30"/>
        <v>2.2918895999999997</v>
      </c>
      <c r="T52" s="27">
        <f t="shared" si="30"/>
        <v>1.5371927999999999</v>
      </c>
      <c r="U52" s="27">
        <f t="shared" si="30"/>
        <v>3.6701638423251914</v>
      </c>
      <c r="V52" s="27">
        <f t="shared" si="30"/>
        <v>4.1443616566950059</v>
      </c>
      <c r="W52" s="27">
        <f t="shared" si="30"/>
        <v>2.1915111206428706</v>
      </c>
      <c r="X52" s="27">
        <f t="shared" si="30"/>
        <v>2.3155703999999995</v>
      </c>
      <c r="Y52" s="27">
        <f t="shared" ref="Y52:Z52" si="31">SUM(Y53:Y54)</f>
        <v>3.7300768020217814</v>
      </c>
      <c r="Z52" s="27">
        <f t="shared" si="31"/>
        <v>0.30167280000000002</v>
      </c>
    </row>
    <row r="53" spans="1:26" ht="11.25" customHeight="1" x14ac:dyDescent="0.2">
      <c r="A53" s="29" t="s">
        <v>116</v>
      </c>
      <c r="B53" s="7" t="s">
        <v>117</v>
      </c>
      <c r="C53" s="8">
        <v>2.2877712000000008</v>
      </c>
      <c r="D53" s="8">
        <v>2.0020571999999999</v>
      </c>
      <c r="E53" s="8">
        <v>1.4301143999999999</v>
      </c>
      <c r="F53" s="8">
        <v>2.0020572000000003</v>
      </c>
      <c r="G53" s="8">
        <v>0.42882839999999994</v>
      </c>
      <c r="H53" s="8">
        <v>0.82882800000000001</v>
      </c>
      <c r="I53" s="8">
        <v>0.55083599999999999</v>
      </c>
      <c r="J53" s="8">
        <v>0.2429856</v>
      </c>
      <c r="K53" s="8">
        <v>9.8326800000000006E-2</v>
      </c>
      <c r="L53" s="8">
        <v>0</v>
      </c>
      <c r="M53" s="8">
        <v>0</v>
      </c>
      <c r="N53" s="8">
        <v>2.8828800000000002E-2</v>
      </c>
      <c r="O53" s="8">
        <v>0.64864800000000011</v>
      </c>
      <c r="P53" s="8">
        <v>1.2108095999999997</v>
      </c>
      <c r="Q53" s="8">
        <v>2.7871272000000005</v>
      </c>
      <c r="R53" s="8">
        <v>1.6447859999999999</v>
      </c>
      <c r="S53" s="8">
        <v>2.2918895999999997</v>
      </c>
      <c r="T53" s="8">
        <v>1.5371927999999999</v>
      </c>
      <c r="U53" s="8">
        <v>3.6679500000000003</v>
      </c>
      <c r="V53" s="8">
        <v>4.0277952000000008</v>
      </c>
      <c r="W53" s="8">
        <v>2.1889296000000003</v>
      </c>
      <c r="X53" s="8">
        <v>2.3155703999999995</v>
      </c>
      <c r="Y53" s="8">
        <v>3.2298552000000003</v>
      </c>
      <c r="Z53" s="8">
        <v>0.30167280000000002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8.2985177343815983E-2</v>
      </c>
      <c r="E54" s="45">
        <v>1.172780753327717</v>
      </c>
      <c r="F54" s="45">
        <v>1.0930576449865608</v>
      </c>
      <c r="G54" s="45">
        <v>1.0697254425456322</v>
      </c>
      <c r="H54" s="45">
        <v>0.50657928067640101</v>
      </c>
      <c r="I54" s="45">
        <v>26.196360986400002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0.27488999999999997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2.2138423251911996E-3</v>
      </c>
      <c r="V54" s="45">
        <v>0.11656645669500483</v>
      </c>
      <c r="W54" s="45">
        <v>2.5815206428704001E-3</v>
      </c>
      <c r="X54" s="45">
        <v>0</v>
      </c>
      <c r="Y54" s="45">
        <v>0.50022160202178123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295.30914027576534</v>
      </c>
      <c r="D61" s="49">
        <f t="shared" ref="D61:X61" si="33">SUM(D62:D72)</f>
        <v>315.13882833075354</v>
      </c>
      <c r="E61" s="49">
        <f t="shared" si="33"/>
        <v>287.4516886283244</v>
      </c>
      <c r="F61" s="49">
        <f t="shared" si="33"/>
        <v>350.452589040237</v>
      </c>
      <c r="G61" s="49">
        <f t="shared" si="33"/>
        <v>320.04555219094101</v>
      </c>
      <c r="H61" s="49">
        <f t="shared" si="33"/>
        <v>322.39846709262844</v>
      </c>
      <c r="I61" s="49">
        <f t="shared" si="33"/>
        <v>346.46586980269211</v>
      </c>
      <c r="J61" s="49">
        <f t="shared" si="33"/>
        <v>334.31169921856258</v>
      </c>
      <c r="K61" s="49">
        <f t="shared" si="33"/>
        <v>336.63776352103434</v>
      </c>
      <c r="L61" s="49">
        <f t="shared" si="33"/>
        <v>320.30471605803911</v>
      </c>
      <c r="M61" s="49">
        <f t="shared" si="33"/>
        <v>355.94630368528209</v>
      </c>
      <c r="N61" s="49">
        <f t="shared" si="33"/>
        <v>365.17923355750725</v>
      </c>
      <c r="O61" s="49">
        <f t="shared" si="33"/>
        <v>69.707392977890549</v>
      </c>
      <c r="P61" s="49">
        <f t="shared" si="33"/>
        <v>97.899983230219448</v>
      </c>
      <c r="Q61" s="49">
        <f t="shared" si="33"/>
        <v>79.386102959743184</v>
      </c>
      <c r="R61" s="49">
        <f t="shared" si="33"/>
        <v>78.494975400409601</v>
      </c>
      <c r="S61" s="49">
        <f t="shared" si="33"/>
        <v>87.225724933770195</v>
      </c>
      <c r="T61" s="49">
        <f t="shared" si="33"/>
        <v>99.563735294990934</v>
      </c>
      <c r="U61" s="49">
        <f t="shared" si="33"/>
        <v>132.17037247609025</v>
      </c>
      <c r="V61" s="49">
        <f t="shared" si="33"/>
        <v>136.73868920244237</v>
      </c>
      <c r="W61" s="49">
        <f t="shared" si="33"/>
        <v>135.96325521410205</v>
      </c>
      <c r="X61" s="49">
        <f t="shared" si="33"/>
        <v>140.88810563640629</v>
      </c>
      <c r="Y61" s="49">
        <f t="shared" ref="Y61:Z61" si="34">SUM(Y62:Y72)</f>
        <v>216.99217393915504</v>
      </c>
      <c r="Z61" s="49">
        <f t="shared" si="34"/>
        <v>223.1643864551051</v>
      </c>
    </row>
    <row r="62" spans="1:26" ht="11.25" customHeight="1" x14ac:dyDescent="0.2">
      <c r="A62" s="50" t="s">
        <v>92</v>
      </c>
      <c r="B62" s="51" t="s">
        <v>93</v>
      </c>
      <c r="C62" s="52">
        <v>295.00773119999997</v>
      </c>
      <c r="D62" s="52">
        <v>314.94395519999995</v>
      </c>
      <c r="E62" s="52">
        <v>285.93573120000002</v>
      </c>
      <c r="F62" s="52">
        <v>349.32804479999999</v>
      </c>
      <c r="G62" s="52">
        <v>318.86426880000005</v>
      </c>
      <c r="H62" s="52">
        <v>321.88101119999999</v>
      </c>
      <c r="I62" s="52">
        <v>314.80807679999998</v>
      </c>
      <c r="J62" s="52">
        <v>333.75968639999996</v>
      </c>
      <c r="K62" s="52">
        <v>335.69504640000002</v>
      </c>
      <c r="L62" s="52">
        <v>318.66508799999997</v>
      </c>
      <c r="M62" s="52">
        <v>353.65438080000001</v>
      </c>
      <c r="N62" s="52">
        <v>362.80823040000001</v>
      </c>
      <c r="O62" s="52">
        <v>65.965939199999994</v>
      </c>
      <c r="P62" s="52">
        <v>91.121990399999987</v>
      </c>
      <c r="Q62" s="52">
        <v>72.897350399999979</v>
      </c>
      <c r="R62" s="52">
        <v>72.803807999999989</v>
      </c>
      <c r="S62" s="52">
        <v>80.927884800000001</v>
      </c>
      <c r="T62" s="52">
        <v>92.691244799999993</v>
      </c>
      <c r="U62" s="52">
        <v>127.02130559999999</v>
      </c>
      <c r="V62" s="52">
        <v>130.43963519999997</v>
      </c>
      <c r="W62" s="52">
        <v>127.85915519999998</v>
      </c>
      <c r="X62" s="52">
        <v>123.28041600000002</v>
      </c>
      <c r="Y62" s="52">
        <v>194.32546559999997</v>
      </c>
      <c r="Z62" s="52">
        <v>196.39791359999998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3.3038208</v>
      </c>
      <c r="Q63" s="52">
        <v>3.3038208</v>
      </c>
      <c r="R63" s="52">
        <v>3.3038208</v>
      </c>
      <c r="S63" s="52">
        <v>3.3038208</v>
      </c>
      <c r="T63" s="52">
        <v>2.6764416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0.3014090757654041</v>
      </c>
      <c r="D64" s="52">
        <v>9.4793130753622876E-2</v>
      </c>
      <c r="E64" s="52">
        <v>0.51587742832434291</v>
      </c>
      <c r="F64" s="52">
        <v>0.22454424023706007</v>
      </c>
      <c r="G64" s="52">
        <v>0.18156339094091645</v>
      </c>
      <c r="H64" s="52">
        <v>0.11749589262842</v>
      </c>
      <c r="I64" s="52">
        <v>5.7713002692118168E-2</v>
      </c>
      <c r="J64" s="52">
        <v>0.54997377856259333</v>
      </c>
      <c r="K64" s="52">
        <v>0.92844384103430766</v>
      </c>
      <c r="L64" s="52">
        <v>1.6370792580391307</v>
      </c>
      <c r="M64" s="52">
        <v>2.2901387252820777</v>
      </c>
      <c r="N64" s="52">
        <v>2.3710031575072272</v>
      </c>
      <c r="O64" s="52">
        <v>3.7414537778905528</v>
      </c>
      <c r="P64" s="52">
        <v>3.4741720302194627</v>
      </c>
      <c r="Q64" s="52">
        <v>3.1849317597432036</v>
      </c>
      <c r="R64" s="52">
        <v>2.3638976404096184</v>
      </c>
      <c r="S64" s="52">
        <v>2.6754193337702077</v>
      </c>
      <c r="T64" s="52">
        <v>3.5032850549909376</v>
      </c>
      <c r="U64" s="52">
        <v>4.3065675160902579</v>
      </c>
      <c r="V64" s="52">
        <v>5.5926980024423996</v>
      </c>
      <c r="W64" s="52">
        <v>7.6246995341020583</v>
      </c>
      <c r="X64" s="52">
        <v>16.329688196406291</v>
      </c>
      <c r="Y64" s="52">
        <v>21.291306739155047</v>
      </c>
      <c r="Z64" s="52">
        <v>25.555972855105118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0.10007999999999997</v>
      </c>
      <c r="E65" s="52">
        <v>1.0000799999999999</v>
      </c>
      <c r="F65" s="52">
        <v>0.8999999999999998</v>
      </c>
      <c r="G65" s="52">
        <v>0.99971999999999961</v>
      </c>
      <c r="H65" s="52">
        <v>0.39995999999999998</v>
      </c>
      <c r="I65" s="52">
        <v>31.600079999999998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2.1599999999999996E-3</v>
      </c>
      <c r="V65" s="52">
        <v>0.11376000000000001</v>
      </c>
      <c r="W65" s="52">
        <v>2.5199999999999997E-3</v>
      </c>
      <c r="X65" s="52">
        <v>0</v>
      </c>
      <c r="Y65" s="52">
        <v>0.48995999999999995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2.0390400000000002E-3</v>
      </c>
      <c r="K67" s="52">
        <v>3.8231999999999997E-3</v>
      </c>
      <c r="L67" s="52">
        <v>0</v>
      </c>
      <c r="M67" s="52">
        <v>1.7841600000000001E-3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1.7841600000000001E-3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2.3958719999999999E-2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1.045008E-2</v>
      </c>
      <c r="L69" s="52">
        <v>2.5487999999999999E-3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2.3448960000000001E-2</v>
      </c>
      <c r="S69" s="52">
        <v>0.29464128000000006</v>
      </c>
      <c r="T69" s="52">
        <v>0.69276384000000002</v>
      </c>
      <c r="U69" s="52">
        <v>0.83855519999999995</v>
      </c>
      <c r="V69" s="52">
        <v>0.59259600000000001</v>
      </c>
      <c r="W69" s="52">
        <v>0.47688047999999994</v>
      </c>
      <c r="X69" s="52">
        <v>0.56991167999999992</v>
      </c>
      <c r="Y69" s="52">
        <v>0.76565952000000015</v>
      </c>
      <c r="Z69" s="52">
        <v>0.61961328000000004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0.70808976000000001</v>
      </c>
      <c r="Y72" s="55">
        <v>0.11978207999999996</v>
      </c>
      <c r="Z72" s="55">
        <v>0.59088671999999998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3884.368838197448</v>
      </c>
      <c r="D2" s="21">
        <f t="shared" ref="D2:X2" si="0">SUM(D3,D17,D22,D25,D26,D51,D52)</f>
        <v>3808.3662389199981</v>
      </c>
      <c r="E2" s="21">
        <f t="shared" si="0"/>
        <v>3497.3988109195407</v>
      </c>
      <c r="F2" s="21">
        <f t="shared" si="0"/>
        <v>3680.7825401070832</v>
      </c>
      <c r="G2" s="21">
        <f t="shared" si="0"/>
        <v>4281.7270416271367</v>
      </c>
      <c r="H2" s="21">
        <f t="shared" si="0"/>
        <v>4055.7277577194427</v>
      </c>
      <c r="I2" s="21">
        <f t="shared" si="0"/>
        <v>4020.7128623792546</v>
      </c>
      <c r="J2" s="21">
        <f t="shared" si="0"/>
        <v>3491.6541864030187</v>
      </c>
      <c r="K2" s="21">
        <f t="shared" si="0"/>
        <v>3311.7037806794042</v>
      </c>
      <c r="L2" s="21">
        <f t="shared" si="0"/>
        <v>2802.3380204807941</v>
      </c>
      <c r="M2" s="21">
        <f t="shared" si="0"/>
        <v>2907.1287181819876</v>
      </c>
      <c r="N2" s="21">
        <f t="shared" si="0"/>
        <v>2953.0417851745869</v>
      </c>
      <c r="O2" s="21">
        <f t="shared" si="0"/>
        <v>2380.8090168279364</v>
      </c>
      <c r="P2" s="21">
        <f t="shared" si="0"/>
        <v>2234.8730043016103</v>
      </c>
      <c r="Q2" s="21">
        <f t="shared" si="0"/>
        <v>2017.8793770381133</v>
      </c>
      <c r="R2" s="21">
        <f t="shared" si="0"/>
        <v>2032.822618762199</v>
      </c>
      <c r="S2" s="21">
        <f t="shared" si="0"/>
        <v>2163.5555137924566</v>
      </c>
      <c r="T2" s="21">
        <f t="shared" si="0"/>
        <v>2200.3614082687477</v>
      </c>
      <c r="U2" s="21">
        <f t="shared" si="0"/>
        <v>2355.210806017596</v>
      </c>
      <c r="V2" s="21">
        <f t="shared" si="0"/>
        <v>2163.4113578017814</v>
      </c>
      <c r="W2" s="21">
        <f t="shared" si="0"/>
        <v>1960.6847549806666</v>
      </c>
      <c r="X2" s="21">
        <f t="shared" si="0"/>
        <v>2311.0175343210976</v>
      </c>
      <c r="Y2" s="21">
        <f t="shared" ref="Y2:Z2" si="1">SUM(Y3,Y17,Y22,Y25,Y26,Y51,Y52)</f>
        <v>2056.1667301862249</v>
      </c>
      <c r="Z2" s="21">
        <f t="shared" si="1"/>
        <v>1966.8342423702552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671.00853663170972</v>
      </c>
      <c r="D3" s="24">
        <f t="shared" ref="D3:X3" si="3">SUM(D4,D8,D11)</f>
        <v>612.80846234452429</v>
      </c>
      <c r="E3" s="24">
        <f t="shared" si="3"/>
        <v>571.55910543307675</v>
      </c>
      <c r="F3" s="24">
        <f t="shared" si="3"/>
        <v>610.58107336567014</v>
      </c>
      <c r="G3" s="24">
        <f t="shared" si="3"/>
        <v>627.88492257887162</v>
      </c>
      <c r="H3" s="24">
        <f t="shared" si="3"/>
        <v>575.71397473975094</v>
      </c>
      <c r="I3" s="24">
        <f t="shared" si="3"/>
        <v>562.662121643516</v>
      </c>
      <c r="J3" s="24">
        <f t="shared" si="3"/>
        <v>565.26939220701331</v>
      </c>
      <c r="K3" s="24">
        <f t="shared" si="3"/>
        <v>433.5340301659229</v>
      </c>
      <c r="L3" s="24">
        <f t="shared" si="3"/>
        <v>339.41489158578594</v>
      </c>
      <c r="M3" s="24">
        <f t="shared" si="3"/>
        <v>375.51844254489384</v>
      </c>
      <c r="N3" s="24">
        <f t="shared" si="3"/>
        <v>358.90708438311538</v>
      </c>
      <c r="O3" s="24">
        <f t="shared" si="3"/>
        <v>155.39986982472766</v>
      </c>
      <c r="P3" s="24">
        <f t="shared" si="3"/>
        <v>140.62868799703537</v>
      </c>
      <c r="Q3" s="24">
        <f t="shared" si="3"/>
        <v>155.41241372501344</v>
      </c>
      <c r="R3" s="24">
        <f t="shared" si="3"/>
        <v>143.15257896004707</v>
      </c>
      <c r="S3" s="24">
        <f t="shared" si="3"/>
        <v>146.34220274039902</v>
      </c>
      <c r="T3" s="24">
        <f t="shared" si="3"/>
        <v>171.37948695181893</v>
      </c>
      <c r="U3" s="24">
        <f t="shared" si="3"/>
        <v>156.8353469829886</v>
      </c>
      <c r="V3" s="24">
        <f t="shared" si="3"/>
        <v>131.73698291081377</v>
      </c>
      <c r="W3" s="24">
        <f t="shared" si="3"/>
        <v>113.64531843885337</v>
      </c>
      <c r="X3" s="24">
        <f t="shared" si="3"/>
        <v>128.41086191739421</v>
      </c>
      <c r="Y3" s="24">
        <f t="shared" ref="Y3:Z3" si="4">SUM(Y4,Y8,Y11)</f>
        <v>125.61784933545714</v>
      </c>
      <c r="Z3" s="24">
        <f t="shared" si="4"/>
        <v>81.428671196511388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605.15127978113458</v>
      </c>
      <c r="D4" s="19">
        <f t="shared" ref="D4:X4" si="6">SUM(D5:D7)</f>
        <v>576.18233252475477</v>
      </c>
      <c r="E4" s="19">
        <f t="shared" si="6"/>
        <v>536.36309359426957</v>
      </c>
      <c r="F4" s="19">
        <f t="shared" si="6"/>
        <v>551.29547734794892</v>
      </c>
      <c r="G4" s="19">
        <f t="shared" si="6"/>
        <v>592.64905485929069</v>
      </c>
      <c r="H4" s="19">
        <f t="shared" si="6"/>
        <v>536.54569293672591</v>
      </c>
      <c r="I4" s="19">
        <f t="shared" si="6"/>
        <v>544.74129599919752</v>
      </c>
      <c r="J4" s="19">
        <f t="shared" si="6"/>
        <v>549.67201990648482</v>
      </c>
      <c r="K4" s="19">
        <f t="shared" si="6"/>
        <v>424.59580317063745</v>
      </c>
      <c r="L4" s="19">
        <f t="shared" si="6"/>
        <v>331.74861788288155</v>
      </c>
      <c r="M4" s="19">
        <f t="shared" si="6"/>
        <v>368.79253887736473</v>
      </c>
      <c r="N4" s="19">
        <f t="shared" si="6"/>
        <v>352.19587057200312</v>
      </c>
      <c r="O4" s="19">
        <f t="shared" si="6"/>
        <v>149.93750648361853</v>
      </c>
      <c r="P4" s="19">
        <f t="shared" si="6"/>
        <v>135.09504226773336</v>
      </c>
      <c r="Q4" s="19">
        <f t="shared" si="6"/>
        <v>148.10077614618956</v>
      </c>
      <c r="R4" s="19">
        <f t="shared" si="6"/>
        <v>139.22585799081352</v>
      </c>
      <c r="S4" s="19">
        <f t="shared" si="6"/>
        <v>142.26791769258313</v>
      </c>
      <c r="T4" s="19">
        <f t="shared" si="6"/>
        <v>167.89499207420104</v>
      </c>
      <c r="U4" s="19">
        <f t="shared" si="6"/>
        <v>156.37129829221357</v>
      </c>
      <c r="V4" s="19">
        <f t="shared" si="6"/>
        <v>131.22337688674205</v>
      </c>
      <c r="W4" s="19">
        <f t="shared" si="6"/>
        <v>112.93332409357419</v>
      </c>
      <c r="X4" s="19">
        <f t="shared" si="6"/>
        <v>127.76135264948924</v>
      </c>
      <c r="Y4" s="19">
        <f t="shared" ref="Y4:Z4" si="7">SUM(Y5:Y7)</f>
        <v>125.44820397855284</v>
      </c>
      <c r="Z4" s="19">
        <f t="shared" si="7"/>
        <v>81.290179765690439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6.2411022120382274E-3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605.15127978113458</v>
      </c>
      <c r="D7" s="8">
        <v>576.18233252475477</v>
      </c>
      <c r="E7" s="8">
        <v>536.36309359426957</v>
      </c>
      <c r="F7" s="8">
        <v>551.29547734794892</v>
      </c>
      <c r="G7" s="8">
        <v>592.64905485929069</v>
      </c>
      <c r="H7" s="8">
        <v>536.54569293672591</v>
      </c>
      <c r="I7" s="8">
        <v>544.74129599919752</v>
      </c>
      <c r="J7" s="8">
        <v>549.67201990648482</v>
      </c>
      <c r="K7" s="8">
        <v>424.59580317063745</v>
      </c>
      <c r="L7" s="8">
        <v>331.74861788288155</v>
      </c>
      <c r="M7" s="8">
        <v>368.79253887736473</v>
      </c>
      <c r="N7" s="8">
        <v>352.19587057200312</v>
      </c>
      <c r="O7" s="8">
        <v>149.93750648361853</v>
      </c>
      <c r="P7" s="8">
        <v>135.09504226773336</v>
      </c>
      <c r="Q7" s="8">
        <v>148.10077614618956</v>
      </c>
      <c r="R7" s="8">
        <v>139.22585799081352</v>
      </c>
      <c r="S7" s="8">
        <v>142.26791769258313</v>
      </c>
      <c r="T7" s="8">
        <v>167.888750971989</v>
      </c>
      <c r="U7" s="8">
        <v>156.37129829221357</v>
      </c>
      <c r="V7" s="8">
        <v>131.22337688674205</v>
      </c>
      <c r="W7" s="8">
        <v>112.93332409357419</v>
      </c>
      <c r="X7" s="8">
        <v>127.76135264948924</v>
      </c>
      <c r="Y7" s="8">
        <v>125.44820397855284</v>
      </c>
      <c r="Z7" s="8">
        <v>81.290179765690439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53.6406421143624</v>
      </c>
      <c r="D8" s="19">
        <f t="shared" ref="D8:X8" si="9">SUM(D9:D10)</f>
        <v>36.626129819769474</v>
      </c>
      <c r="E8" s="19">
        <f t="shared" si="9"/>
        <v>35.196011838807131</v>
      </c>
      <c r="F8" s="19">
        <f t="shared" si="9"/>
        <v>59.285596017721197</v>
      </c>
      <c r="G8" s="19">
        <f t="shared" si="9"/>
        <v>4.9248335815809874</v>
      </c>
      <c r="H8" s="19">
        <f t="shared" si="9"/>
        <v>5.9597888458251083</v>
      </c>
      <c r="I8" s="19">
        <f t="shared" si="9"/>
        <v>4.8307966263184428</v>
      </c>
      <c r="J8" s="19">
        <f t="shared" si="9"/>
        <v>4.7302525469284502</v>
      </c>
      <c r="K8" s="19">
        <f t="shared" si="9"/>
        <v>2.3959661184854113</v>
      </c>
      <c r="L8" s="19">
        <f t="shared" si="9"/>
        <v>1.2205683429283753</v>
      </c>
      <c r="M8" s="19">
        <f t="shared" si="9"/>
        <v>2.6003882339291229</v>
      </c>
      <c r="N8" s="19">
        <f t="shared" si="9"/>
        <v>2.5229765183122521</v>
      </c>
      <c r="O8" s="19">
        <f t="shared" si="9"/>
        <v>1.2607153763091159</v>
      </c>
      <c r="P8" s="19">
        <f t="shared" si="9"/>
        <v>1.2723642301020111</v>
      </c>
      <c r="Q8" s="19">
        <f t="shared" si="9"/>
        <v>5.1702671432238745</v>
      </c>
      <c r="R8" s="19">
        <f t="shared" si="9"/>
        <v>3.9267209692335445</v>
      </c>
      <c r="S8" s="19">
        <f t="shared" si="9"/>
        <v>4.0742850478158905</v>
      </c>
      <c r="T8" s="19">
        <f t="shared" si="9"/>
        <v>3.4498268776178715</v>
      </c>
      <c r="U8" s="19">
        <f t="shared" si="9"/>
        <v>0.27992309077503974</v>
      </c>
      <c r="V8" s="19">
        <f t="shared" si="9"/>
        <v>0.38957162407171236</v>
      </c>
      <c r="W8" s="19">
        <f t="shared" si="9"/>
        <v>0.53557274527918852</v>
      </c>
      <c r="X8" s="19">
        <f t="shared" si="9"/>
        <v>0.511992867904979</v>
      </c>
      <c r="Y8" s="19">
        <f t="shared" ref="Y8:Z8" si="10">SUM(Y9:Y10)</f>
        <v>0.15596277599229189</v>
      </c>
      <c r="Z8" s="19">
        <f t="shared" si="10"/>
        <v>9.4365697828954986E-2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0.21830075999999993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53.6406421143624</v>
      </c>
      <c r="D10" s="8">
        <v>36.626129819769474</v>
      </c>
      <c r="E10" s="8">
        <v>35.196011838807131</v>
      </c>
      <c r="F10" s="8">
        <v>59.285596017721197</v>
      </c>
      <c r="G10" s="8">
        <v>4.9248335815809874</v>
      </c>
      <c r="H10" s="8">
        <v>5.9597888458251083</v>
      </c>
      <c r="I10" s="8">
        <v>4.8307966263184428</v>
      </c>
      <c r="J10" s="8">
        <v>4.7302525469284502</v>
      </c>
      <c r="K10" s="8">
        <v>2.3959661184854113</v>
      </c>
      <c r="L10" s="8">
        <v>1.2205683429283753</v>
      </c>
      <c r="M10" s="8">
        <v>2.6003882339291229</v>
      </c>
      <c r="N10" s="8">
        <v>2.5229765183122521</v>
      </c>
      <c r="O10" s="8">
        <v>1.2607153763091159</v>
      </c>
      <c r="P10" s="8">
        <v>1.2723642301020111</v>
      </c>
      <c r="Q10" s="8">
        <v>5.1702671432238745</v>
      </c>
      <c r="R10" s="8">
        <v>3.9267209692335445</v>
      </c>
      <c r="S10" s="8">
        <v>4.0742850478158905</v>
      </c>
      <c r="T10" s="8">
        <v>3.4498268776178715</v>
      </c>
      <c r="U10" s="8">
        <v>0.27992309077503974</v>
      </c>
      <c r="V10" s="8">
        <v>0.17127086407171244</v>
      </c>
      <c r="W10" s="8">
        <v>0.53557274527918852</v>
      </c>
      <c r="X10" s="8">
        <v>0.511992867904979</v>
      </c>
      <c r="Y10" s="8">
        <v>0.15596277599229189</v>
      </c>
      <c r="Z10" s="8">
        <v>9.4365697828954986E-2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12.21661473621274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30.311034137999997</v>
      </c>
      <c r="H11" s="19">
        <f t="shared" si="12"/>
        <v>33.208492957200001</v>
      </c>
      <c r="I11" s="19">
        <f t="shared" si="12"/>
        <v>13.090029018000001</v>
      </c>
      <c r="J11" s="19">
        <f t="shared" si="12"/>
        <v>10.867119753599999</v>
      </c>
      <c r="K11" s="19">
        <f t="shared" si="12"/>
        <v>6.5422608768000012</v>
      </c>
      <c r="L11" s="19">
        <f t="shared" si="12"/>
        <v>6.4457053599759941</v>
      </c>
      <c r="M11" s="19">
        <f t="shared" si="12"/>
        <v>4.1255154335999995</v>
      </c>
      <c r="N11" s="19">
        <f t="shared" si="12"/>
        <v>4.1882372927999985</v>
      </c>
      <c r="O11" s="19">
        <f t="shared" si="12"/>
        <v>4.2016479647999994</v>
      </c>
      <c r="P11" s="19">
        <f t="shared" si="12"/>
        <v>4.2612814992000017</v>
      </c>
      <c r="Q11" s="19">
        <f t="shared" si="12"/>
        <v>2.1413704355999998</v>
      </c>
      <c r="R11" s="19">
        <f t="shared" si="12"/>
        <v>0</v>
      </c>
      <c r="S11" s="19">
        <f t="shared" si="12"/>
        <v>0</v>
      </c>
      <c r="T11" s="19">
        <f t="shared" si="12"/>
        <v>3.4667999999999997E-2</v>
      </c>
      <c r="U11" s="19">
        <f t="shared" si="12"/>
        <v>0.18412560000000011</v>
      </c>
      <c r="V11" s="19">
        <f t="shared" si="12"/>
        <v>0.1240344000000001</v>
      </c>
      <c r="W11" s="19">
        <f t="shared" si="12"/>
        <v>0.17642160000000015</v>
      </c>
      <c r="X11" s="19">
        <f t="shared" si="12"/>
        <v>0.13751640000000012</v>
      </c>
      <c r="Y11" s="19">
        <f t="shared" ref="Y11:Z11" si="13">SUM(Y12:Y16)</f>
        <v>1.3682580912000003E-2</v>
      </c>
      <c r="Z11" s="19">
        <f t="shared" si="13"/>
        <v>4.4125732992000004E-2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4.4272800000000005E-3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0.14389380877599614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3.4667999999999997E-2</v>
      </c>
      <c r="U13" s="8">
        <v>0.18412560000000011</v>
      </c>
      <c r="V13" s="8">
        <v>0.1240344000000001</v>
      </c>
      <c r="W13" s="8">
        <v>0.17642160000000015</v>
      </c>
      <c r="X13" s="8">
        <v>0.13751640000000012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12.21661473621274</v>
      </c>
      <c r="D16" s="8">
        <v>0</v>
      </c>
      <c r="E16" s="8">
        <v>0</v>
      </c>
      <c r="F16" s="8">
        <v>0</v>
      </c>
      <c r="G16" s="8">
        <v>30.311034137999997</v>
      </c>
      <c r="H16" s="8">
        <v>33.208492957200001</v>
      </c>
      <c r="I16" s="8">
        <v>13.090029018000001</v>
      </c>
      <c r="J16" s="8">
        <v>10.867119753599999</v>
      </c>
      <c r="K16" s="8">
        <v>6.5422608768000012</v>
      </c>
      <c r="L16" s="8">
        <v>6.3018115511999984</v>
      </c>
      <c r="M16" s="8">
        <v>4.1255154335999995</v>
      </c>
      <c r="N16" s="8">
        <v>4.1882372927999985</v>
      </c>
      <c r="O16" s="8">
        <v>4.2016479647999994</v>
      </c>
      <c r="P16" s="8">
        <v>4.2612814992000017</v>
      </c>
      <c r="Q16" s="8">
        <v>2.1413704355999998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1.3682580912000003E-2</v>
      </c>
      <c r="Z16" s="8">
        <v>3.9698452992000005E-2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38.681279999999994</v>
      </c>
      <c r="D17" s="27">
        <f t="shared" ref="D17:X17" si="15">SUM(D18:D21)</f>
        <v>34.605360000000005</v>
      </c>
      <c r="E17" s="27">
        <f t="shared" si="15"/>
        <v>33.206760000000003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0.11988</v>
      </c>
      <c r="D18" s="8">
        <v>0.11988</v>
      </c>
      <c r="E18" s="8">
        <v>7.9919999999999991E-2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38.561399999999992</v>
      </c>
      <c r="D19" s="8">
        <v>34.485480000000003</v>
      </c>
      <c r="E19" s="8">
        <v>33.126840000000001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1.0959556607999998</v>
      </c>
      <c r="F22" s="27">
        <f t="shared" si="18"/>
        <v>2.2001912064</v>
      </c>
      <c r="G22" s="27">
        <f t="shared" si="18"/>
        <v>0</v>
      </c>
      <c r="H22" s="27">
        <f t="shared" si="18"/>
        <v>0</v>
      </c>
      <c r="I22" s="27">
        <f t="shared" si="18"/>
        <v>34.675028467200001</v>
      </c>
      <c r="J22" s="27">
        <f t="shared" si="18"/>
        <v>55.851078182399988</v>
      </c>
      <c r="K22" s="27">
        <f t="shared" si="18"/>
        <v>69.470359603199981</v>
      </c>
      <c r="L22" s="27">
        <f t="shared" si="18"/>
        <v>34.58229992639999</v>
      </c>
      <c r="M22" s="27">
        <f t="shared" si="18"/>
        <v>37.30004839317013</v>
      </c>
      <c r="N22" s="27">
        <f t="shared" si="18"/>
        <v>43.543217606399992</v>
      </c>
      <c r="O22" s="27">
        <f t="shared" si="18"/>
        <v>18.367348427999996</v>
      </c>
      <c r="P22" s="27">
        <f t="shared" si="18"/>
        <v>15.323714524799996</v>
      </c>
      <c r="Q22" s="27">
        <f t="shared" si="18"/>
        <v>27.426087334800002</v>
      </c>
      <c r="R22" s="27">
        <f t="shared" si="18"/>
        <v>22.293844649999997</v>
      </c>
      <c r="S22" s="27">
        <f t="shared" si="18"/>
        <v>6.327834004799997</v>
      </c>
      <c r="T22" s="27">
        <f t="shared" si="18"/>
        <v>5.5350725327999992</v>
      </c>
      <c r="U22" s="27">
        <f t="shared" si="18"/>
        <v>25.124806421999999</v>
      </c>
      <c r="V22" s="27">
        <f t="shared" si="18"/>
        <v>13.691614514032285</v>
      </c>
      <c r="W22" s="27">
        <f t="shared" si="18"/>
        <v>7.4373314196954015</v>
      </c>
      <c r="X22" s="27">
        <f t="shared" si="18"/>
        <v>12.585948771891893</v>
      </c>
      <c r="Y22" s="27">
        <f t="shared" ref="Y22:Z22" si="19">SUM(Y23:Y24)</f>
        <v>58.74745779253319</v>
      </c>
      <c r="Z22" s="27">
        <f t="shared" si="19"/>
        <v>13.480172614354091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1.0959556607999998</v>
      </c>
      <c r="F23" s="8">
        <v>2.2001912064</v>
      </c>
      <c r="G23" s="8">
        <v>0</v>
      </c>
      <c r="H23" s="8">
        <v>0</v>
      </c>
      <c r="I23" s="8">
        <v>34.675028467200001</v>
      </c>
      <c r="J23" s="8">
        <v>55.851078182399988</v>
      </c>
      <c r="K23" s="8">
        <v>69.470359603199981</v>
      </c>
      <c r="L23" s="8">
        <v>33.194744870399994</v>
      </c>
      <c r="M23" s="8">
        <v>37.30004839317013</v>
      </c>
      <c r="N23" s="8">
        <v>43.543217606399992</v>
      </c>
      <c r="O23" s="8">
        <v>18.367348427999996</v>
      </c>
      <c r="P23" s="8">
        <v>15.323714524799996</v>
      </c>
      <c r="Q23" s="8">
        <v>27.426087334800002</v>
      </c>
      <c r="R23" s="8">
        <v>22.293844649999997</v>
      </c>
      <c r="S23" s="8">
        <v>6.327834004799997</v>
      </c>
      <c r="T23" s="8">
        <v>5.2574863967999992</v>
      </c>
      <c r="U23" s="8">
        <v>24.708615030000001</v>
      </c>
      <c r="V23" s="8">
        <v>12.047519879999998</v>
      </c>
      <c r="W23" s="8">
        <v>7.2077912842095655</v>
      </c>
      <c r="X23" s="8">
        <v>12.585948771891893</v>
      </c>
      <c r="Y23" s="8">
        <v>58.687719060983248</v>
      </c>
      <c r="Z23" s="8">
        <v>13.418005941909417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1.3875550559999998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0.27758613599999993</v>
      </c>
      <c r="U24" s="8">
        <v>0.41619139199999994</v>
      </c>
      <c r="V24" s="8">
        <v>1.6440946340322871</v>
      </c>
      <c r="W24" s="8">
        <v>0.22954013548583616</v>
      </c>
      <c r="X24" s="8">
        <v>0</v>
      </c>
      <c r="Y24" s="8">
        <v>5.9738731549942595E-2</v>
      </c>
      <c r="Z24" s="8">
        <v>6.2166672444673166E-2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1799.6824494000005</v>
      </c>
      <c r="D26" s="27">
        <f t="shared" ref="D26:X26" si="21">SUM(D27,D33)</f>
        <v>1719.6721272000002</v>
      </c>
      <c r="E26" s="27">
        <f t="shared" si="21"/>
        <v>1386.83034432</v>
      </c>
      <c r="F26" s="27">
        <f t="shared" si="21"/>
        <v>1321.15106268</v>
      </c>
      <c r="G26" s="27">
        <f t="shared" si="21"/>
        <v>1481.6815621200003</v>
      </c>
      <c r="H26" s="27">
        <f t="shared" si="21"/>
        <v>1296.8255862000001</v>
      </c>
      <c r="I26" s="27">
        <f t="shared" si="21"/>
        <v>1345.4802806400003</v>
      </c>
      <c r="J26" s="27">
        <f t="shared" si="21"/>
        <v>1223.5657953599998</v>
      </c>
      <c r="K26" s="27">
        <f t="shared" si="21"/>
        <v>892.03318920000015</v>
      </c>
      <c r="L26" s="27">
        <f t="shared" si="21"/>
        <v>781.73920692000013</v>
      </c>
      <c r="M26" s="27">
        <f t="shared" si="21"/>
        <v>826.69513571999994</v>
      </c>
      <c r="N26" s="27">
        <f t="shared" si="21"/>
        <v>709.39038347999997</v>
      </c>
      <c r="O26" s="27">
        <f t="shared" si="21"/>
        <v>578.25729792000016</v>
      </c>
      <c r="P26" s="27">
        <f t="shared" si="21"/>
        <v>517.36786668000002</v>
      </c>
      <c r="Q26" s="27">
        <f t="shared" si="21"/>
        <v>479.25585899999999</v>
      </c>
      <c r="R26" s="27">
        <f t="shared" si="21"/>
        <v>504.87833663999993</v>
      </c>
      <c r="S26" s="27">
        <f t="shared" si="21"/>
        <v>546.08221475999994</v>
      </c>
      <c r="T26" s="27">
        <f t="shared" si="21"/>
        <v>567.42866063999986</v>
      </c>
      <c r="U26" s="27">
        <f t="shared" si="21"/>
        <v>625.89219588000014</v>
      </c>
      <c r="V26" s="27">
        <f t="shared" si="21"/>
        <v>655.30458755999996</v>
      </c>
      <c r="W26" s="27">
        <f t="shared" si="21"/>
        <v>600.49271268000007</v>
      </c>
      <c r="X26" s="27">
        <f t="shared" si="21"/>
        <v>626.36749380000003</v>
      </c>
      <c r="Y26" s="27">
        <f t="shared" ref="Y26:Z26" si="22">SUM(Y27,Y33)</f>
        <v>635.79733812000006</v>
      </c>
      <c r="Z26" s="27">
        <f t="shared" si="22"/>
        <v>680.7910175999998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1799.6824494000005</v>
      </c>
      <c r="D33" s="19">
        <f t="shared" ref="D33:X33" si="27">SUM(D34:D50)</f>
        <v>1719.6721272000002</v>
      </c>
      <c r="E33" s="19">
        <f t="shared" si="27"/>
        <v>1386.83034432</v>
      </c>
      <c r="F33" s="19">
        <f t="shared" si="27"/>
        <v>1321.15106268</v>
      </c>
      <c r="G33" s="19">
        <f t="shared" si="27"/>
        <v>1481.6815621200003</v>
      </c>
      <c r="H33" s="19">
        <f t="shared" si="27"/>
        <v>1296.8255862000001</v>
      </c>
      <c r="I33" s="19">
        <f t="shared" si="27"/>
        <v>1345.4802806400003</v>
      </c>
      <c r="J33" s="19">
        <f t="shared" si="27"/>
        <v>1223.5657953599998</v>
      </c>
      <c r="K33" s="19">
        <f t="shared" si="27"/>
        <v>892.03318920000015</v>
      </c>
      <c r="L33" s="19">
        <f t="shared" si="27"/>
        <v>781.73920692000013</v>
      </c>
      <c r="M33" s="19">
        <f t="shared" si="27"/>
        <v>826.69513571999994</v>
      </c>
      <c r="N33" s="19">
        <f t="shared" si="27"/>
        <v>709.39038347999997</v>
      </c>
      <c r="O33" s="19">
        <f t="shared" si="27"/>
        <v>578.25729792000016</v>
      </c>
      <c r="P33" s="19">
        <f t="shared" si="27"/>
        <v>517.36786668000002</v>
      </c>
      <c r="Q33" s="19">
        <f t="shared" si="27"/>
        <v>479.25585899999999</v>
      </c>
      <c r="R33" s="19">
        <f t="shared" si="27"/>
        <v>504.87833663999993</v>
      </c>
      <c r="S33" s="19">
        <f t="shared" si="27"/>
        <v>546.08221475999994</v>
      </c>
      <c r="T33" s="19">
        <f t="shared" si="27"/>
        <v>567.42866063999986</v>
      </c>
      <c r="U33" s="19">
        <f t="shared" si="27"/>
        <v>625.89219588000014</v>
      </c>
      <c r="V33" s="19">
        <f t="shared" si="27"/>
        <v>655.30458755999996</v>
      </c>
      <c r="W33" s="19">
        <f t="shared" si="27"/>
        <v>600.49271268000007</v>
      </c>
      <c r="X33" s="19">
        <f t="shared" si="27"/>
        <v>626.36749380000003</v>
      </c>
      <c r="Y33" s="19">
        <f t="shared" ref="Y33:Z33" si="28">SUM(Y34:Y50)</f>
        <v>635.79733812000006</v>
      </c>
      <c r="Z33" s="19">
        <f t="shared" si="28"/>
        <v>680.7910175999998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111.06011412000001</v>
      </c>
      <c r="D36" s="8">
        <v>109.89137592</v>
      </c>
      <c r="E36" s="8">
        <v>88.889298119999992</v>
      </c>
      <c r="F36" s="8">
        <v>76.73078627999999</v>
      </c>
      <c r="G36" s="8">
        <v>56.424726720000002</v>
      </c>
      <c r="H36" s="8">
        <v>78.361340760000004</v>
      </c>
      <c r="I36" s="8">
        <v>82.038834000000008</v>
      </c>
      <c r="J36" s="8">
        <v>77.776858079999997</v>
      </c>
      <c r="K36" s="8">
        <v>74.218396680000012</v>
      </c>
      <c r="L36" s="8">
        <v>79.98144588000001</v>
      </c>
      <c r="M36" s="8">
        <v>82.337322240000006</v>
      </c>
      <c r="N36" s="8">
        <v>70.119521640000002</v>
      </c>
      <c r="O36" s="8">
        <v>56.56147704</v>
      </c>
      <c r="P36" s="8">
        <v>51.526021319999991</v>
      </c>
      <c r="Q36" s="8">
        <v>56.824528319999992</v>
      </c>
      <c r="R36" s="8">
        <v>53.840327399999993</v>
      </c>
      <c r="S36" s="8">
        <v>50.778437759999996</v>
      </c>
      <c r="T36" s="8">
        <v>60.09336072</v>
      </c>
      <c r="U36" s="8">
        <v>52.258612320000012</v>
      </c>
      <c r="V36" s="8">
        <v>55.047909960000005</v>
      </c>
      <c r="W36" s="8">
        <v>69.015069720000014</v>
      </c>
      <c r="X36" s="8">
        <v>79.547797440000025</v>
      </c>
      <c r="Y36" s="8">
        <v>77.940867600000018</v>
      </c>
      <c r="Z36" s="8">
        <v>80.154768960000027</v>
      </c>
    </row>
    <row r="37" spans="1:26" ht="11.25" customHeight="1" x14ac:dyDescent="0.2">
      <c r="A37" s="28" t="s">
        <v>60</v>
      </c>
      <c r="B37" s="7" t="s">
        <v>61</v>
      </c>
      <c r="C37" s="8">
        <v>22.371370559999999</v>
      </c>
      <c r="D37" s="8">
        <v>22.337191799999999</v>
      </c>
      <c r="E37" s="8">
        <v>10.06352424</v>
      </c>
      <c r="F37" s="8">
        <v>13.083479639999998</v>
      </c>
      <c r="G37" s="8">
        <v>13.091462999999999</v>
      </c>
      <c r="H37" s="8">
        <v>7.05579336</v>
      </c>
      <c r="I37" s="8">
        <v>9.9901771199999985</v>
      </c>
      <c r="J37" s="8">
        <v>16.141355999999998</v>
      </c>
      <c r="K37" s="8">
        <v>13.341691440000004</v>
      </c>
      <c r="L37" s="8">
        <v>12.923812440000001</v>
      </c>
      <c r="M37" s="8">
        <v>6.840991080000002</v>
      </c>
      <c r="N37" s="8">
        <v>0.7476915599999997</v>
      </c>
      <c r="O37" s="8">
        <v>3.7165035600000014</v>
      </c>
      <c r="P37" s="8">
        <v>0.71950032000000008</v>
      </c>
      <c r="Q37" s="8">
        <v>0.62719272000000004</v>
      </c>
      <c r="R37" s="8">
        <v>0.68507208000000008</v>
      </c>
      <c r="S37" s="8">
        <v>0.66710951999999979</v>
      </c>
      <c r="T37" s="8">
        <v>4.02635772</v>
      </c>
      <c r="U37" s="8">
        <v>2.2979602799999994</v>
      </c>
      <c r="V37" s="8">
        <v>4.0400791200000006</v>
      </c>
      <c r="W37" s="8">
        <v>2.3643219600000003</v>
      </c>
      <c r="X37" s="8">
        <v>2.2794987600000001</v>
      </c>
      <c r="Y37" s="8">
        <v>2.5085213999999998</v>
      </c>
      <c r="Z37" s="8">
        <v>2.2587919200000002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1.2838464000000001</v>
      </c>
      <c r="D41" s="8">
        <v>1.4808236400000001</v>
      </c>
      <c r="E41" s="8">
        <v>1.4458802400000001</v>
      </c>
      <c r="F41" s="8">
        <v>1.4585634000000001</v>
      </c>
      <c r="G41" s="8">
        <v>1.417149</v>
      </c>
      <c r="H41" s="8">
        <v>0.49878468000000015</v>
      </c>
      <c r="I41" s="8">
        <v>0.29870135999999997</v>
      </c>
      <c r="J41" s="8">
        <v>1.49040072</v>
      </c>
      <c r="K41" s="8">
        <v>0.6196629600000001</v>
      </c>
      <c r="L41" s="8">
        <v>0.59740271999999994</v>
      </c>
      <c r="M41" s="8">
        <v>0.98178012000000003</v>
      </c>
      <c r="N41" s="8">
        <v>0.21923748000000001</v>
      </c>
      <c r="O41" s="8">
        <v>0.24149772000000003</v>
      </c>
      <c r="P41" s="8">
        <v>0.31449059999999995</v>
      </c>
      <c r="Q41" s="8">
        <v>0.51483276000000011</v>
      </c>
      <c r="R41" s="8">
        <v>0.12709044000000003</v>
      </c>
      <c r="S41" s="8">
        <v>0.33364475999999998</v>
      </c>
      <c r="T41" s="8">
        <v>0.37480032000000008</v>
      </c>
      <c r="U41" s="8">
        <v>0.49878468000000004</v>
      </c>
      <c r="V41" s="8">
        <v>0.24460380000000004</v>
      </c>
      <c r="W41" s="8">
        <v>0.29223036000000002</v>
      </c>
      <c r="X41" s="8">
        <v>0.2860182</v>
      </c>
      <c r="Y41" s="8">
        <v>0.22881456000000003</v>
      </c>
      <c r="Z41" s="8">
        <v>0.29223036000000002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562.27085928000008</v>
      </c>
      <c r="D43" s="8">
        <v>684.84281112000008</v>
      </c>
      <c r="E43" s="8">
        <v>474.97818419999999</v>
      </c>
      <c r="F43" s="8">
        <v>505.87566120000002</v>
      </c>
      <c r="G43" s="8">
        <v>666.10372140000015</v>
      </c>
      <c r="H43" s="8">
        <v>552.53545307999991</v>
      </c>
      <c r="I43" s="8">
        <v>532.39587336</v>
      </c>
      <c r="J43" s="8">
        <v>529.47378431999994</v>
      </c>
      <c r="K43" s="8">
        <v>411.23268108000002</v>
      </c>
      <c r="L43" s="8">
        <v>361.91622636</v>
      </c>
      <c r="M43" s="8">
        <v>424.81850111999989</v>
      </c>
      <c r="N43" s="8">
        <v>359.97768144000003</v>
      </c>
      <c r="O43" s="8">
        <v>340.24971240000008</v>
      </c>
      <c r="P43" s="8">
        <v>321.56237411999996</v>
      </c>
      <c r="Q43" s="8">
        <v>317.73943656</v>
      </c>
      <c r="R43" s="8">
        <v>370.49496119999992</v>
      </c>
      <c r="S43" s="8">
        <v>385.11180863999999</v>
      </c>
      <c r="T43" s="8">
        <v>412.85484863999994</v>
      </c>
      <c r="U43" s="8">
        <v>497.25317772000011</v>
      </c>
      <c r="V43" s="8">
        <v>526.05898955999999</v>
      </c>
      <c r="W43" s="8">
        <v>454.90529448000001</v>
      </c>
      <c r="X43" s="8">
        <v>482.69448396000001</v>
      </c>
      <c r="Y43" s="8">
        <v>499.54864752000009</v>
      </c>
      <c r="Z43" s="8">
        <v>545.64077411999972</v>
      </c>
    </row>
    <row r="44" spans="1:26" ht="11.25" customHeight="1" x14ac:dyDescent="0.2">
      <c r="A44" s="28" t="s">
        <v>74</v>
      </c>
      <c r="B44" s="7" t="s">
        <v>75</v>
      </c>
      <c r="C44" s="8">
        <v>1099.7207481600003</v>
      </c>
      <c r="D44" s="8">
        <v>895.10926608000011</v>
      </c>
      <c r="E44" s="8">
        <v>811.45345752000003</v>
      </c>
      <c r="F44" s="8">
        <v>724.00257216</v>
      </c>
      <c r="G44" s="8">
        <v>744.6445020000001</v>
      </c>
      <c r="H44" s="8">
        <v>658.37421432000008</v>
      </c>
      <c r="I44" s="8">
        <v>720.75669480000022</v>
      </c>
      <c r="J44" s="8">
        <v>598.68339623999998</v>
      </c>
      <c r="K44" s="8">
        <v>392.62075704000006</v>
      </c>
      <c r="L44" s="8">
        <v>326.32031952000011</v>
      </c>
      <c r="M44" s="8">
        <v>308.79776448000007</v>
      </c>
      <c r="N44" s="8">
        <v>278.32625135999996</v>
      </c>
      <c r="O44" s="8">
        <v>177.48810720000006</v>
      </c>
      <c r="P44" s="8">
        <v>143.24548032000004</v>
      </c>
      <c r="Q44" s="8">
        <v>103.54986864</v>
      </c>
      <c r="R44" s="8">
        <v>79.730885520000015</v>
      </c>
      <c r="S44" s="8">
        <v>109.19121408000001</v>
      </c>
      <c r="T44" s="8">
        <v>90.029419920000009</v>
      </c>
      <c r="U44" s="8">
        <v>73.581022080000025</v>
      </c>
      <c r="V44" s="8">
        <v>69.913005120000008</v>
      </c>
      <c r="W44" s="8">
        <v>73.903129919999998</v>
      </c>
      <c r="X44" s="8">
        <v>61.545445920000006</v>
      </c>
      <c r="Y44" s="8">
        <v>54.363499920000002</v>
      </c>
      <c r="Z44" s="8">
        <v>52.294040640000006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2.9755108799999999</v>
      </c>
      <c r="D50" s="8">
        <v>6.0106586400000008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2.9187766800000001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4.9873320000000013E-2</v>
      </c>
      <c r="U50" s="8">
        <v>2.6387999999999997E-3</v>
      </c>
      <c r="V50" s="8">
        <v>0</v>
      </c>
      <c r="W50" s="8">
        <v>1.266624E-2</v>
      </c>
      <c r="X50" s="8">
        <v>1.424952E-2</v>
      </c>
      <c r="Y50" s="8">
        <v>1.20698712</v>
      </c>
      <c r="Z50" s="8">
        <v>0.15041159999999998</v>
      </c>
    </row>
    <row r="51" spans="1:26" ht="11.25" customHeight="1" x14ac:dyDescent="0.2">
      <c r="A51" s="25" t="s">
        <v>88</v>
      </c>
      <c r="B51" s="26" t="s">
        <v>89</v>
      </c>
      <c r="C51" s="27">
        <v>1072.0396577810293</v>
      </c>
      <c r="D51" s="27">
        <v>1101.4894334207859</v>
      </c>
      <c r="E51" s="27">
        <v>1157.1935083907156</v>
      </c>
      <c r="F51" s="27">
        <v>1326.2045207220463</v>
      </c>
      <c r="G51" s="27">
        <v>1822.2991368806538</v>
      </c>
      <c r="H51" s="27">
        <v>1820.858967589581</v>
      </c>
      <c r="I51" s="27">
        <v>1395.6361128403746</v>
      </c>
      <c r="J51" s="27">
        <v>1355.9615664031708</v>
      </c>
      <c r="K51" s="27">
        <v>1676.8500525082636</v>
      </c>
      <c r="L51" s="27">
        <v>1375.3581352486081</v>
      </c>
      <c r="M51" s="27">
        <v>1554.9809699239236</v>
      </c>
      <c r="N51" s="27">
        <v>1705.571444663377</v>
      </c>
      <c r="O51" s="27">
        <v>1518.206859466869</v>
      </c>
      <c r="P51" s="27">
        <v>1494.4104984537616</v>
      </c>
      <c r="Q51" s="27">
        <v>1277.3475149782998</v>
      </c>
      <c r="R51" s="27">
        <v>1290.7711771121519</v>
      </c>
      <c r="S51" s="27">
        <v>1370.4232041336843</v>
      </c>
      <c r="T51" s="27">
        <v>1362.0622394398979</v>
      </c>
      <c r="U51" s="27">
        <v>1391.2067794543505</v>
      </c>
      <c r="V51" s="27">
        <v>1238.622783665078</v>
      </c>
      <c r="W51" s="27">
        <v>1146.5368351781181</v>
      </c>
      <c r="X51" s="27">
        <v>1378.5820197654116</v>
      </c>
      <c r="Y51" s="27">
        <v>1059.0901034918343</v>
      </c>
      <c r="Z51" s="27">
        <v>1009.90819067139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302.95691438470817</v>
      </c>
      <c r="D52" s="27">
        <f t="shared" ref="D52:X52" si="30">SUM(D53:D54)</f>
        <v>339.79085595468774</v>
      </c>
      <c r="E52" s="27">
        <f t="shared" si="30"/>
        <v>347.51313711494799</v>
      </c>
      <c r="F52" s="27">
        <f t="shared" si="30"/>
        <v>420.64569213296676</v>
      </c>
      <c r="G52" s="27">
        <f t="shared" si="30"/>
        <v>349.86142004761052</v>
      </c>
      <c r="H52" s="27">
        <f t="shared" si="30"/>
        <v>362.32922919011071</v>
      </c>
      <c r="I52" s="27">
        <f t="shared" si="30"/>
        <v>682.25931878816357</v>
      </c>
      <c r="J52" s="27">
        <f t="shared" si="30"/>
        <v>291.00635425043487</v>
      </c>
      <c r="K52" s="27">
        <f t="shared" si="30"/>
        <v>239.81614920201753</v>
      </c>
      <c r="L52" s="27">
        <f t="shared" si="30"/>
        <v>271.24348680000003</v>
      </c>
      <c r="M52" s="27">
        <f t="shared" si="30"/>
        <v>112.63412159999997</v>
      </c>
      <c r="N52" s="27">
        <f t="shared" si="30"/>
        <v>135.62965504169441</v>
      </c>
      <c r="O52" s="27">
        <f t="shared" si="30"/>
        <v>110.57764118833941</v>
      </c>
      <c r="P52" s="27">
        <f t="shared" si="30"/>
        <v>67.142236646013373</v>
      </c>
      <c r="Q52" s="27">
        <f t="shared" si="30"/>
        <v>78.437501999999995</v>
      </c>
      <c r="R52" s="27">
        <f t="shared" si="30"/>
        <v>71.726681400000004</v>
      </c>
      <c r="S52" s="27">
        <f t="shared" si="30"/>
        <v>94.3800581535736</v>
      </c>
      <c r="T52" s="27">
        <f t="shared" si="30"/>
        <v>93.955948704230934</v>
      </c>
      <c r="U52" s="27">
        <f t="shared" si="30"/>
        <v>156.15167727825687</v>
      </c>
      <c r="V52" s="27">
        <f t="shared" si="30"/>
        <v>124.05538915185737</v>
      </c>
      <c r="W52" s="27">
        <f t="shared" si="30"/>
        <v>92.572557264000011</v>
      </c>
      <c r="X52" s="27">
        <f t="shared" si="30"/>
        <v>165.07121006640003</v>
      </c>
      <c r="Y52" s="27">
        <f t="shared" ref="Y52:Z52" si="31">SUM(Y53:Y54)</f>
        <v>176.91398144639999</v>
      </c>
      <c r="Z52" s="27">
        <f t="shared" si="31"/>
        <v>181.22619028799997</v>
      </c>
    </row>
    <row r="53" spans="1:26" ht="11.25" customHeight="1" x14ac:dyDescent="0.2">
      <c r="A53" s="29" t="s">
        <v>116</v>
      </c>
      <c r="B53" s="7" t="s">
        <v>117</v>
      </c>
      <c r="C53" s="8">
        <v>302.87434320000006</v>
      </c>
      <c r="D53" s="8">
        <v>339.62488560000008</v>
      </c>
      <c r="E53" s="8">
        <v>347.34688559999995</v>
      </c>
      <c r="F53" s="8">
        <v>420.56277120000004</v>
      </c>
      <c r="G53" s="8">
        <v>349.77828600000004</v>
      </c>
      <c r="H53" s="8">
        <v>361.24957440000003</v>
      </c>
      <c r="I53" s="8">
        <v>680.16148199999998</v>
      </c>
      <c r="J53" s="8">
        <v>290.24990280000009</v>
      </c>
      <c r="K53" s="8">
        <v>239.39126639999998</v>
      </c>
      <c r="L53" s="8">
        <v>271.24348680000003</v>
      </c>
      <c r="M53" s="8">
        <v>112.63412159999997</v>
      </c>
      <c r="N53" s="8">
        <v>135.46292759999997</v>
      </c>
      <c r="O53" s="8">
        <v>110.22176879999999</v>
      </c>
      <c r="P53" s="8">
        <v>66.95282880000002</v>
      </c>
      <c r="Q53" s="8">
        <v>78.437501999999995</v>
      </c>
      <c r="R53" s="8">
        <v>70.987316399999997</v>
      </c>
      <c r="S53" s="8">
        <v>93.388838400000026</v>
      </c>
      <c r="T53" s="8">
        <v>93.009945600000009</v>
      </c>
      <c r="U53" s="8">
        <v>155.17873800000001</v>
      </c>
      <c r="V53" s="8">
        <v>123.22922040000006</v>
      </c>
      <c r="W53" s="8">
        <v>90.772110000000012</v>
      </c>
      <c r="X53" s="8">
        <v>163.18902600000004</v>
      </c>
      <c r="Y53" s="8">
        <v>175.27910399999999</v>
      </c>
      <c r="Z53" s="8">
        <v>179.67395159999998</v>
      </c>
    </row>
    <row r="54" spans="1:26" ht="11.25" customHeight="1" x14ac:dyDescent="0.2">
      <c r="A54" s="43" t="s">
        <v>118</v>
      </c>
      <c r="B54" s="44" t="s">
        <v>119</v>
      </c>
      <c r="C54" s="45">
        <v>8.2571184708117584E-2</v>
      </c>
      <c r="D54" s="45">
        <v>0.16597035468763202</v>
      </c>
      <c r="E54" s="45">
        <v>0.16625151494804161</v>
      </c>
      <c r="F54" s="45">
        <v>8.2920932966731198E-2</v>
      </c>
      <c r="G54" s="45">
        <v>8.3134047610495199E-2</v>
      </c>
      <c r="H54" s="45">
        <v>1.0796547901106615</v>
      </c>
      <c r="I54" s="45">
        <v>2.0978367881636379</v>
      </c>
      <c r="J54" s="45">
        <v>0.7564514504347728</v>
      </c>
      <c r="K54" s="45">
        <v>0.42488280201754602</v>
      </c>
      <c r="L54" s="45">
        <v>0</v>
      </c>
      <c r="M54" s="45">
        <v>0</v>
      </c>
      <c r="N54" s="45">
        <v>0.16672744169442241</v>
      </c>
      <c r="O54" s="45">
        <v>0.35587238833941964</v>
      </c>
      <c r="P54" s="45">
        <v>0.18940784601335522</v>
      </c>
      <c r="Q54" s="45">
        <v>0</v>
      </c>
      <c r="R54" s="45">
        <v>0.73936499999999994</v>
      </c>
      <c r="S54" s="45">
        <v>0.99121975357357917</v>
      </c>
      <c r="T54" s="45">
        <v>0.94600310423092326</v>
      </c>
      <c r="U54" s="45">
        <v>0.9729392782568721</v>
      </c>
      <c r="V54" s="45">
        <v>0.82616875185731042</v>
      </c>
      <c r="W54" s="45">
        <v>1.8004472639999998</v>
      </c>
      <c r="X54" s="45">
        <v>1.8821840663999998</v>
      </c>
      <c r="Y54" s="45">
        <v>1.6348774464000002</v>
      </c>
      <c r="Z54" s="45">
        <v>1.5522386879999999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15066.217719311726</v>
      </c>
      <c r="D61" s="49">
        <f t="shared" ref="D61:X61" si="33">SUM(D62:D72)</f>
        <v>13490.711325068112</v>
      </c>
      <c r="E61" s="49">
        <f t="shared" si="33"/>
        <v>14151.062556747427</v>
      </c>
      <c r="F61" s="49">
        <f t="shared" si="33"/>
        <v>16366.332546081005</v>
      </c>
      <c r="G61" s="49">
        <f t="shared" si="33"/>
        <v>17962.65956921177</v>
      </c>
      <c r="H61" s="49">
        <f t="shared" si="33"/>
        <v>16373.675296422554</v>
      </c>
      <c r="I61" s="49">
        <f t="shared" si="33"/>
        <v>15338.14472196498</v>
      </c>
      <c r="J61" s="49">
        <f t="shared" si="33"/>
        <v>16977.89966085253</v>
      </c>
      <c r="K61" s="49">
        <f t="shared" si="33"/>
        <v>16664.535712713023</v>
      </c>
      <c r="L61" s="49">
        <f t="shared" si="33"/>
        <v>17524.231660042529</v>
      </c>
      <c r="M61" s="49">
        <f t="shared" si="33"/>
        <v>19428.779465437463</v>
      </c>
      <c r="N61" s="49">
        <f t="shared" si="33"/>
        <v>20025.301423659817</v>
      </c>
      <c r="O61" s="49">
        <f t="shared" si="33"/>
        <v>20675.411877469029</v>
      </c>
      <c r="P61" s="49">
        <f t="shared" si="33"/>
        <v>21431.740418624893</v>
      </c>
      <c r="Q61" s="49">
        <f t="shared" si="33"/>
        <v>21714.215621412775</v>
      </c>
      <c r="R61" s="49">
        <f t="shared" si="33"/>
        <v>22549.865662326356</v>
      </c>
      <c r="S61" s="49">
        <f t="shared" si="33"/>
        <v>23789.938937047635</v>
      </c>
      <c r="T61" s="49">
        <f t="shared" si="33"/>
        <v>23461.931272775713</v>
      </c>
      <c r="U61" s="49">
        <f t="shared" si="33"/>
        <v>23567.479658937042</v>
      </c>
      <c r="V61" s="49">
        <f t="shared" si="33"/>
        <v>23035.109331142652</v>
      </c>
      <c r="W61" s="49">
        <f t="shared" si="33"/>
        <v>23147.086391373588</v>
      </c>
      <c r="X61" s="49">
        <f t="shared" si="33"/>
        <v>24845.850501806493</v>
      </c>
      <c r="Y61" s="49">
        <f t="shared" ref="Y61:Z61" si="34">SUM(Y62:Y72)</f>
        <v>25093.30301891383</v>
      </c>
      <c r="Z61" s="49">
        <f t="shared" si="34"/>
        <v>24811.554571167311</v>
      </c>
    </row>
    <row r="62" spans="1:26" ht="11.25" customHeight="1" x14ac:dyDescent="0.2">
      <c r="A62" s="50" t="s">
        <v>92</v>
      </c>
      <c r="B62" s="51" t="s">
        <v>93</v>
      </c>
      <c r="C62" s="52">
        <v>15064.447104000001</v>
      </c>
      <c r="D62" s="52">
        <v>13490.399059199999</v>
      </c>
      <c r="E62" s="52">
        <v>14150.751148799995</v>
      </c>
      <c r="F62" s="52">
        <v>16366.223865600001</v>
      </c>
      <c r="G62" s="52">
        <v>17962.448716799998</v>
      </c>
      <c r="H62" s="52">
        <v>16372.130745600005</v>
      </c>
      <c r="I62" s="52">
        <v>15325.749331199999</v>
      </c>
      <c r="J62" s="52">
        <v>16970.954515200003</v>
      </c>
      <c r="K62" s="52">
        <v>16659.724838399994</v>
      </c>
      <c r="L62" s="52">
        <v>17521.225747199995</v>
      </c>
      <c r="M62" s="52">
        <v>19428.3476352</v>
      </c>
      <c r="N62" s="52">
        <v>20024.525203199999</v>
      </c>
      <c r="O62" s="52">
        <v>20671.949894399997</v>
      </c>
      <c r="P62" s="52">
        <v>21429.524390399998</v>
      </c>
      <c r="Q62" s="52">
        <v>21712.317580799998</v>
      </c>
      <c r="R62" s="52">
        <v>22542.020524799998</v>
      </c>
      <c r="S62" s="52">
        <v>23764.618886399996</v>
      </c>
      <c r="T62" s="52">
        <v>23434.6565376</v>
      </c>
      <c r="U62" s="52">
        <v>23528.391667199994</v>
      </c>
      <c r="V62" s="52">
        <v>22999.685183999998</v>
      </c>
      <c r="W62" s="52">
        <v>23115.20480639999</v>
      </c>
      <c r="X62" s="52">
        <v>24803.920511999997</v>
      </c>
      <c r="Y62" s="52">
        <v>25049.982988799999</v>
      </c>
      <c r="Z62" s="52">
        <v>24772.368499199998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1.6705353117258288</v>
      </c>
      <c r="D64" s="52">
        <v>1.2385868112337521E-2</v>
      </c>
      <c r="E64" s="52">
        <v>1.1527947431921806E-2</v>
      </c>
      <c r="F64" s="52">
        <v>8.6004810029850672E-3</v>
      </c>
      <c r="G64" s="52">
        <v>1.0692411770180472E-2</v>
      </c>
      <c r="H64" s="52">
        <v>1.2061062546661644E-2</v>
      </c>
      <c r="I64" s="52">
        <v>1.1582284982767128E-2</v>
      </c>
      <c r="J64" s="52">
        <v>9.3309325291175294E-3</v>
      </c>
      <c r="K64" s="52">
        <v>3.2035593026633953E-2</v>
      </c>
      <c r="L64" s="52">
        <v>9.785444253131978E-2</v>
      </c>
      <c r="M64" s="52">
        <v>0.11297535746485179</v>
      </c>
      <c r="N64" s="52">
        <v>0.15856701981445656</v>
      </c>
      <c r="O64" s="52">
        <v>0.79230802903652198</v>
      </c>
      <c r="P64" s="52">
        <v>1.4181746248950553</v>
      </c>
      <c r="Q64" s="52">
        <v>0.73179757277779212</v>
      </c>
      <c r="R64" s="52">
        <v>3.4181959263549642</v>
      </c>
      <c r="S64" s="52">
        <v>3.5400506476441649</v>
      </c>
      <c r="T64" s="52">
        <v>1.576634855714262</v>
      </c>
      <c r="U64" s="52">
        <v>3.8599786170494408</v>
      </c>
      <c r="V64" s="52">
        <v>3.3084161026510164</v>
      </c>
      <c r="W64" s="52">
        <v>4.1664636935964214</v>
      </c>
      <c r="X64" s="52">
        <v>8.9237944464976895</v>
      </c>
      <c r="Y64" s="52">
        <v>9.12122099382991</v>
      </c>
      <c r="Z64" s="52">
        <v>9.6855522873103332</v>
      </c>
    </row>
    <row r="65" spans="1:26" ht="11.25" customHeight="1" x14ac:dyDescent="0.2">
      <c r="A65" s="50" t="s">
        <v>98</v>
      </c>
      <c r="B65" s="51" t="s">
        <v>99</v>
      </c>
      <c r="C65" s="52">
        <v>0.10007999999999997</v>
      </c>
      <c r="D65" s="52">
        <v>0.29987999999999992</v>
      </c>
      <c r="E65" s="52">
        <v>0.29987999999999992</v>
      </c>
      <c r="F65" s="52">
        <v>0.10007999999999997</v>
      </c>
      <c r="G65" s="52">
        <v>0.20016</v>
      </c>
      <c r="H65" s="52">
        <v>1.5001199999999999</v>
      </c>
      <c r="I65" s="52">
        <v>12.20004</v>
      </c>
      <c r="J65" s="52">
        <v>3.6997199999999992</v>
      </c>
      <c r="K65" s="52">
        <v>4.5000000000000009</v>
      </c>
      <c r="L65" s="52">
        <v>0</v>
      </c>
      <c r="M65" s="52">
        <v>0</v>
      </c>
      <c r="N65" s="52">
        <v>0.20016</v>
      </c>
      <c r="O65" s="52">
        <v>0.50004000000000004</v>
      </c>
      <c r="P65" s="52">
        <v>0.20016</v>
      </c>
      <c r="Q65" s="52">
        <v>0.10007999999999997</v>
      </c>
      <c r="R65" s="52">
        <v>1.0000799999999999</v>
      </c>
      <c r="S65" s="52">
        <v>1.2887999999999997</v>
      </c>
      <c r="T65" s="52">
        <v>1.2535199999999997</v>
      </c>
      <c r="U65" s="52">
        <v>1.4601599999999997</v>
      </c>
      <c r="V65" s="52">
        <v>1.0666799999999999</v>
      </c>
      <c r="W65" s="52">
        <v>2.2402799999999994</v>
      </c>
      <c r="X65" s="52">
        <v>4.716359999999999</v>
      </c>
      <c r="Y65" s="52">
        <v>2.02068</v>
      </c>
      <c r="Z65" s="52">
        <v>1.9115999999999995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3.8231999999999997E-3</v>
      </c>
      <c r="I67" s="52">
        <v>3.8231999999999997E-3</v>
      </c>
      <c r="J67" s="52">
        <v>3.8231999999999997E-3</v>
      </c>
      <c r="K67" s="52">
        <v>2.115504E-2</v>
      </c>
      <c r="L67" s="52">
        <v>3.8231999999999997E-3</v>
      </c>
      <c r="M67" s="52">
        <v>1.7841600000000001E-3</v>
      </c>
      <c r="N67" s="52">
        <v>0</v>
      </c>
      <c r="O67" s="52">
        <v>0</v>
      </c>
      <c r="P67" s="52">
        <v>3.8231999999999997E-3</v>
      </c>
      <c r="Q67" s="52">
        <v>0</v>
      </c>
      <c r="R67" s="52">
        <v>0</v>
      </c>
      <c r="S67" s="52">
        <v>3.8231999999999997E-3</v>
      </c>
      <c r="T67" s="52">
        <v>1.7841600000000001E-3</v>
      </c>
      <c r="U67" s="52">
        <v>0</v>
      </c>
      <c r="V67" s="52">
        <v>1.7841600000000001E-3</v>
      </c>
      <c r="W67" s="52">
        <v>1.7841600000000001E-3</v>
      </c>
      <c r="X67" s="52">
        <v>1.7841600000000001E-3</v>
      </c>
      <c r="Y67" s="52">
        <v>3.8231999999999997E-3</v>
      </c>
      <c r="Z67" s="52">
        <v>5.6073600000000005E-3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1.0704959999999999E-2</v>
      </c>
      <c r="J68" s="52">
        <v>2.5487999999999999E-3</v>
      </c>
      <c r="K68" s="52">
        <v>2.5487999999999999E-3</v>
      </c>
      <c r="L68" s="52">
        <v>7.9012800000000018E-3</v>
      </c>
      <c r="M68" s="52">
        <v>1.0704959999999999E-2</v>
      </c>
      <c r="N68" s="52">
        <v>2.115504E-2</v>
      </c>
      <c r="O68" s="52">
        <v>3.1860000000000013E-2</v>
      </c>
      <c r="P68" s="52">
        <v>4.5113760000000003E-2</v>
      </c>
      <c r="Q68" s="52">
        <v>0.20186496000000001</v>
      </c>
      <c r="R68" s="52">
        <v>0.46744992000000002</v>
      </c>
      <c r="S68" s="52">
        <v>3.3756307199999998</v>
      </c>
      <c r="T68" s="52">
        <v>5.9545065600000013</v>
      </c>
      <c r="U68" s="52">
        <v>8.931759839999998</v>
      </c>
      <c r="V68" s="52">
        <v>5.9545065600000013</v>
      </c>
      <c r="W68" s="52">
        <v>0</v>
      </c>
      <c r="X68" s="52">
        <v>2.9772532800000007</v>
      </c>
      <c r="Y68" s="52">
        <v>2.9772532800000007</v>
      </c>
      <c r="Z68" s="52">
        <v>2.9772532800000007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2.8546559999999999E-2</v>
      </c>
      <c r="I69" s="52">
        <v>0.16924032000000003</v>
      </c>
      <c r="J69" s="52">
        <v>0.35581247999999999</v>
      </c>
      <c r="K69" s="52">
        <v>0.25513488000000001</v>
      </c>
      <c r="L69" s="52">
        <v>0.31758048</v>
      </c>
      <c r="M69" s="52">
        <v>0.30636575999999999</v>
      </c>
      <c r="N69" s="52">
        <v>0.39633839999999998</v>
      </c>
      <c r="O69" s="52">
        <v>0.46541087999999997</v>
      </c>
      <c r="P69" s="52">
        <v>0.54875664000000013</v>
      </c>
      <c r="Q69" s="52">
        <v>0.86429807999999997</v>
      </c>
      <c r="R69" s="52">
        <v>2.9594116800000001</v>
      </c>
      <c r="S69" s="52">
        <v>13.553243999999999</v>
      </c>
      <c r="T69" s="52">
        <v>16.654878719999999</v>
      </c>
      <c r="U69" s="52">
        <v>20.392693920000003</v>
      </c>
      <c r="V69" s="52">
        <v>20.806109279999998</v>
      </c>
      <c r="W69" s="52">
        <v>20.70441216</v>
      </c>
      <c r="X69" s="52">
        <v>22.526294399999998</v>
      </c>
      <c r="Y69" s="52">
        <v>26.976499199999999</v>
      </c>
      <c r="Z69" s="52">
        <v>24.313767840000001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2.8739102399999998</v>
      </c>
      <c r="K72" s="55">
        <v>0</v>
      </c>
      <c r="L72" s="55">
        <v>2.5787534399999998</v>
      </c>
      <c r="M72" s="55">
        <v>0</v>
      </c>
      <c r="N72" s="55">
        <v>0</v>
      </c>
      <c r="O72" s="55">
        <v>1.6723641599999997</v>
      </c>
      <c r="P72" s="55">
        <v>0</v>
      </c>
      <c r="Q72" s="55">
        <v>0</v>
      </c>
      <c r="R72" s="55">
        <v>0</v>
      </c>
      <c r="S72" s="55">
        <v>3.5585020799999993</v>
      </c>
      <c r="T72" s="55">
        <v>1.8334108799999997</v>
      </c>
      <c r="U72" s="55">
        <v>4.4433993599999999</v>
      </c>
      <c r="V72" s="55">
        <v>4.2866510399999989</v>
      </c>
      <c r="W72" s="55">
        <v>4.7686449599999978</v>
      </c>
      <c r="X72" s="55">
        <v>2.7845035199999999</v>
      </c>
      <c r="Y72" s="55">
        <v>2.2205534399999998</v>
      </c>
      <c r="Z72" s="55">
        <v>0.29229119999999997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5648.8725648727832</v>
      </c>
      <c r="D2" s="21">
        <f t="shared" ref="D2:X2" si="0">SUM(D3,D17,D22,D25,D26,D51,D52)</f>
        <v>4962.5793348026373</v>
      </c>
      <c r="E2" s="21">
        <f t="shared" si="0"/>
        <v>5085.9638649611679</v>
      </c>
      <c r="F2" s="21">
        <f t="shared" si="0"/>
        <v>5383.704796971866</v>
      </c>
      <c r="G2" s="21">
        <f t="shared" si="0"/>
        <v>5577.0996034406471</v>
      </c>
      <c r="H2" s="21">
        <f t="shared" si="0"/>
        <v>5334.8758302246633</v>
      </c>
      <c r="I2" s="21">
        <f t="shared" si="0"/>
        <v>4686.165236792338</v>
      </c>
      <c r="J2" s="21">
        <f t="shared" si="0"/>
        <v>4849.5262386637132</v>
      </c>
      <c r="K2" s="21">
        <f t="shared" si="0"/>
        <v>5001.3280562679729</v>
      </c>
      <c r="L2" s="21">
        <f t="shared" si="0"/>
        <v>4111.285087827614</v>
      </c>
      <c r="M2" s="21">
        <f t="shared" si="0"/>
        <v>4384.1250155411535</v>
      </c>
      <c r="N2" s="21">
        <f t="shared" si="0"/>
        <v>5027.3990078091874</v>
      </c>
      <c r="O2" s="21">
        <f t="shared" si="0"/>
        <v>4815.6957044307537</v>
      </c>
      <c r="P2" s="21">
        <f t="shared" si="0"/>
        <v>5508.2232964075019</v>
      </c>
      <c r="Q2" s="21">
        <f t="shared" si="0"/>
        <v>5402.319975295246</v>
      </c>
      <c r="R2" s="21">
        <f t="shared" si="0"/>
        <v>5104.993998395179</v>
      </c>
      <c r="S2" s="21">
        <f t="shared" si="0"/>
        <v>5100.1029278237293</v>
      </c>
      <c r="T2" s="21">
        <f t="shared" si="0"/>
        <v>5734.7474648492698</v>
      </c>
      <c r="U2" s="21">
        <f t="shared" si="0"/>
        <v>5842.4171893159573</v>
      </c>
      <c r="V2" s="21">
        <f t="shared" si="0"/>
        <v>5600.2907007476497</v>
      </c>
      <c r="W2" s="21">
        <f t="shared" si="0"/>
        <v>4974.3514120244135</v>
      </c>
      <c r="X2" s="21">
        <f t="shared" si="0"/>
        <v>5441.3569804291374</v>
      </c>
      <c r="Y2" s="21">
        <f t="shared" ref="Y2:Z2" si="1">SUM(Y3,Y17,Y22,Y25,Y26,Y51,Y52)</f>
        <v>5234.2517995224516</v>
      </c>
      <c r="Z2" s="21">
        <f t="shared" si="1"/>
        <v>4745.7492235458794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1268.6264533026579</v>
      </c>
      <c r="D3" s="24">
        <f t="shared" ref="D3:X3" si="3">SUM(D4,D8,D11)</f>
        <v>700.17008853493564</v>
      </c>
      <c r="E3" s="24">
        <f t="shared" si="3"/>
        <v>754.41900579407275</v>
      </c>
      <c r="F3" s="24">
        <f t="shared" si="3"/>
        <v>865.40334702311975</v>
      </c>
      <c r="G3" s="24">
        <f t="shared" si="3"/>
        <v>1233.4926534639037</v>
      </c>
      <c r="H3" s="24">
        <f t="shared" si="3"/>
        <v>831.71751215682457</v>
      </c>
      <c r="I3" s="24">
        <f t="shared" si="3"/>
        <v>721.36871096632171</v>
      </c>
      <c r="J3" s="24">
        <f t="shared" si="3"/>
        <v>716.89612931410795</v>
      </c>
      <c r="K3" s="24">
        <f t="shared" si="3"/>
        <v>719.02439454722867</v>
      </c>
      <c r="L3" s="24">
        <f t="shared" si="3"/>
        <v>594.27258180133481</v>
      </c>
      <c r="M3" s="24">
        <f t="shared" si="3"/>
        <v>674.2121888884194</v>
      </c>
      <c r="N3" s="24">
        <f t="shared" si="3"/>
        <v>825.1943355446632</v>
      </c>
      <c r="O3" s="24">
        <f t="shared" si="3"/>
        <v>745.82728439446305</v>
      </c>
      <c r="P3" s="24">
        <f t="shared" si="3"/>
        <v>912.19714143644387</v>
      </c>
      <c r="Q3" s="24">
        <f t="shared" si="3"/>
        <v>1022.6583266226738</v>
      </c>
      <c r="R3" s="24">
        <f t="shared" si="3"/>
        <v>1027.9090801203283</v>
      </c>
      <c r="S3" s="24">
        <f t="shared" si="3"/>
        <v>840.46714291679314</v>
      </c>
      <c r="T3" s="24">
        <f t="shared" si="3"/>
        <v>1388.609613931279</v>
      </c>
      <c r="U3" s="24">
        <f t="shared" si="3"/>
        <v>1356.6175210652721</v>
      </c>
      <c r="V3" s="24">
        <f t="shared" si="3"/>
        <v>1280.4764415082254</v>
      </c>
      <c r="W3" s="24">
        <f t="shared" si="3"/>
        <v>910.55529987500199</v>
      </c>
      <c r="X3" s="24">
        <f t="shared" si="3"/>
        <v>933.39656748569303</v>
      </c>
      <c r="Y3" s="24">
        <f t="shared" ref="Y3:Z3" si="4">SUM(Y4,Y8,Y11)</f>
        <v>992.27544911956966</v>
      </c>
      <c r="Z3" s="24">
        <f t="shared" si="4"/>
        <v>643.84713765315132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1061.6585877728821</v>
      </c>
      <c r="D4" s="19">
        <f t="shared" ref="D4:X4" si="6">SUM(D5:D7)</f>
        <v>462.00733602697062</v>
      </c>
      <c r="E4" s="19">
        <f t="shared" si="6"/>
        <v>450.25272925900822</v>
      </c>
      <c r="F4" s="19">
        <f t="shared" si="6"/>
        <v>451.6997971239166</v>
      </c>
      <c r="G4" s="19">
        <f t="shared" si="6"/>
        <v>982.64907229833943</v>
      </c>
      <c r="H4" s="19">
        <f t="shared" si="6"/>
        <v>554.97465324878669</v>
      </c>
      <c r="I4" s="19">
        <f t="shared" si="6"/>
        <v>498.09606117415007</v>
      </c>
      <c r="J4" s="19">
        <f t="shared" si="6"/>
        <v>438.56340255966916</v>
      </c>
      <c r="K4" s="19">
        <f t="shared" si="6"/>
        <v>435.69599888194148</v>
      </c>
      <c r="L4" s="19">
        <f t="shared" si="6"/>
        <v>356.91399415022477</v>
      </c>
      <c r="M4" s="19">
        <f t="shared" si="6"/>
        <v>434.59792082032561</v>
      </c>
      <c r="N4" s="19">
        <f t="shared" si="6"/>
        <v>527.99133268475089</v>
      </c>
      <c r="O4" s="19">
        <f t="shared" si="6"/>
        <v>498.19513104631551</v>
      </c>
      <c r="P4" s="19">
        <f t="shared" si="6"/>
        <v>582.345432765792</v>
      </c>
      <c r="Q4" s="19">
        <f t="shared" si="6"/>
        <v>505.88250431778658</v>
      </c>
      <c r="R4" s="19">
        <f t="shared" si="6"/>
        <v>507.30655395744054</v>
      </c>
      <c r="S4" s="19">
        <f t="shared" si="6"/>
        <v>503.63750463044141</v>
      </c>
      <c r="T4" s="19">
        <f t="shared" si="6"/>
        <v>1084.9021198769776</v>
      </c>
      <c r="U4" s="19">
        <f t="shared" si="6"/>
        <v>1037.4638695452952</v>
      </c>
      <c r="V4" s="19">
        <f t="shared" si="6"/>
        <v>979.09272745030955</v>
      </c>
      <c r="W4" s="19">
        <f t="shared" si="6"/>
        <v>649.30372588912167</v>
      </c>
      <c r="X4" s="19">
        <f t="shared" si="6"/>
        <v>633.39040161343678</v>
      </c>
      <c r="Y4" s="19">
        <f t="shared" ref="Y4:Z4" si="7">SUM(Y5:Y7)</f>
        <v>609.7130214909954</v>
      </c>
      <c r="Z4" s="19">
        <f t="shared" si="7"/>
        <v>415.25195911205856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2.8172616912000001</v>
      </c>
      <c r="G5" s="8">
        <v>25.491301402117433</v>
      </c>
      <c r="H5" s="8">
        <v>19.809864011976671</v>
      </c>
      <c r="I5" s="8">
        <v>8.9191394334414227</v>
      </c>
      <c r="J5" s="8">
        <v>4.9889300684657822</v>
      </c>
      <c r="K5" s="8">
        <v>54.047544016620364</v>
      </c>
      <c r="L5" s="8">
        <v>25.913149086984525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1.9082170013306872</v>
      </c>
      <c r="U5" s="8">
        <v>0</v>
      </c>
      <c r="V5" s="8">
        <v>0</v>
      </c>
      <c r="W5" s="8">
        <v>0</v>
      </c>
      <c r="X5" s="8">
        <v>0</v>
      </c>
      <c r="Y5" s="8">
        <v>89.123262479999994</v>
      </c>
      <c r="Z5" s="8">
        <v>21.505995359999996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1.9732574400000001E-2</v>
      </c>
      <c r="V6" s="8">
        <v>0</v>
      </c>
      <c r="W6" s="8">
        <v>0</v>
      </c>
      <c r="X6" s="8">
        <v>0</v>
      </c>
      <c r="Y6" s="8">
        <v>5.4434688000000019E-3</v>
      </c>
      <c r="Z6" s="8">
        <v>2.7217344000000001E-3</v>
      </c>
    </row>
    <row r="7" spans="1:26" ht="11.25" customHeight="1" x14ac:dyDescent="0.2">
      <c r="A7" s="28" t="s">
        <v>8</v>
      </c>
      <c r="B7" s="7" t="s">
        <v>9</v>
      </c>
      <c r="C7" s="8">
        <v>1061.6585877728821</v>
      </c>
      <c r="D7" s="8">
        <v>462.00733602697062</v>
      </c>
      <c r="E7" s="8">
        <v>450.25272925900822</v>
      </c>
      <c r="F7" s="8">
        <v>448.88253543271662</v>
      </c>
      <c r="G7" s="8">
        <v>957.15777089622202</v>
      </c>
      <c r="H7" s="8">
        <v>535.16478923681007</v>
      </c>
      <c r="I7" s="8">
        <v>489.17692174070862</v>
      </c>
      <c r="J7" s="8">
        <v>433.57447249120338</v>
      </c>
      <c r="K7" s="8">
        <v>381.64845486532113</v>
      </c>
      <c r="L7" s="8">
        <v>331.00084506324026</v>
      </c>
      <c r="M7" s="8">
        <v>434.59792082032561</v>
      </c>
      <c r="N7" s="8">
        <v>527.99133268475089</v>
      </c>
      <c r="O7" s="8">
        <v>498.19513104631551</v>
      </c>
      <c r="P7" s="8">
        <v>582.345432765792</v>
      </c>
      <c r="Q7" s="8">
        <v>505.88250431778658</v>
      </c>
      <c r="R7" s="8">
        <v>507.30655395744054</v>
      </c>
      <c r="S7" s="8">
        <v>503.63750463044141</v>
      </c>
      <c r="T7" s="8">
        <v>1082.9939028756469</v>
      </c>
      <c r="U7" s="8">
        <v>1037.4441369708952</v>
      </c>
      <c r="V7" s="8">
        <v>979.09272745030955</v>
      </c>
      <c r="W7" s="8">
        <v>649.30372588912167</v>
      </c>
      <c r="X7" s="8">
        <v>633.39040161343678</v>
      </c>
      <c r="Y7" s="8">
        <v>520.58431554219544</v>
      </c>
      <c r="Z7" s="8">
        <v>393.74324201765853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26.482062723899787</v>
      </c>
      <c r="D8" s="19">
        <f t="shared" ref="D8:X8" si="9">SUM(D9:D10)</f>
        <v>21.208009138672224</v>
      </c>
      <c r="E8" s="19">
        <f t="shared" si="9"/>
        <v>29.619532043993836</v>
      </c>
      <c r="F8" s="19">
        <f t="shared" si="9"/>
        <v>40.639526092003258</v>
      </c>
      <c r="G8" s="19">
        <f t="shared" si="9"/>
        <v>22.416616892364402</v>
      </c>
      <c r="H8" s="19">
        <f t="shared" si="9"/>
        <v>28.879476768037765</v>
      </c>
      <c r="I8" s="19">
        <f t="shared" si="9"/>
        <v>28.116367913371622</v>
      </c>
      <c r="J8" s="19">
        <f t="shared" si="9"/>
        <v>23.47940612043881</v>
      </c>
      <c r="K8" s="19">
        <f t="shared" si="9"/>
        <v>23.825886570887139</v>
      </c>
      <c r="L8" s="19">
        <f t="shared" si="9"/>
        <v>20.243231747510116</v>
      </c>
      <c r="M8" s="19">
        <f t="shared" si="9"/>
        <v>20.060420750893719</v>
      </c>
      <c r="N8" s="19">
        <f t="shared" si="9"/>
        <v>18.682814918312289</v>
      </c>
      <c r="O8" s="19">
        <f t="shared" si="9"/>
        <v>19.942334824947476</v>
      </c>
      <c r="P8" s="19">
        <f t="shared" si="9"/>
        <v>92.146774518251902</v>
      </c>
      <c r="Q8" s="19">
        <f t="shared" si="9"/>
        <v>230.61288520968736</v>
      </c>
      <c r="R8" s="19">
        <f t="shared" si="9"/>
        <v>242.82057670849076</v>
      </c>
      <c r="S8" s="19">
        <f t="shared" si="9"/>
        <v>30.518446335674376</v>
      </c>
      <c r="T8" s="19">
        <f t="shared" si="9"/>
        <v>31.149070970855593</v>
      </c>
      <c r="U8" s="19">
        <f t="shared" si="9"/>
        <v>22.802187359529007</v>
      </c>
      <c r="V8" s="19">
        <f t="shared" si="9"/>
        <v>16.966536868923999</v>
      </c>
      <c r="W8" s="19">
        <f t="shared" si="9"/>
        <v>11.760333209032263</v>
      </c>
      <c r="X8" s="19">
        <f t="shared" si="9"/>
        <v>15.966987581088182</v>
      </c>
      <c r="Y8" s="19">
        <f t="shared" ref="Y8:Z8" si="10">SUM(Y9:Y10)</f>
        <v>51.67440266761421</v>
      </c>
      <c r="Z8" s="19">
        <f t="shared" si="10"/>
        <v>28.04380203914074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26.482062723899787</v>
      </c>
      <c r="D10" s="8">
        <v>21.208009138672224</v>
      </c>
      <c r="E10" s="8">
        <v>29.619532043993836</v>
      </c>
      <c r="F10" s="8">
        <v>40.639526092003258</v>
      </c>
      <c r="G10" s="8">
        <v>22.416616892364402</v>
      </c>
      <c r="H10" s="8">
        <v>28.879476768037765</v>
      </c>
      <c r="I10" s="8">
        <v>28.116367913371622</v>
      </c>
      <c r="J10" s="8">
        <v>23.47940612043881</v>
      </c>
      <c r="K10" s="8">
        <v>23.825886570887139</v>
      </c>
      <c r="L10" s="8">
        <v>20.243231747510116</v>
      </c>
      <c r="M10" s="8">
        <v>20.060420750893719</v>
      </c>
      <c r="N10" s="8">
        <v>18.682814918312289</v>
      </c>
      <c r="O10" s="8">
        <v>19.942334824947476</v>
      </c>
      <c r="P10" s="8">
        <v>92.146774518251902</v>
      </c>
      <c r="Q10" s="8">
        <v>230.61288520968736</v>
      </c>
      <c r="R10" s="8">
        <v>242.82057670849076</v>
      </c>
      <c r="S10" s="8">
        <v>30.518446335674376</v>
      </c>
      <c r="T10" s="8">
        <v>31.149070970855593</v>
      </c>
      <c r="U10" s="8">
        <v>22.802187359529007</v>
      </c>
      <c r="V10" s="8">
        <v>16.966536868923999</v>
      </c>
      <c r="W10" s="8">
        <v>11.760333209032263</v>
      </c>
      <c r="X10" s="8">
        <v>15.966987581088182</v>
      </c>
      <c r="Y10" s="8">
        <v>51.67440266761421</v>
      </c>
      <c r="Z10" s="8">
        <v>28.04380203914074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180.48580280587589</v>
      </c>
      <c r="D11" s="19">
        <f t="shared" ref="D11:X11" si="12">SUM(D12:D16)</f>
        <v>216.95474336929283</v>
      </c>
      <c r="E11" s="19">
        <f t="shared" si="12"/>
        <v>274.54674449107063</v>
      </c>
      <c r="F11" s="19">
        <f t="shared" si="12"/>
        <v>373.06402380719993</v>
      </c>
      <c r="G11" s="19">
        <f t="shared" si="12"/>
        <v>228.42696427319999</v>
      </c>
      <c r="H11" s="19">
        <f t="shared" si="12"/>
        <v>247.86338214000006</v>
      </c>
      <c r="I11" s="19">
        <f t="shared" si="12"/>
        <v>195.1562818788</v>
      </c>
      <c r="J11" s="19">
        <f t="shared" si="12"/>
        <v>254.853320634</v>
      </c>
      <c r="K11" s="19">
        <f t="shared" si="12"/>
        <v>259.50250909440007</v>
      </c>
      <c r="L11" s="19">
        <f t="shared" si="12"/>
        <v>217.11535590359995</v>
      </c>
      <c r="M11" s="19">
        <f t="shared" si="12"/>
        <v>219.5538473172</v>
      </c>
      <c r="N11" s="19">
        <f t="shared" si="12"/>
        <v>278.52018794160006</v>
      </c>
      <c r="O11" s="19">
        <f t="shared" si="12"/>
        <v>227.68981852320002</v>
      </c>
      <c r="P11" s="19">
        <f t="shared" si="12"/>
        <v>237.70493415240003</v>
      </c>
      <c r="Q11" s="19">
        <f t="shared" si="12"/>
        <v>286.16293709519994</v>
      </c>
      <c r="R11" s="19">
        <f t="shared" si="12"/>
        <v>277.78194945439691</v>
      </c>
      <c r="S11" s="19">
        <f t="shared" si="12"/>
        <v>306.31119195067731</v>
      </c>
      <c r="T11" s="19">
        <f t="shared" si="12"/>
        <v>272.5584230834458</v>
      </c>
      <c r="U11" s="19">
        <f t="shared" si="12"/>
        <v>296.35146416044796</v>
      </c>
      <c r="V11" s="19">
        <f t="shared" si="12"/>
        <v>284.41717718899196</v>
      </c>
      <c r="W11" s="19">
        <f t="shared" si="12"/>
        <v>249.49124077684803</v>
      </c>
      <c r="X11" s="19">
        <f t="shared" si="12"/>
        <v>284.03917829116801</v>
      </c>
      <c r="Y11" s="19">
        <f t="shared" ref="Y11:Z11" si="13">SUM(Y12:Y16)</f>
        <v>330.88802496095997</v>
      </c>
      <c r="Z11" s="19">
        <f t="shared" si="13"/>
        <v>200.55137650195198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71.554932272681896</v>
      </c>
      <c r="D13" s="8">
        <v>96.250445523695902</v>
      </c>
      <c r="E13" s="8">
        <v>79.198278141599999</v>
      </c>
      <c r="F13" s="8">
        <v>131.55341238599999</v>
      </c>
      <c r="G13" s="8">
        <v>70.376397167999968</v>
      </c>
      <c r="H13" s="8">
        <v>48.61277685000001</v>
      </c>
      <c r="I13" s="8">
        <v>18.440713315199996</v>
      </c>
      <c r="J13" s="8">
        <v>9.2529874404000001</v>
      </c>
      <c r="K13" s="8">
        <v>0</v>
      </c>
      <c r="L13" s="8">
        <v>9.1595006316000003</v>
      </c>
      <c r="M13" s="8">
        <v>9.1465494251999999</v>
      </c>
      <c r="N13" s="8">
        <v>12.258786434399999</v>
      </c>
      <c r="O13" s="8">
        <v>5.9346088823999992</v>
      </c>
      <c r="P13" s="8">
        <v>8.6761685735999983</v>
      </c>
      <c r="Q13" s="8">
        <v>8.7463494888</v>
      </c>
      <c r="R13" s="8">
        <v>6.2105381511168218</v>
      </c>
      <c r="S13" s="8">
        <v>6.108302696981414</v>
      </c>
      <c r="T13" s="8">
        <v>4.2507304813977917</v>
      </c>
      <c r="U13" s="8">
        <v>18.604200599999995</v>
      </c>
      <c r="V13" s="8">
        <v>18.738889872000005</v>
      </c>
      <c r="W13" s="8">
        <v>9.9920269199999989</v>
      </c>
      <c r="X13" s="8">
        <v>7.2490103303999991</v>
      </c>
      <c r="Y13" s="8">
        <v>64.842664727999988</v>
      </c>
      <c r="Z13" s="8">
        <v>60.507565302000017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108.93087053319401</v>
      </c>
      <c r="D16" s="8">
        <v>120.70429784559694</v>
      </c>
      <c r="E16" s="8">
        <v>195.34846634947064</v>
      </c>
      <c r="F16" s="8">
        <v>241.51061142119994</v>
      </c>
      <c r="G16" s="8">
        <v>158.0505671052</v>
      </c>
      <c r="H16" s="8">
        <v>199.25060529000004</v>
      </c>
      <c r="I16" s="8">
        <v>176.71556856360002</v>
      </c>
      <c r="J16" s="8">
        <v>245.60033319359999</v>
      </c>
      <c r="K16" s="8">
        <v>259.50250909440007</v>
      </c>
      <c r="L16" s="8">
        <v>207.95585527199995</v>
      </c>
      <c r="M16" s="8">
        <v>210.407297892</v>
      </c>
      <c r="N16" s="8">
        <v>266.26140150720005</v>
      </c>
      <c r="O16" s="8">
        <v>221.75520964080002</v>
      </c>
      <c r="P16" s="8">
        <v>229.02876557880003</v>
      </c>
      <c r="Q16" s="8">
        <v>277.41658760639996</v>
      </c>
      <c r="R16" s="8">
        <v>271.57141130328006</v>
      </c>
      <c r="S16" s="8">
        <v>300.2028892536959</v>
      </c>
      <c r="T16" s="8">
        <v>268.30769260204801</v>
      </c>
      <c r="U16" s="8">
        <v>277.74726356044795</v>
      </c>
      <c r="V16" s="8">
        <v>265.67828731699194</v>
      </c>
      <c r="W16" s="8">
        <v>239.49921385684803</v>
      </c>
      <c r="X16" s="8">
        <v>276.79016796076803</v>
      </c>
      <c r="Y16" s="8">
        <v>266.04536023295998</v>
      </c>
      <c r="Z16" s="8">
        <v>140.04381119995196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8.7512399999999992</v>
      </c>
      <c r="D17" s="27">
        <f t="shared" ref="D17:X17" si="15">SUM(D18:D21)</f>
        <v>16.583400000000001</v>
      </c>
      <c r="E17" s="27">
        <f t="shared" si="15"/>
        <v>16.183799999999998</v>
      </c>
      <c r="F17" s="27">
        <f t="shared" si="15"/>
        <v>15.34464</v>
      </c>
      <c r="G17" s="27">
        <f t="shared" si="15"/>
        <v>15.624359999999998</v>
      </c>
      <c r="H17" s="27">
        <f t="shared" si="15"/>
        <v>13.985999999999999</v>
      </c>
      <c r="I17" s="27">
        <f t="shared" si="15"/>
        <v>11.108879999999999</v>
      </c>
      <c r="J17" s="27">
        <f t="shared" si="15"/>
        <v>16.783200000000001</v>
      </c>
      <c r="K17" s="27">
        <f t="shared" si="15"/>
        <v>18.821160000000003</v>
      </c>
      <c r="L17" s="27">
        <f t="shared" si="15"/>
        <v>11.26872</v>
      </c>
      <c r="M17" s="27">
        <f t="shared" si="15"/>
        <v>16.183799999999998</v>
      </c>
      <c r="N17" s="27">
        <f t="shared" si="15"/>
        <v>15.944039999999999</v>
      </c>
      <c r="O17" s="27">
        <f t="shared" si="15"/>
        <v>18.421559999999999</v>
      </c>
      <c r="P17" s="27">
        <f t="shared" si="15"/>
        <v>19.220760000000002</v>
      </c>
      <c r="Q17" s="27">
        <f t="shared" si="15"/>
        <v>14.745239999999999</v>
      </c>
      <c r="R17" s="27">
        <f t="shared" si="15"/>
        <v>9.1108799999999981</v>
      </c>
      <c r="S17" s="27">
        <f t="shared" si="15"/>
        <v>16.783200000000001</v>
      </c>
      <c r="T17" s="27">
        <f t="shared" si="15"/>
        <v>21.434224319999998</v>
      </c>
      <c r="U17" s="27">
        <f t="shared" si="15"/>
        <v>17.6639184</v>
      </c>
      <c r="V17" s="27">
        <f t="shared" si="15"/>
        <v>5.9540400000000009</v>
      </c>
      <c r="W17" s="27">
        <f t="shared" si="15"/>
        <v>10.94904</v>
      </c>
      <c r="X17" s="27">
        <f t="shared" si="15"/>
        <v>6.0739199999999993</v>
      </c>
      <c r="Y17" s="27">
        <f t="shared" ref="Y17:Z17" si="16">SUM(Y18:Y21)</f>
        <v>11.628359999999999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0.11988</v>
      </c>
      <c r="D18" s="8">
        <v>7.9919999999999991E-2</v>
      </c>
      <c r="E18" s="8">
        <v>7.9919999999999991E-2</v>
      </c>
      <c r="F18" s="8">
        <v>0</v>
      </c>
      <c r="G18" s="8">
        <v>0.23976</v>
      </c>
      <c r="H18" s="8">
        <v>0.27971999999999997</v>
      </c>
      <c r="I18" s="8">
        <v>0.11988</v>
      </c>
      <c r="J18" s="8">
        <v>7.9919999999999991E-2</v>
      </c>
      <c r="K18" s="8">
        <v>3.9959999999999996E-2</v>
      </c>
      <c r="L18" s="8">
        <v>0.11988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8.631359999999999</v>
      </c>
      <c r="D19" s="8">
        <v>16.50348</v>
      </c>
      <c r="E19" s="8">
        <v>16.103879999999997</v>
      </c>
      <c r="F19" s="8">
        <v>15.34464</v>
      </c>
      <c r="G19" s="8">
        <v>15.384599999999997</v>
      </c>
      <c r="H19" s="8">
        <v>13.70628</v>
      </c>
      <c r="I19" s="8">
        <v>10.988999999999999</v>
      </c>
      <c r="J19" s="8">
        <v>16.703279999999999</v>
      </c>
      <c r="K19" s="8">
        <v>18.781200000000002</v>
      </c>
      <c r="L19" s="8">
        <v>11.14884</v>
      </c>
      <c r="M19" s="8">
        <v>16.183799999999998</v>
      </c>
      <c r="N19" s="8">
        <v>15.944039999999999</v>
      </c>
      <c r="O19" s="8">
        <v>18.421559999999999</v>
      </c>
      <c r="P19" s="8">
        <v>19.220760000000002</v>
      </c>
      <c r="Q19" s="8">
        <v>14.745239999999999</v>
      </c>
      <c r="R19" s="8">
        <v>9.1108799999999981</v>
      </c>
      <c r="S19" s="8">
        <v>16.783200000000001</v>
      </c>
      <c r="T19" s="8">
        <v>21.434224319999998</v>
      </c>
      <c r="U19" s="8">
        <v>17.6639184</v>
      </c>
      <c r="V19" s="8">
        <v>5.9540400000000009</v>
      </c>
      <c r="W19" s="8">
        <v>10.94904</v>
      </c>
      <c r="X19" s="8">
        <v>6.0739199999999993</v>
      </c>
      <c r="Y19" s="8">
        <v>11.628359999999999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1.0537843814072492</v>
      </c>
      <c r="R22" s="27">
        <f t="shared" si="18"/>
        <v>1.0374605277611937</v>
      </c>
      <c r="S22" s="27">
        <f t="shared" si="18"/>
        <v>3.1976999999999989</v>
      </c>
      <c r="T22" s="27">
        <f t="shared" si="18"/>
        <v>4.5221948375768192E-2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1.0537843814072492</v>
      </c>
      <c r="R23" s="8">
        <v>1.0374605277611937</v>
      </c>
      <c r="S23" s="8">
        <v>3.1976999999999989</v>
      </c>
      <c r="T23" s="8">
        <v>4.5221948375768192E-2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2887.1566272</v>
      </c>
      <c r="D26" s="27">
        <f t="shared" ref="D26:X26" si="21">SUM(D27,D33)</f>
        <v>2815.3761962399999</v>
      </c>
      <c r="E26" s="27">
        <f t="shared" si="21"/>
        <v>2784.0855592799999</v>
      </c>
      <c r="F26" s="27">
        <f t="shared" si="21"/>
        <v>3001.9739320800004</v>
      </c>
      <c r="G26" s="27">
        <f t="shared" si="21"/>
        <v>2790.5068706400002</v>
      </c>
      <c r="H26" s="27">
        <f t="shared" si="21"/>
        <v>2748.2684191200001</v>
      </c>
      <c r="I26" s="27">
        <f t="shared" si="21"/>
        <v>2649.6588024000007</v>
      </c>
      <c r="J26" s="27">
        <f t="shared" si="21"/>
        <v>2647.5091563600008</v>
      </c>
      <c r="K26" s="27">
        <f t="shared" si="21"/>
        <v>2714.3360488800008</v>
      </c>
      <c r="L26" s="27">
        <f t="shared" si="21"/>
        <v>2242.1518624800001</v>
      </c>
      <c r="M26" s="27">
        <f t="shared" si="21"/>
        <v>2253.1997826000002</v>
      </c>
      <c r="N26" s="27">
        <f t="shared" si="21"/>
        <v>2510.0243845199998</v>
      </c>
      <c r="O26" s="27">
        <f t="shared" si="21"/>
        <v>2406.6782089199996</v>
      </c>
      <c r="P26" s="27">
        <f t="shared" si="21"/>
        <v>2580.36434388</v>
      </c>
      <c r="Q26" s="27">
        <f t="shared" si="21"/>
        <v>2578.6684807200004</v>
      </c>
      <c r="R26" s="27">
        <f t="shared" si="21"/>
        <v>2506.7895976799996</v>
      </c>
      <c r="S26" s="27">
        <f t="shared" si="21"/>
        <v>2577.0336019200008</v>
      </c>
      <c r="T26" s="27">
        <f t="shared" si="21"/>
        <v>2625.4716098400008</v>
      </c>
      <c r="U26" s="27">
        <f t="shared" si="21"/>
        <v>2682.4685256000002</v>
      </c>
      <c r="V26" s="27">
        <f t="shared" si="21"/>
        <v>2656.0647896399996</v>
      </c>
      <c r="W26" s="27">
        <f t="shared" si="21"/>
        <v>2379.3787926000009</v>
      </c>
      <c r="X26" s="27">
        <f t="shared" si="21"/>
        <v>2606.4599450400001</v>
      </c>
      <c r="Y26" s="27">
        <f t="shared" ref="Y26:Z26" si="22">SUM(Y27,Y33)</f>
        <v>2520.0198126000005</v>
      </c>
      <c r="Z26" s="27">
        <f t="shared" si="22"/>
        <v>2612.06083584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2887.1566272</v>
      </c>
      <c r="D33" s="19">
        <f t="shared" ref="D33:X33" si="27">SUM(D34:D50)</f>
        <v>2815.3761962399999</v>
      </c>
      <c r="E33" s="19">
        <f t="shared" si="27"/>
        <v>2784.0855592799999</v>
      </c>
      <c r="F33" s="19">
        <f t="shared" si="27"/>
        <v>3001.9739320800004</v>
      </c>
      <c r="G33" s="19">
        <f t="shared" si="27"/>
        <v>2790.5068706400002</v>
      </c>
      <c r="H33" s="19">
        <f t="shared" si="27"/>
        <v>2748.2684191200001</v>
      </c>
      <c r="I33" s="19">
        <f t="shared" si="27"/>
        <v>2649.6588024000007</v>
      </c>
      <c r="J33" s="19">
        <f t="shared" si="27"/>
        <v>2647.5091563600008</v>
      </c>
      <c r="K33" s="19">
        <f t="shared" si="27"/>
        <v>2714.3360488800008</v>
      </c>
      <c r="L33" s="19">
        <f t="shared" si="27"/>
        <v>2242.1518624800001</v>
      </c>
      <c r="M33" s="19">
        <f t="shared" si="27"/>
        <v>2253.1997826000002</v>
      </c>
      <c r="N33" s="19">
        <f t="shared" si="27"/>
        <v>2510.0243845199998</v>
      </c>
      <c r="O33" s="19">
        <f t="shared" si="27"/>
        <v>2406.6782089199996</v>
      </c>
      <c r="P33" s="19">
        <f t="shared" si="27"/>
        <v>2580.36434388</v>
      </c>
      <c r="Q33" s="19">
        <f t="shared" si="27"/>
        <v>2578.6684807200004</v>
      </c>
      <c r="R33" s="19">
        <f t="shared" si="27"/>
        <v>2506.7895976799996</v>
      </c>
      <c r="S33" s="19">
        <f t="shared" si="27"/>
        <v>2577.0336019200008</v>
      </c>
      <c r="T33" s="19">
        <f t="shared" si="27"/>
        <v>2625.4716098400008</v>
      </c>
      <c r="U33" s="19">
        <f t="shared" si="27"/>
        <v>2682.4685256000002</v>
      </c>
      <c r="V33" s="19">
        <f t="shared" si="27"/>
        <v>2656.0647896399996</v>
      </c>
      <c r="W33" s="19">
        <f t="shared" si="27"/>
        <v>2379.3787926000009</v>
      </c>
      <c r="X33" s="19">
        <f t="shared" si="27"/>
        <v>2606.4599450400001</v>
      </c>
      <c r="Y33" s="19">
        <f t="shared" ref="Y33:Z33" si="28">SUM(Y34:Y50)</f>
        <v>2520.0198126000005</v>
      </c>
      <c r="Z33" s="19">
        <f t="shared" si="28"/>
        <v>2612.06083584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119.96455896000001</v>
      </c>
      <c r="D36" s="8">
        <v>141.40755432</v>
      </c>
      <c r="E36" s="8">
        <v>147.36141792000001</v>
      </c>
      <c r="F36" s="8">
        <v>216.00621684000001</v>
      </c>
      <c r="G36" s="8">
        <v>223.57609667999995</v>
      </c>
      <c r="H36" s="8">
        <v>187.43516783999999</v>
      </c>
      <c r="I36" s="8">
        <v>207.57131171999998</v>
      </c>
      <c r="J36" s="8">
        <v>183.89919527999999</v>
      </c>
      <c r="K36" s="8">
        <v>228.94479612000006</v>
      </c>
      <c r="L36" s="8">
        <v>173.23971228000008</v>
      </c>
      <c r="M36" s="8">
        <v>183.46781844000003</v>
      </c>
      <c r="N36" s="8">
        <v>170.75980656000002</v>
      </c>
      <c r="O36" s="8">
        <v>129.27562020000005</v>
      </c>
      <c r="P36" s="8">
        <v>122.71046904000004</v>
      </c>
      <c r="Q36" s="8">
        <v>128.42922204000001</v>
      </c>
      <c r="R36" s="8">
        <v>137.29164227999999</v>
      </c>
      <c r="S36" s="8">
        <v>124.61770439999999</v>
      </c>
      <c r="T36" s="8">
        <v>143.63894699999997</v>
      </c>
      <c r="U36" s="8">
        <v>135.86734908000003</v>
      </c>
      <c r="V36" s="8">
        <v>149.28796188000007</v>
      </c>
      <c r="W36" s="8">
        <v>125.31758436000003</v>
      </c>
      <c r="X36" s="8">
        <v>122.98896720000002</v>
      </c>
      <c r="Y36" s="8">
        <v>133.53441588000001</v>
      </c>
      <c r="Z36" s="8">
        <v>147.54746195999999</v>
      </c>
    </row>
    <row r="37" spans="1:26" ht="11.25" customHeight="1" x14ac:dyDescent="0.2">
      <c r="A37" s="28" t="s">
        <v>60</v>
      </c>
      <c r="B37" s="7" t="s">
        <v>61</v>
      </c>
      <c r="C37" s="8">
        <v>3.0701008799999987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9.230760000000001E-3</v>
      </c>
      <c r="K37" s="8">
        <v>0</v>
      </c>
      <c r="L37" s="8">
        <v>3.0491445600000002</v>
      </c>
      <c r="M37" s="8">
        <v>2.9937599999999985E-3</v>
      </c>
      <c r="N37" s="8">
        <v>0</v>
      </c>
      <c r="O37" s="8">
        <v>3.0491445600000002</v>
      </c>
      <c r="P37" s="8">
        <v>0</v>
      </c>
      <c r="Q37" s="8">
        <v>4.914756E-2</v>
      </c>
      <c r="R37" s="8">
        <v>3.0686040000000001E-2</v>
      </c>
      <c r="S37" s="8">
        <v>5.8378320000000004E-2</v>
      </c>
      <c r="T37" s="8">
        <v>0.92382444000000019</v>
      </c>
      <c r="U37" s="8">
        <v>0.94727556000000002</v>
      </c>
      <c r="V37" s="8">
        <v>0.34004124000000002</v>
      </c>
      <c r="W37" s="8">
        <v>0.21729707999999998</v>
      </c>
      <c r="X37" s="8">
        <v>0.99916739999999993</v>
      </c>
      <c r="Y37" s="8">
        <v>1.2227014799999998</v>
      </c>
      <c r="Z37" s="8">
        <v>1.9332205199999997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4.6171879200000001</v>
      </c>
      <c r="D41" s="8">
        <v>3.0760545599999993</v>
      </c>
      <c r="E41" s="8">
        <v>2.3419843199999999</v>
      </c>
      <c r="F41" s="8">
        <v>1.779525</v>
      </c>
      <c r="G41" s="8">
        <v>1.2235366800000003</v>
      </c>
      <c r="H41" s="8">
        <v>8.9103081599999996</v>
      </c>
      <c r="I41" s="8">
        <v>9.9969184799999997</v>
      </c>
      <c r="J41" s="8">
        <v>2.8695002400000003</v>
      </c>
      <c r="K41" s="8">
        <v>2.9044436400000002</v>
      </c>
      <c r="L41" s="8">
        <v>0.72138708000000007</v>
      </c>
      <c r="M41" s="8">
        <v>0.64192320000000014</v>
      </c>
      <c r="N41" s="8">
        <v>1.1184476400000003</v>
      </c>
      <c r="O41" s="8">
        <v>1.7318984399999999</v>
      </c>
      <c r="P41" s="8">
        <v>1.8970383600000003</v>
      </c>
      <c r="Q41" s="8">
        <v>0.38774231999999997</v>
      </c>
      <c r="R41" s="8">
        <v>0.51483276000000011</v>
      </c>
      <c r="S41" s="8">
        <v>0.34632791999999996</v>
      </c>
      <c r="T41" s="8">
        <v>0.94994279999999998</v>
      </c>
      <c r="U41" s="8">
        <v>0.77186088000000008</v>
      </c>
      <c r="V41" s="8">
        <v>1.4386327200000002</v>
      </c>
      <c r="W41" s="8">
        <v>0.66728951999999997</v>
      </c>
      <c r="X41" s="8">
        <v>0.52415099999999992</v>
      </c>
      <c r="Y41" s="8">
        <v>0.46021751999999988</v>
      </c>
      <c r="Z41" s="8">
        <v>0.4446871200000001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1776.67601904</v>
      </c>
      <c r="D43" s="8">
        <v>1754.45064288</v>
      </c>
      <c r="E43" s="8">
        <v>1753.0730942399998</v>
      </c>
      <c r="F43" s="8">
        <v>2026.4780858399999</v>
      </c>
      <c r="G43" s="8">
        <v>1866.8593054800003</v>
      </c>
      <c r="H43" s="8">
        <v>1868.4422593200002</v>
      </c>
      <c r="I43" s="8">
        <v>1673.8669818000001</v>
      </c>
      <c r="J43" s="8">
        <v>1770.6475098000005</v>
      </c>
      <c r="K43" s="8">
        <v>1811.3206737600003</v>
      </c>
      <c r="L43" s="8">
        <v>1625.0648403599998</v>
      </c>
      <c r="M43" s="8">
        <v>1610.51574996</v>
      </c>
      <c r="N43" s="8">
        <v>1862.7738760800003</v>
      </c>
      <c r="O43" s="8">
        <v>1790.6120949599999</v>
      </c>
      <c r="P43" s="8">
        <v>2081.26232028</v>
      </c>
      <c r="Q43" s="8">
        <v>2065.6349859600004</v>
      </c>
      <c r="R43" s="8">
        <v>2032.7992307999996</v>
      </c>
      <c r="S43" s="8">
        <v>2071.8331545600004</v>
      </c>
      <c r="T43" s="8">
        <v>2099.9798024400002</v>
      </c>
      <c r="U43" s="8">
        <v>2140.85250288</v>
      </c>
      <c r="V43" s="8">
        <v>2109.0237667199999</v>
      </c>
      <c r="W43" s="8">
        <v>1943.5562733600002</v>
      </c>
      <c r="X43" s="8">
        <v>2216.7278499600002</v>
      </c>
      <c r="Y43" s="8">
        <v>2145.91107276</v>
      </c>
      <c r="Z43" s="8">
        <v>2183.8440779999996</v>
      </c>
    </row>
    <row r="44" spans="1:26" ht="11.25" customHeight="1" x14ac:dyDescent="0.2">
      <c r="A44" s="28" t="s">
        <v>74</v>
      </c>
      <c r="B44" s="7" t="s">
        <v>75</v>
      </c>
      <c r="C44" s="8">
        <v>982.82876039999996</v>
      </c>
      <c r="D44" s="8">
        <v>916.44194447999985</v>
      </c>
      <c r="E44" s="8">
        <v>881.30906279999999</v>
      </c>
      <c r="F44" s="8">
        <v>730.97832455999992</v>
      </c>
      <c r="G44" s="8">
        <v>663.16598639999995</v>
      </c>
      <c r="H44" s="8">
        <v>638.7172768800001</v>
      </c>
      <c r="I44" s="8">
        <v>716.5258250400002</v>
      </c>
      <c r="J44" s="8">
        <v>651.33270287999994</v>
      </c>
      <c r="K44" s="8">
        <v>537.90337440000008</v>
      </c>
      <c r="L44" s="8">
        <v>404.24143823999998</v>
      </c>
      <c r="M44" s="8">
        <v>438.42555072000005</v>
      </c>
      <c r="N44" s="8">
        <v>445.96053360000008</v>
      </c>
      <c r="O44" s="8">
        <v>458.41602024000002</v>
      </c>
      <c r="P44" s="8">
        <v>350.11088136000001</v>
      </c>
      <c r="Q44" s="8">
        <v>357.45973272000009</v>
      </c>
      <c r="R44" s="8">
        <v>312.22169280000003</v>
      </c>
      <c r="S44" s="8">
        <v>353.04468192000007</v>
      </c>
      <c r="T44" s="8">
        <v>340.87870224</v>
      </c>
      <c r="U44" s="8">
        <v>375.99653736000005</v>
      </c>
      <c r="V44" s="8">
        <v>367.58662488000004</v>
      </c>
      <c r="W44" s="8">
        <v>284.41147032000003</v>
      </c>
      <c r="X44" s="8">
        <v>233.23589064000001</v>
      </c>
      <c r="Y44" s="8">
        <v>183.98710656</v>
      </c>
      <c r="Z44" s="8">
        <v>204.73519824000005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9.763560000000001E-3</v>
      </c>
      <c r="I45" s="8">
        <v>6.5969999999999987E-3</v>
      </c>
      <c r="J45" s="8">
        <v>6.5969999999999987E-3</v>
      </c>
      <c r="K45" s="8">
        <v>3.1665599999999988E-3</v>
      </c>
      <c r="L45" s="8">
        <v>3.1665599999999988E-3</v>
      </c>
      <c r="M45" s="8">
        <v>3.1665599999999988E-3</v>
      </c>
      <c r="N45" s="8">
        <v>3.1665599999999988E-3</v>
      </c>
      <c r="O45" s="8">
        <v>3.1665599999999988E-3</v>
      </c>
      <c r="P45" s="8">
        <v>3.1665599999999988E-3</v>
      </c>
      <c r="Q45" s="8">
        <v>3.1665599999999988E-3</v>
      </c>
      <c r="R45" s="8">
        <v>3.1665599999999988E-3</v>
      </c>
      <c r="S45" s="8">
        <v>0</v>
      </c>
      <c r="T45" s="8">
        <v>0</v>
      </c>
      <c r="U45" s="8">
        <v>7.3622519999999997E-2</v>
      </c>
      <c r="V45" s="8">
        <v>7.3622519999999997E-2</v>
      </c>
      <c r="W45" s="8">
        <v>0</v>
      </c>
      <c r="X45" s="8">
        <v>0.23010336000000001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6.1245990000000026</v>
      </c>
      <c r="G48" s="8">
        <v>9.1870739999999991</v>
      </c>
      <c r="H48" s="8">
        <v>15.312024000000001</v>
      </c>
      <c r="I48" s="8">
        <v>12.249549000000002</v>
      </c>
      <c r="J48" s="8">
        <v>12.249549000000002</v>
      </c>
      <c r="K48" s="8">
        <v>106.764723</v>
      </c>
      <c r="L48" s="8">
        <v>9.3373019999999993</v>
      </c>
      <c r="M48" s="8">
        <v>9.1870739999999991</v>
      </c>
      <c r="N48" s="8">
        <v>18.374148000000005</v>
      </c>
      <c r="O48" s="8">
        <v>18.374148000000005</v>
      </c>
      <c r="P48" s="8">
        <v>21.436623000000001</v>
      </c>
      <c r="Q48" s="8">
        <v>21.463298999999999</v>
      </c>
      <c r="R48" s="8">
        <v>18.719882999999999</v>
      </c>
      <c r="S48" s="8">
        <v>21.839922000000001</v>
      </c>
      <c r="T48" s="8">
        <v>18.719882999999999</v>
      </c>
      <c r="U48" s="8">
        <v>18.719882999999999</v>
      </c>
      <c r="V48" s="8">
        <v>24.959961000000003</v>
      </c>
      <c r="W48" s="8">
        <v>21.839922000000001</v>
      </c>
      <c r="X48" s="8">
        <v>24.959961000000003</v>
      </c>
      <c r="Y48" s="8">
        <v>47.111921999999993</v>
      </c>
      <c r="Z48" s="8">
        <v>63.772839000000005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20.607180840000002</v>
      </c>
      <c r="G50" s="8">
        <v>26.494871399999997</v>
      </c>
      <c r="H50" s="8">
        <v>29.441619359999997</v>
      </c>
      <c r="I50" s="8">
        <v>29.441619359999997</v>
      </c>
      <c r="J50" s="8">
        <v>26.494871399999997</v>
      </c>
      <c r="K50" s="8">
        <v>26.494871399999997</v>
      </c>
      <c r="L50" s="8">
        <v>26.494871399999997</v>
      </c>
      <c r="M50" s="8">
        <v>10.95550596</v>
      </c>
      <c r="N50" s="8">
        <v>11.034406080000002</v>
      </c>
      <c r="O50" s="8">
        <v>5.2161159599999998</v>
      </c>
      <c r="P50" s="8">
        <v>2.9438452800000001</v>
      </c>
      <c r="Q50" s="8">
        <v>5.2411845599999998</v>
      </c>
      <c r="R50" s="8">
        <v>5.2084634400000001</v>
      </c>
      <c r="S50" s="8">
        <v>5.2934327999999997</v>
      </c>
      <c r="T50" s="8">
        <v>20.380507919999999</v>
      </c>
      <c r="U50" s="8">
        <v>9.2394943200000004</v>
      </c>
      <c r="V50" s="8">
        <v>3.35417868</v>
      </c>
      <c r="W50" s="8">
        <v>3.3689559600000001</v>
      </c>
      <c r="X50" s="8">
        <v>6.7938544799999994</v>
      </c>
      <c r="Y50" s="8">
        <v>7.7923763999999993</v>
      </c>
      <c r="Z50" s="8">
        <v>9.7833510000000015</v>
      </c>
    </row>
    <row r="51" spans="1:26" ht="11.25" customHeight="1" x14ac:dyDescent="0.2">
      <c r="A51" s="25" t="s">
        <v>88</v>
      </c>
      <c r="B51" s="26" t="s">
        <v>89</v>
      </c>
      <c r="C51" s="27">
        <v>1479.9047867701249</v>
      </c>
      <c r="D51" s="27">
        <v>1430.4496500277019</v>
      </c>
      <c r="E51" s="27">
        <v>1519.6924998870952</v>
      </c>
      <c r="F51" s="27">
        <v>1478.499709806101</v>
      </c>
      <c r="G51" s="27">
        <v>1519.7563431694584</v>
      </c>
      <c r="H51" s="27">
        <v>1736.1608260613593</v>
      </c>
      <c r="I51" s="27">
        <v>1300.0690279714361</v>
      </c>
      <c r="J51" s="27">
        <v>1463.3055863520935</v>
      </c>
      <c r="K51" s="27">
        <v>1543.6152406968795</v>
      </c>
      <c r="L51" s="27">
        <v>1258.3125719830921</v>
      </c>
      <c r="M51" s="27">
        <v>1434.0952906373514</v>
      </c>
      <c r="N51" s="27">
        <v>1654.9268053832955</v>
      </c>
      <c r="O51" s="27">
        <v>1619.7586375162912</v>
      </c>
      <c r="P51" s="27">
        <v>1966.9476442910579</v>
      </c>
      <c r="Q51" s="27">
        <v>1765.0870851711643</v>
      </c>
      <c r="R51" s="27">
        <v>1560.1469800670907</v>
      </c>
      <c r="S51" s="27">
        <v>1662.6212829869357</v>
      </c>
      <c r="T51" s="27">
        <v>1689.6938828096145</v>
      </c>
      <c r="U51" s="27">
        <v>1775.6492386523187</v>
      </c>
      <c r="V51" s="27">
        <v>1651.3793791792903</v>
      </c>
      <c r="W51" s="27">
        <v>1667.4440899494111</v>
      </c>
      <c r="X51" s="27">
        <v>1888.5884595034443</v>
      </c>
      <c r="Y51" s="27">
        <v>1698.4476234028814</v>
      </c>
      <c r="Z51" s="27">
        <v>1479.5869488527289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4.4334576000000006</v>
      </c>
      <c r="D52" s="27">
        <f t="shared" ref="D52:X52" si="30">SUM(D53:D54)</f>
        <v>0</v>
      </c>
      <c r="E52" s="27">
        <f t="shared" si="30"/>
        <v>11.583</v>
      </c>
      <c r="F52" s="27">
        <f t="shared" si="30"/>
        <v>22.483168062644729</v>
      </c>
      <c r="G52" s="27">
        <f t="shared" si="30"/>
        <v>17.719376167284004</v>
      </c>
      <c r="H52" s="27">
        <f t="shared" si="30"/>
        <v>4.7430728864793377</v>
      </c>
      <c r="I52" s="27">
        <f t="shared" si="30"/>
        <v>3.9598154545796889</v>
      </c>
      <c r="J52" s="27">
        <f t="shared" si="30"/>
        <v>5.0321666375107785</v>
      </c>
      <c r="K52" s="27">
        <f t="shared" si="30"/>
        <v>5.5312121438641331</v>
      </c>
      <c r="L52" s="27">
        <f t="shared" si="30"/>
        <v>5.2793515631869843</v>
      </c>
      <c r="M52" s="27">
        <f t="shared" si="30"/>
        <v>6.433953415381894</v>
      </c>
      <c r="N52" s="27">
        <f t="shared" si="30"/>
        <v>21.309442361229205</v>
      </c>
      <c r="O52" s="27">
        <f t="shared" si="30"/>
        <v>25.010013600000001</v>
      </c>
      <c r="P52" s="27">
        <f t="shared" si="30"/>
        <v>29.493406799999999</v>
      </c>
      <c r="Q52" s="27">
        <f t="shared" si="30"/>
        <v>20.1070584</v>
      </c>
      <c r="R52" s="27">
        <f t="shared" si="30"/>
        <v>0</v>
      </c>
      <c r="S52" s="27">
        <f t="shared" si="30"/>
        <v>0</v>
      </c>
      <c r="T52" s="27">
        <f t="shared" si="30"/>
        <v>9.4929120000000005</v>
      </c>
      <c r="U52" s="27">
        <f t="shared" si="30"/>
        <v>10.017985598365655</v>
      </c>
      <c r="V52" s="27">
        <f t="shared" si="30"/>
        <v>6.4160504201341171</v>
      </c>
      <c r="W52" s="27">
        <f t="shared" si="30"/>
        <v>6.0241896000000024</v>
      </c>
      <c r="X52" s="27">
        <f t="shared" si="30"/>
        <v>6.8380883999999993</v>
      </c>
      <c r="Y52" s="27">
        <f t="shared" ref="Y52:Z52" si="31">SUM(Y53:Y54)</f>
        <v>11.880554399999998</v>
      </c>
      <c r="Z52" s="27">
        <f t="shared" si="31"/>
        <v>10.2543012</v>
      </c>
    </row>
    <row r="53" spans="1:26" ht="11.25" customHeight="1" x14ac:dyDescent="0.2">
      <c r="A53" s="29" t="s">
        <v>116</v>
      </c>
      <c r="B53" s="7" t="s">
        <v>117</v>
      </c>
      <c r="C53" s="8">
        <v>4.4334576000000006</v>
      </c>
      <c r="D53" s="8">
        <v>0</v>
      </c>
      <c r="E53" s="8">
        <v>11.583</v>
      </c>
      <c r="F53" s="8">
        <v>20.163171599999998</v>
      </c>
      <c r="G53" s="8">
        <v>14.728942800000002</v>
      </c>
      <c r="H53" s="8">
        <v>2.0020571999999999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15.978362399999996</v>
      </c>
      <c r="O53" s="8">
        <v>25.010013600000001</v>
      </c>
      <c r="P53" s="8">
        <v>29.493406799999999</v>
      </c>
      <c r="Q53" s="8">
        <v>20.1070584</v>
      </c>
      <c r="R53" s="8">
        <v>0</v>
      </c>
      <c r="S53" s="8">
        <v>0</v>
      </c>
      <c r="T53" s="8">
        <v>9.4929120000000005</v>
      </c>
      <c r="U53" s="8">
        <v>9.9814572000000013</v>
      </c>
      <c r="V53" s="8">
        <v>6.3850644000000019</v>
      </c>
      <c r="W53" s="8">
        <v>6.0241896000000024</v>
      </c>
      <c r="X53" s="8">
        <v>6.8380883999999993</v>
      </c>
      <c r="Y53" s="8">
        <v>11.880554399999998</v>
      </c>
      <c r="Z53" s="8">
        <v>10.2543012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2.3199964626447311</v>
      </c>
      <c r="G54" s="45">
        <v>2.9904333672840004</v>
      </c>
      <c r="H54" s="45">
        <v>2.7410156864793378</v>
      </c>
      <c r="I54" s="45">
        <v>3.9598154545796889</v>
      </c>
      <c r="J54" s="45">
        <v>5.0321666375107785</v>
      </c>
      <c r="K54" s="45">
        <v>5.5312121438641331</v>
      </c>
      <c r="L54" s="45">
        <v>5.2793515631869843</v>
      </c>
      <c r="M54" s="45">
        <v>6.433953415381894</v>
      </c>
      <c r="N54" s="45">
        <v>5.3310799612292099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3.6528398365654795E-2</v>
      </c>
      <c r="V54" s="45">
        <v>3.0986020134115201E-2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8.6803881749585923</v>
      </c>
      <c r="D61" s="49">
        <f t="shared" ref="D61:X61" si="33">SUM(D62:D72)</f>
        <v>12.597340577958841</v>
      </c>
      <c r="E61" s="49">
        <f t="shared" si="33"/>
        <v>20.111341814698797</v>
      </c>
      <c r="F61" s="49">
        <f t="shared" si="33"/>
        <v>20.598906556201527</v>
      </c>
      <c r="G61" s="49">
        <f t="shared" si="33"/>
        <v>23.186645891971303</v>
      </c>
      <c r="H61" s="49">
        <f t="shared" si="33"/>
        <v>189.06093456017481</v>
      </c>
      <c r="I61" s="49">
        <f t="shared" si="33"/>
        <v>180.0333347050196</v>
      </c>
      <c r="J61" s="49">
        <f t="shared" si="33"/>
        <v>125.84787314480712</v>
      </c>
      <c r="K61" s="49">
        <f t="shared" si="33"/>
        <v>189.58314440111192</v>
      </c>
      <c r="L61" s="49">
        <f t="shared" si="33"/>
        <v>253.88112127292655</v>
      </c>
      <c r="M61" s="49">
        <f t="shared" si="33"/>
        <v>292.38248906995784</v>
      </c>
      <c r="N61" s="49">
        <f t="shared" si="33"/>
        <v>234.49046115978763</v>
      </c>
      <c r="O61" s="49">
        <f t="shared" si="33"/>
        <v>212.83716112275388</v>
      </c>
      <c r="P61" s="49">
        <f t="shared" si="33"/>
        <v>166.27841239137661</v>
      </c>
      <c r="Q61" s="49">
        <f t="shared" si="33"/>
        <v>166.31650147833216</v>
      </c>
      <c r="R61" s="49">
        <f t="shared" si="33"/>
        <v>345.84200454775163</v>
      </c>
      <c r="S61" s="49">
        <f t="shared" si="33"/>
        <v>279.72578105143134</v>
      </c>
      <c r="T61" s="49">
        <f t="shared" si="33"/>
        <v>259.91134705417187</v>
      </c>
      <c r="U61" s="49">
        <f t="shared" si="33"/>
        <v>228.55782971806465</v>
      </c>
      <c r="V61" s="49">
        <f t="shared" si="33"/>
        <v>198.38939143577119</v>
      </c>
      <c r="W61" s="49">
        <f t="shared" si="33"/>
        <v>257.20047022677625</v>
      </c>
      <c r="X61" s="49">
        <f t="shared" si="33"/>
        <v>301.01105637033783</v>
      </c>
      <c r="Y61" s="49">
        <f t="shared" ref="Y61:Z61" si="34">SUM(Y62:Y72)</f>
        <v>271.38226929601962</v>
      </c>
      <c r="Z61" s="49">
        <f t="shared" si="34"/>
        <v>349.81733015231714</v>
      </c>
    </row>
    <row r="62" spans="1:26" ht="11.25" customHeight="1" x14ac:dyDescent="0.2">
      <c r="A62" s="50" t="s">
        <v>92</v>
      </c>
      <c r="B62" s="51" t="s">
        <v>93</v>
      </c>
      <c r="C62" s="52">
        <v>8.6240448000000001</v>
      </c>
      <c r="D62" s="52">
        <v>12.544358399999997</v>
      </c>
      <c r="E62" s="52">
        <v>20.047507199999998</v>
      </c>
      <c r="F62" s="52">
        <v>17.135999999999996</v>
      </c>
      <c r="G62" s="52">
        <v>18.704044800000002</v>
      </c>
      <c r="H62" s="52">
        <v>184.71640319999997</v>
      </c>
      <c r="I62" s="52">
        <v>170.57738879999999</v>
      </c>
      <c r="J62" s="52">
        <v>111.76341120000002</v>
      </c>
      <c r="K62" s="52">
        <v>177.01326719999994</v>
      </c>
      <c r="L62" s="52">
        <v>228.85591680000002</v>
      </c>
      <c r="M62" s="52">
        <v>270.26616959999996</v>
      </c>
      <c r="N62" s="52">
        <v>216.26035199999993</v>
      </c>
      <c r="O62" s="52">
        <v>198.75824639999999</v>
      </c>
      <c r="P62" s="52">
        <v>142.44007679999996</v>
      </c>
      <c r="Q62" s="52">
        <v>138.97416959999995</v>
      </c>
      <c r="R62" s="52">
        <v>299.8203264</v>
      </c>
      <c r="S62" s="52">
        <v>187.60896</v>
      </c>
      <c r="T62" s="52">
        <v>159.09304320000001</v>
      </c>
      <c r="U62" s="52">
        <v>103.34499839999999</v>
      </c>
      <c r="V62" s="52">
        <v>84.390969599999991</v>
      </c>
      <c r="W62" s="52">
        <v>135.85622400000003</v>
      </c>
      <c r="X62" s="52">
        <v>169.50165120000003</v>
      </c>
      <c r="Y62" s="52">
        <v>107.86728959999995</v>
      </c>
      <c r="Z62" s="52">
        <v>190.820448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5.6343374958592284E-2</v>
      </c>
      <c r="D64" s="52">
        <v>5.2982177958845009E-2</v>
      </c>
      <c r="E64" s="52">
        <v>6.3834614698798808E-2</v>
      </c>
      <c r="F64" s="52">
        <v>6.3066556201529886E-2</v>
      </c>
      <c r="G64" s="52">
        <v>8.2681091971300025E-2</v>
      </c>
      <c r="H64" s="52">
        <v>7.5505920174824659E-2</v>
      </c>
      <c r="I64" s="52">
        <v>8.334302501962626E-2</v>
      </c>
      <c r="J64" s="52">
        <v>7.5318264807088281E-2</v>
      </c>
      <c r="K64" s="52">
        <v>6.1305681111987177E-2</v>
      </c>
      <c r="L64" s="52">
        <v>4.3062072926549524E-2</v>
      </c>
      <c r="M64" s="52">
        <v>6.4323629957872677E-2</v>
      </c>
      <c r="N64" s="52">
        <v>0.88853043978771196</v>
      </c>
      <c r="O64" s="52">
        <v>1.2699203227539162</v>
      </c>
      <c r="P64" s="52">
        <v>6.26512423137663</v>
      </c>
      <c r="Q64" s="52">
        <v>5.2136502783322181</v>
      </c>
      <c r="R64" s="52">
        <v>16.320256867751585</v>
      </c>
      <c r="S64" s="52">
        <v>23.852631771431295</v>
      </c>
      <c r="T64" s="52">
        <v>21.166970414171896</v>
      </c>
      <c r="U64" s="52">
        <v>25.900755958064632</v>
      </c>
      <c r="V64" s="52">
        <v>27.812728395771195</v>
      </c>
      <c r="W64" s="52">
        <v>29.560142386776217</v>
      </c>
      <c r="X64" s="52">
        <v>29.2490003703378</v>
      </c>
      <c r="Y64" s="52">
        <v>40.94524401601965</v>
      </c>
      <c r="Z64" s="52">
        <v>38.894981032317112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3.3998399999999998</v>
      </c>
      <c r="G65" s="52">
        <v>4.3999199999999998</v>
      </c>
      <c r="H65" s="52">
        <v>4.100039999999999</v>
      </c>
      <c r="I65" s="52">
        <v>5.6998799999999985</v>
      </c>
      <c r="J65" s="52">
        <v>7.4998799999999983</v>
      </c>
      <c r="K65" s="52">
        <v>8.2000799999999998</v>
      </c>
      <c r="L65" s="52">
        <v>7.8001200000000015</v>
      </c>
      <c r="M65" s="52">
        <v>9.5000399999999985</v>
      </c>
      <c r="N65" s="52">
        <v>7.8001200000000015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3.5639999999999998E-2</v>
      </c>
      <c r="V65" s="52">
        <v>3.024E-2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1.7841600000000001E-3</v>
      </c>
      <c r="R67" s="52">
        <v>1.7841600000000001E-3</v>
      </c>
      <c r="S67" s="52">
        <v>3.8231999999999997E-3</v>
      </c>
      <c r="T67" s="52">
        <v>1.7841600000000001E-3</v>
      </c>
      <c r="U67" s="52">
        <v>1.7841600000000001E-3</v>
      </c>
      <c r="V67" s="52">
        <v>1.7841600000000001E-3</v>
      </c>
      <c r="W67" s="52">
        <v>0</v>
      </c>
      <c r="X67" s="52">
        <v>1.7841600000000001E-3</v>
      </c>
      <c r="Y67" s="52">
        <v>1.7841600000000001E-3</v>
      </c>
      <c r="Z67" s="52">
        <v>1.7841600000000001E-3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5.3524799999999997E-3</v>
      </c>
      <c r="I68" s="52">
        <v>3.4408799999999996E-2</v>
      </c>
      <c r="J68" s="52">
        <v>1.6057439999999999E-2</v>
      </c>
      <c r="K68" s="52">
        <v>3.1860000000000013E-2</v>
      </c>
      <c r="L68" s="52">
        <v>5.3015039999999986E-2</v>
      </c>
      <c r="M68" s="52">
        <v>9.5580000000000012E-2</v>
      </c>
      <c r="N68" s="52">
        <v>0.10348128000000001</v>
      </c>
      <c r="O68" s="52">
        <v>0.16465247999999999</v>
      </c>
      <c r="P68" s="52">
        <v>0.12489119999999999</v>
      </c>
      <c r="Q68" s="52">
        <v>0.69582240000000006</v>
      </c>
      <c r="R68" s="52">
        <v>1.5828048000000001</v>
      </c>
      <c r="S68" s="52">
        <v>6.9556751999999999</v>
      </c>
      <c r="T68" s="52">
        <v>14.886011520000002</v>
      </c>
      <c r="U68" s="52">
        <v>14.886011520000002</v>
      </c>
      <c r="V68" s="52">
        <v>8.931759839999998</v>
      </c>
      <c r="W68" s="52">
        <v>11.908758239999999</v>
      </c>
      <c r="X68" s="52">
        <v>11.908758239999999</v>
      </c>
      <c r="Y68" s="52">
        <v>11.908758239999999</v>
      </c>
      <c r="Z68" s="52">
        <v>14.886011520000002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0.16363295999999999</v>
      </c>
      <c r="I69" s="52">
        <v>0.74348496000000019</v>
      </c>
      <c r="J69" s="52">
        <v>3.6192959999999998</v>
      </c>
      <c r="K69" s="52">
        <v>4.2766315199999996</v>
      </c>
      <c r="L69" s="52">
        <v>6.8137070399999988</v>
      </c>
      <c r="M69" s="52">
        <v>7.0925457599999984</v>
      </c>
      <c r="N69" s="52">
        <v>7.0446283199999993</v>
      </c>
      <c r="O69" s="52">
        <v>12.644341919999999</v>
      </c>
      <c r="P69" s="52">
        <v>17.448320160000002</v>
      </c>
      <c r="Q69" s="52">
        <v>21.431075039999996</v>
      </c>
      <c r="R69" s="52">
        <v>28.116832319999997</v>
      </c>
      <c r="S69" s="52">
        <v>59.525439839999997</v>
      </c>
      <c r="T69" s="52">
        <v>62.930126879999996</v>
      </c>
      <c r="U69" s="52">
        <v>82.166940000000011</v>
      </c>
      <c r="V69" s="52">
        <v>75.078727200000003</v>
      </c>
      <c r="W69" s="52">
        <v>77.491166399999997</v>
      </c>
      <c r="X69" s="52">
        <v>90.349862399999992</v>
      </c>
      <c r="Y69" s="52">
        <v>108.95788656000002</v>
      </c>
      <c r="Z69" s="52">
        <v>104.5925568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2.8948291199999998</v>
      </c>
      <c r="J72" s="55">
        <v>2.8739102399999998</v>
      </c>
      <c r="K72" s="55">
        <v>0</v>
      </c>
      <c r="L72" s="55">
        <v>10.31530032</v>
      </c>
      <c r="M72" s="55">
        <v>5.3638300800000005</v>
      </c>
      <c r="N72" s="55">
        <v>2.3933491199999999</v>
      </c>
      <c r="O72" s="55">
        <v>0</v>
      </c>
      <c r="P72" s="55">
        <v>0</v>
      </c>
      <c r="Q72" s="55">
        <v>0</v>
      </c>
      <c r="R72" s="55">
        <v>0</v>
      </c>
      <c r="S72" s="55">
        <v>1.7792510399999997</v>
      </c>
      <c r="T72" s="55">
        <v>1.8334108799999997</v>
      </c>
      <c r="U72" s="55">
        <v>2.22169968</v>
      </c>
      <c r="V72" s="55">
        <v>2.1431822399999998</v>
      </c>
      <c r="W72" s="55">
        <v>2.3841791999999997</v>
      </c>
      <c r="X72" s="55">
        <v>0</v>
      </c>
      <c r="Y72" s="55">
        <v>1.7013067199999998</v>
      </c>
      <c r="Z72" s="55">
        <v>0.62154863999999987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15442.850262069449</v>
      </c>
      <c r="D2" s="21">
        <f t="shared" ref="D2:X2" si="0">SUM(D3,D17,D22,D25,D26,D51,D52)</f>
        <v>15825.227086100056</v>
      </c>
      <c r="E2" s="21">
        <f t="shared" si="0"/>
        <v>17098.111152838952</v>
      </c>
      <c r="F2" s="21">
        <f t="shared" si="0"/>
        <v>14806.787581238694</v>
      </c>
      <c r="G2" s="21">
        <f t="shared" si="0"/>
        <v>14991.043214361158</v>
      </c>
      <c r="H2" s="21">
        <f t="shared" si="0"/>
        <v>15871.262785195537</v>
      </c>
      <c r="I2" s="21">
        <f t="shared" si="0"/>
        <v>15900.057906703449</v>
      </c>
      <c r="J2" s="21">
        <f t="shared" si="0"/>
        <v>14901.085784689938</v>
      </c>
      <c r="K2" s="21">
        <f t="shared" si="0"/>
        <v>14940.407453549016</v>
      </c>
      <c r="L2" s="21">
        <f t="shared" si="0"/>
        <v>13815.252051675379</v>
      </c>
      <c r="M2" s="21">
        <f t="shared" si="0"/>
        <v>12985.766353528352</v>
      </c>
      <c r="N2" s="21">
        <f t="shared" si="0"/>
        <v>14500.111848422066</v>
      </c>
      <c r="O2" s="21">
        <f t="shared" si="0"/>
        <v>15310.033877460428</v>
      </c>
      <c r="P2" s="21">
        <f t="shared" si="0"/>
        <v>15196.734875522739</v>
      </c>
      <c r="Q2" s="21">
        <f t="shared" si="0"/>
        <v>15044.33036596897</v>
      </c>
      <c r="R2" s="21">
        <f t="shared" si="0"/>
        <v>14372.128250354215</v>
      </c>
      <c r="S2" s="21">
        <f t="shared" si="0"/>
        <v>14577.082601880216</v>
      </c>
      <c r="T2" s="21">
        <f t="shared" si="0"/>
        <v>14908.578878038983</v>
      </c>
      <c r="U2" s="21">
        <f t="shared" si="0"/>
        <v>15260.270567853478</v>
      </c>
      <c r="V2" s="21">
        <f t="shared" si="0"/>
        <v>15700.494159324464</v>
      </c>
      <c r="W2" s="21">
        <f t="shared" si="0"/>
        <v>14969.332308733059</v>
      </c>
      <c r="X2" s="21">
        <f t="shared" si="0"/>
        <v>16328.225140239125</v>
      </c>
      <c r="Y2" s="21">
        <f t="shared" ref="Y2:Z2" si="1">SUM(Y3,Y17,Y22,Y25,Y26,Y51,Y52)</f>
        <v>15784.065756671429</v>
      </c>
      <c r="Z2" s="21">
        <f t="shared" si="1"/>
        <v>15996.580754817762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200.23546151361336</v>
      </c>
      <c r="D3" s="24">
        <f t="shared" ref="D3:X3" si="3">SUM(D4,D8,D11)</f>
        <v>246.86757135484598</v>
      </c>
      <c r="E3" s="24">
        <f t="shared" si="3"/>
        <v>197.24549993138629</v>
      </c>
      <c r="F3" s="24">
        <f t="shared" si="3"/>
        <v>167.79441127939293</v>
      </c>
      <c r="G3" s="24">
        <f t="shared" si="3"/>
        <v>98.266761412233663</v>
      </c>
      <c r="H3" s="24">
        <f t="shared" si="3"/>
        <v>93.455596875888261</v>
      </c>
      <c r="I3" s="24">
        <f t="shared" si="3"/>
        <v>127.81001062242672</v>
      </c>
      <c r="J3" s="24">
        <f t="shared" si="3"/>
        <v>102.90668359491491</v>
      </c>
      <c r="K3" s="24">
        <f t="shared" si="3"/>
        <v>148.48766244430624</v>
      </c>
      <c r="L3" s="24">
        <f t="shared" si="3"/>
        <v>370.22930008673006</v>
      </c>
      <c r="M3" s="24">
        <f t="shared" si="3"/>
        <v>108.8190604487465</v>
      </c>
      <c r="N3" s="24">
        <f t="shared" si="3"/>
        <v>138.77924482495698</v>
      </c>
      <c r="O3" s="24">
        <f t="shared" si="3"/>
        <v>127.72334703886224</v>
      </c>
      <c r="P3" s="24">
        <f t="shared" si="3"/>
        <v>139.21623401987205</v>
      </c>
      <c r="Q3" s="24">
        <f t="shared" si="3"/>
        <v>86.170458320924439</v>
      </c>
      <c r="R3" s="24">
        <f t="shared" si="3"/>
        <v>107.37389139933015</v>
      </c>
      <c r="S3" s="24">
        <f t="shared" si="3"/>
        <v>123.63750649287599</v>
      </c>
      <c r="T3" s="24">
        <f t="shared" si="3"/>
        <v>170.72511183699015</v>
      </c>
      <c r="U3" s="24">
        <f t="shared" si="3"/>
        <v>184.07426213447354</v>
      </c>
      <c r="V3" s="24">
        <f t="shared" si="3"/>
        <v>150.466432450273</v>
      </c>
      <c r="W3" s="24">
        <f t="shared" si="3"/>
        <v>149.93522061323364</v>
      </c>
      <c r="X3" s="24">
        <f t="shared" si="3"/>
        <v>185.35201306193204</v>
      </c>
      <c r="Y3" s="24">
        <f t="shared" ref="Y3:Z3" si="4">SUM(Y4,Y8,Y11)</f>
        <v>167.6407617181261</v>
      </c>
      <c r="Z3" s="24">
        <f t="shared" si="4"/>
        <v>161.11225833580053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103.99876614793064</v>
      </c>
      <c r="D4" s="19">
        <f t="shared" ref="D4:X4" si="6">SUM(D5:D7)</f>
        <v>153.68565774600336</v>
      </c>
      <c r="E4" s="19">
        <f t="shared" si="6"/>
        <v>118.7749592891589</v>
      </c>
      <c r="F4" s="19">
        <f t="shared" si="6"/>
        <v>73.979094072049378</v>
      </c>
      <c r="G4" s="19">
        <f t="shared" si="6"/>
        <v>51.924106508382138</v>
      </c>
      <c r="H4" s="19">
        <f t="shared" si="6"/>
        <v>53.561608302918373</v>
      </c>
      <c r="I4" s="19">
        <f t="shared" si="6"/>
        <v>45.248195243620799</v>
      </c>
      <c r="J4" s="19">
        <f t="shared" si="6"/>
        <v>34.771099401841241</v>
      </c>
      <c r="K4" s="19">
        <f t="shared" si="6"/>
        <v>45.830235276520611</v>
      </c>
      <c r="L4" s="19">
        <f t="shared" si="6"/>
        <v>101.58262108700531</v>
      </c>
      <c r="M4" s="19">
        <f t="shared" si="6"/>
        <v>29.129176641448666</v>
      </c>
      <c r="N4" s="19">
        <f t="shared" si="6"/>
        <v>31.736799090512118</v>
      </c>
      <c r="O4" s="19">
        <f t="shared" si="6"/>
        <v>27.024942397160189</v>
      </c>
      <c r="P4" s="19">
        <f t="shared" si="6"/>
        <v>44.169420402916721</v>
      </c>
      <c r="Q4" s="19">
        <f t="shared" si="6"/>
        <v>15.227202607463022</v>
      </c>
      <c r="R4" s="19">
        <f t="shared" si="6"/>
        <v>34.685459366540265</v>
      </c>
      <c r="S4" s="19">
        <f t="shared" si="6"/>
        <v>55.903709241074282</v>
      </c>
      <c r="T4" s="19">
        <f t="shared" si="6"/>
        <v>59.194925505374208</v>
      </c>
      <c r="U4" s="19">
        <f t="shared" si="6"/>
        <v>75.424664752230754</v>
      </c>
      <c r="V4" s="19">
        <f t="shared" si="6"/>
        <v>51.835220133734197</v>
      </c>
      <c r="W4" s="19">
        <f t="shared" si="6"/>
        <v>42.104731601382674</v>
      </c>
      <c r="X4" s="19">
        <f t="shared" si="6"/>
        <v>37.137526998106516</v>
      </c>
      <c r="Y4" s="19">
        <f t="shared" ref="Y4:Z4" si="7">SUM(Y5:Y7)</f>
        <v>34.892576189056847</v>
      </c>
      <c r="Z4" s="19">
        <f t="shared" si="7"/>
        <v>27.879796817891208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2.823854682343486</v>
      </c>
      <c r="H5" s="8">
        <v>2.8275751759961123</v>
      </c>
      <c r="I5" s="8">
        <v>2.9730464778138068</v>
      </c>
      <c r="J5" s="8">
        <v>4.9889300684657822</v>
      </c>
      <c r="K5" s="8">
        <v>6.0051557605956107</v>
      </c>
      <c r="L5" s="8">
        <v>2.8791967547596964</v>
      </c>
      <c r="M5" s="8">
        <v>2.9012136397219295</v>
      </c>
      <c r="N5" s="8">
        <v>2.9088832197041685</v>
      </c>
      <c r="O5" s="8">
        <v>2.7849677752353585</v>
      </c>
      <c r="P5" s="8">
        <v>2.9289071721090556</v>
      </c>
      <c r="Q5" s="8">
        <v>0</v>
      </c>
      <c r="R5" s="8">
        <v>0</v>
      </c>
      <c r="S5" s="8">
        <v>0</v>
      </c>
      <c r="T5" s="8">
        <v>2.574454662465768E-2</v>
      </c>
      <c r="U5" s="8">
        <v>2.2668168094636614</v>
      </c>
      <c r="V5" s="8">
        <v>3.8369926320427586E-2</v>
      </c>
      <c r="W5" s="8">
        <v>1.8955388040165794E-2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0.10070417280000001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103.99876614793064</v>
      </c>
      <c r="D7" s="8">
        <v>153.68565774600336</v>
      </c>
      <c r="E7" s="8">
        <v>118.7749592891589</v>
      </c>
      <c r="F7" s="8">
        <v>73.979094072049378</v>
      </c>
      <c r="G7" s="8">
        <v>49.100251826038651</v>
      </c>
      <c r="H7" s="8">
        <v>50.734033126922263</v>
      </c>
      <c r="I7" s="8">
        <v>42.275148765806989</v>
      </c>
      <c r="J7" s="8">
        <v>29.782169333375457</v>
      </c>
      <c r="K7" s="8">
        <v>39.825079515924998</v>
      </c>
      <c r="L7" s="8">
        <v>98.703424332245618</v>
      </c>
      <c r="M7" s="8">
        <v>26.227963001726735</v>
      </c>
      <c r="N7" s="8">
        <v>28.827915870807949</v>
      </c>
      <c r="O7" s="8">
        <v>24.23997462192483</v>
      </c>
      <c r="P7" s="8">
        <v>41.240513230807665</v>
      </c>
      <c r="Q7" s="8">
        <v>15.227202607463022</v>
      </c>
      <c r="R7" s="8">
        <v>34.685459366540265</v>
      </c>
      <c r="S7" s="8">
        <v>55.903709241074282</v>
      </c>
      <c r="T7" s="8">
        <v>59.16918095874955</v>
      </c>
      <c r="U7" s="8">
        <v>73.157847942767091</v>
      </c>
      <c r="V7" s="8">
        <v>51.796850207413769</v>
      </c>
      <c r="W7" s="8">
        <v>42.085776213342506</v>
      </c>
      <c r="X7" s="8">
        <v>37.036822825306515</v>
      </c>
      <c r="Y7" s="8">
        <v>34.892576189056847</v>
      </c>
      <c r="Z7" s="8">
        <v>27.879796817891208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53.546678325682734</v>
      </c>
      <c r="D8" s="19">
        <f t="shared" ref="D8:X8" si="9">SUM(D9:D10)</f>
        <v>40.240988608842621</v>
      </c>
      <c r="E8" s="19">
        <f t="shared" si="9"/>
        <v>39.292234682227402</v>
      </c>
      <c r="F8" s="19">
        <f t="shared" si="9"/>
        <v>62.902236367343555</v>
      </c>
      <c r="G8" s="19">
        <f t="shared" si="9"/>
        <v>21.099587023851534</v>
      </c>
      <c r="H8" s="19">
        <f t="shared" si="9"/>
        <v>18.129560372969873</v>
      </c>
      <c r="I8" s="19">
        <f t="shared" si="9"/>
        <v>23.296543458805914</v>
      </c>
      <c r="J8" s="19">
        <f t="shared" si="9"/>
        <v>16.009542953073662</v>
      </c>
      <c r="K8" s="19">
        <f t="shared" si="9"/>
        <v>43.071106407785628</v>
      </c>
      <c r="L8" s="19">
        <f t="shared" si="9"/>
        <v>57.082062038805852</v>
      </c>
      <c r="M8" s="19">
        <f t="shared" si="9"/>
        <v>32.884065688897834</v>
      </c>
      <c r="N8" s="19">
        <f t="shared" si="9"/>
        <v>59.128052966444862</v>
      </c>
      <c r="O8" s="19">
        <f t="shared" si="9"/>
        <v>51.456061345702047</v>
      </c>
      <c r="P8" s="19">
        <f t="shared" si="9"/>
        <v>58.137411208955314</v>
      </c>
      <c r="Q8" s="19">
        <f t="shared" si="9"/>
        <v>39.512133145461434</v>
      </c>
      <c r="R8" s="19">
        <f t="shared" si="9"/>
        <v>43.087812634437881</v>
      </c>
      <c r="S8" s="19">
        <f t="shared" si="9"/>
        <v>39.723184915257697</v>
      </c>
      <c r="T8" s="19">
        <f t="shared" si="9"/>
        <v>72.039434709567956</v>
      </c>
      <c r="U8" s="19">
        <f t="shared" si="9"/>
        <v>74.003167669666794</v>
      </c>
      <c r="V8" s="19">
        <f t="shared" si="9"/>
        <v>65.422149742810802</v>
      </c>
      <c r="W8" s="19">
        <f t="shared" si="9"/>
        <v>76.681550668714962</v>
      </c>
      <c r="X8" s="19">
        <f t="shared" si="9"/>
        <v>103.38559178368153</v>
      </c>
      <c r="Y8" s="19">
        <f t="shared" ref="Y8:Z8" si="10">SUM(Y9:Y10)</f>
        <v>98.59181692076524</v>
      </c>
      <c r="Z8" s="19">
        <f t="shared" si="10"/>
        <v>97.731950927573322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2.1796991999999999</v>
      </c>
      <c r="E9" s="8">
        <v>2.1796991999999999</v>
      </c>
      <c r="F9" s="8">
        <v>2.1796991999999999</v>
      </c>
      <c r="G9" s="8">
        <v>2.1796991999999999</v>
      </c>
      <c r="H9" s="8">
        <v>2.1796991999999999</v>
      </c>
      <c r="I9" s="8">
        <v>2.1796991999999999</v>
      </c>
      <c r="J9" s="8">
        <v>2.1796991999999999</v>
      </c>
      <c r="K9" s="8">
        <v>2.1796991999999999</v>
      </c>
      <c r="L9" s="8">
        <v>0</v>
      </c>
      <c r="M9" s="8">
        <v>15.366017039999994</v>
      </c>
      <c r="N9" s="8">
        <v>11.752680719999999</v>
      </c>
      <c r="O9" s="8">
        <v>9.7122247199999965</v>
      </c>
      <c r="P9" s="8">
        <v>2.0297349599999994</v>
      </c>
      <c r="Q9" s="8">
        <v>16.326414719999992</v>
      </c>
      <c r="R9" s="8">
        <v>16.440541919999998</v>
      </c>
      <c r="S9" s="8">
        <v>4.1957308799999993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53.546678325682734</v>
      </c>
      <c r="D10" s="8">
        <v>38.061289408842619</v>
      </c>
      <c r="E10" s="8">
        <v>37.112535482227401</v>
      </c>
      <c r="F10" s="8">
        <v>60.722537167343553</v>
      </c>
      <c r="G10" s="8">
        <v>18.919887823851532</v>
      </c>
      <c r="H10" s="8">
        <v>15.949861172969873</v>
      </c>
      <c r="I10" s="8">
        <v>21.116844258805912</v>
      </c>
      <c r="J10" s="8">
        <v>13.829843753073661</v>
      </c>
      <c r="K10" s="8">
        <v>40.891407207785626</v>
      </c>
      <c r="L10" s="8">
        <v>57.082062038805852</v>
      </c>
      <c r="M10" s="8">
        <v>17.518048648897839</v>
      </c>
      <c r="N10" s="8">
        <v>47.375372246444861</v>
      </c>
      <c r="O10" s="8">
        <v>41.743836625702052</v>
      </c>
      <c r="P10" s="8">
        <v>56.107676248955315</v>
      </c>
      <c r="Q10" s="8">
        <v>23.185718425461438</v>
      </c>
      <c r="R10" s="8">
        <v>26.647270714437887</v>
      </c>
      <c r="S10" s="8">
        <v>35.527454035257698</v>
      </c>
      <c r="T10" s="8">
        <v>72.039434709567956</v>
      </c>
      <c r="U10" s="8">
        <v>74.003167669666794</v>
      </c>
      <c r="V10" s="8">
        <v>65.422149742810802</v>
      </c>
      <c r="W10" s="8">
        <v>76.681550668714962</v>
      </c>
      <c r="X10" s="8">
        <v>103.38559178368153</v>
      </c>
      <c r="Y10" s="8">
        <v>98.59181692076524</v>
      </c>
      <c r="Z10" s="8">
        <v>97.731950927573322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42.690017040000001</v>
      </c>
      <c r="D11" s="19">
        <f t="shared" ref="D11:X11" si="12">SUM(D12:D16)</f>
        <v>52.940924999999993</v>
      </c>
      <c r="E11" s="19">
        <f t="shared" si="12"/>
        <v>39.178305960000003</v>
      </c>
      <c r="F11" s="19">
        <f t="shared" si="12"/>
        <v>30.913080840000003</v>
      </c>
      <c r="G11" s="19">
        <f t="shared" si="12"/>
        <v>25.243067879999998</v>
      </c>
      <c r="H11" s="19">
        <f t="shared" si="12"/>
        <v>21.764428200000005</v>
      </c>
      <c r="I11" s="19">
        <f t="shared" si="12"/>
        <v>59.265271920000004</v>
      </c>
      <c r="J11" s="19">
        <f t="shared" si="12"/>
        <v>52.126041239999999</v>
      </c>
      <c r="K11" s="19">
        <f t="shared" si="12"/>
        <v>59.586320760000007</v>
      </c>
      <c r="L11" s="19">
        <f t="shared" si="12"/>
        <v>211.56461696091887</v>
      </c>
      <c r="M11" s="19">
        <f t="shared" si="12"/>
        <v>46.805818118399998</v>
      </c>
      <c r="N11" s="19">
        <f t="shared" si="12"/>
        <v>47.914392768000006</v>
      </c>
      <c r="O11" s="19">
        <f t="shared" si="12"/>
        <v>49.242343296000001</v>
      </c>
      <c r="P11" s="19">
        <f t="shared" si="12"/>
        <v>36.909402407999991</v>
      </c>
      <c r="Q11" s="19">
        <f t="shared" si="12"/>
        <v>31.431122567999992</v>
      </c>
      <c r="R11" s="19">
        <f t="shared" si="12"/>
        <v>29.600619398351999</v>
      </c>
      <c r="S11" s="19">
        <f t="shared" si="12"/>
        <v>28.010612336543993</v>
      </c>
      <c r="T11" s="19">
        <f t="shared" si="12"/>
        <v>39.490751622047988</v>
      </c>
      <c r="U11" s="19">
        <f t="shared" si="12"/>
        <v>34.646429712575994</v>
      </c>
      <c r="V11" s="19">
        <f t="shared" si="12"/>
        <v>33.209062573727998</v>
      </c>
      <c r="W11" s="19">
        <f t="shared" si="12"/>
        <v>31.148938343135995</v>
      </c>
      <c r="X11" s="19">
        <f t="shared" si="12"/>
        <v>44.828894280143999</v>
      </c>
      <c r="Y11" s="19">
        <f t="shared" ref="Y11:Z11" si="13">SUM(Y12:Y16)</f>
        <v>34.156368608304</v>
      </c>
      <c r="Z11" s="19">
        <f t="shared" si="13"/>
        <v>35.500510590335999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0.1038708</v>
      </c>
      <c r="U12" s="8">
        <v>0.18424296000000001</v>
      </c>
      <c r="V12" s="8">
        <v>0.12328272000000001</v>
      </c>
      <c r="W12" s="8">
        <v>0.12907224000000003</v>
      </c>
      <c r="X12" s="8">
        <v>0.15563592000000001</v>
      </c>
      <c r="Y12" s="8">
        <v>0.10966032000000002</v>
      </c>
      <c r="Z12" s="8">
        <v>4.6656720000000013E-2</v>
      </c>
    </row>
    <row r="13" spans="1:26" ht="11.25" customHeight="1" x14ac:dyDescent="0.2">
      <c r="A13" s="28" t="s">
        <v>16</v>
      </c>
      <c r="B13" s="7" t="s">
        <v>17</v>
      </c>
      <c r="C13" s="8">
        <v>20.026274399999998</v>
      </c>
      <c r="D13" s="8">
        <v>34.664338799999996</v>
      </c>
      <c r="E13" s="8">
        <v>23.917484400000003</v>
      </c>
      <c r="F13" s="8">
        <v>14.926836600000001</v>
      </c>
      <c r="G13" s="8">
        <v>9.0412421999999975</v>
      </c>
      <c r="H13" s="8">
        <v>5.9063352</v>
      </c>
      <c r="I13" s="8">
        <v>42.410604599999999</v>
      </c>
      <c r="J13" s="8">
        <v>36.578920199999999</v>
      </c>
      <c r="K13" s="8">
        <v>39.342090599999999</v>
      </c>
      <c r="L13" s="8">
        <v>35.891733560918865</v>
      </c>
      <c r="M13" s="8">
        <v>17.711080199999998</v>
      </c>
      <c r="N13" s="8">
        <v>11.595163800000002</v>
      </c>
      <c r="O13" s="8">
        <v>18.417245519999994</v>
      </c>
      <c r="P13" s="8">
        <v>18.105134639999989</v>
      </c>
      <c r="Q13" s="8">
        <v>12.149651039999991</v>
      </c>
      <c r="R13" s="8">
        <v>11.996847959999993</v>
      </c>
      <c r="S13" s="8">
        <v>5.8563993599999922</v>
      </c>
      <c r="T13" s="8">
        <v>6.181608239999993</v>
      </c>
      <c r="U13" s="8">
        <v>5.4731245199999945</v>
      </c>
      <c r="V13" s="8">
        <v>4.5538655999999973</v>
      </c>
      <c r="W13" s="8">
        <v>4.5599615999999976</v>
      </c>
      <c r="X13" s="8">
        <v>12.485440319999999</v>
      </c>
      <c r="Y13" s="8">
        <v>8.9671031999999986</v>
      </c>
      <c r="Z13" s="8">
        <v>7.6112124000000003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151.39316772000001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22.663742640000006</v>
      </c>
      <c r="D16" s="8">
        <v>18.276586200000001</v>
      </c>
      <c r="E16" s="8">
        <v>15.26082156</v>
      </c>
      <c r="F16" s="8">
        <v>15.986244240000001</v>
      </c>
      <c r="G16" s="8">
        <v>16.201825680000002</v>
      </c>
      <c r="H16" s="8">
        <v>15.858093000000004</v>
      </c>
      <c r="I16" s="8">
        <v>16.854667320000001</v>
      </c>
      <c r="J16" s="8">
        <v>15.54712104</v>
      </c>
      <c r="K16" s="8">
        <v>20.244230160000004</v>
      </c>
      <c r="L16" s="8">
        <v>24.279715680000002</v>
      </c>
      <c r="M16" s="8">
        <v>29.0947379184</v>
      </c>
      <c r="N16" s="8">
        <v>36.319228968000004</v>
      </c>
      <c r="O16" s="8">
        <v>30.825097776000003</v>
      </c>
      <c r="P16" s="8">
        <v>18.804267767999999</v>
      </c>
      <c r="Q16" s="8">
        <v>19.281471528000001</v>
      </c>
      <c r="R16" s="8">
        <v>17.603771438352005</v>
      </c>
      <c r="S16" s="8">
        <v>22.154212976544002</v>
      </c>
      <c r="T16" s="8">
        <v>33.205272582047996</v>
      </c>
      <c r="U16" s="8">
        <v>28.989062232576</v>
      </c>
      <c r="V16" s="8">
        <v>28.531914253728001</v>
      </c>
      <c r="W16" s="8">
        <v>26.459904503135999</v>
      </c>
      <c r="X16" s="8">
        <v>32.187818040144002</v>
      </c>
      <c r="Y16" s="8">
        <v>25.079605088304003</v>
      </c>
      <c r="Z16" s="8">
        <v>27.842641470336002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0.15983999999999998</v>
      </c>
      <c r="D17" s="27">
        <f t="shared" ref="D17:X17" si="15">SUM(D18:D21)</f>
        <v>0.39959999999999996</v>
      </c>
      <c r="E17" s="27">
        <f t="shared" si="15"/>
        <v>7.9919999999999991E-2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7.9919999999999991E-2</v>
      </c>
      <c r="K17" s="27">
        <f t="shared" si="15"/>
        <v>3.9959999999999996E-2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0.15983999999999998</v>
      </c>
      <c r="D18" s="8">
        <v>0.11988</v>
      </c>
      <c r="E18" s="8">
        <v>7.9919999999999991E-2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0.27971999999999997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7.9919999999999991E-2</v>
      </c>
      <c r="K19" s="8">
        <v>3.9959999999999996E-2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0.99464596797774951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1.6861231226736166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8.5849214328358209E-2</v>
      </c>
    </row>
    <row r="23" spans="1:26" ht="11.25" customHeight="1" x14ac:dyDescent="0.2">
      <c r="A23" s="29" t="s">
        <v>36</v>
      </c>
      <c r="B23" s="7" t="s">
        <v>37</v>
      </c>
      <c r="C23" s="8">
        <v>0.99464596797774951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1.6861231226736166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8.5849214328358209E-2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13608.123613773101</v>
      </c>
      <c r="D26" s="27">
        <f t="shared" ref="D26:X26" si="21">SUM(D27,D33)</f>
        <v>13895.358962454988</v>
      </c>
      <c r="E26" s="27">
        <f t="shared" si="21"/>
        <v>15333.399951447458</v>
      </c>
      <c r="F26" s="27">
        <f t="shared" si="21"/>
        <v>13353.394352135654</v>
      </c>
      <c r="G26" s="27">
        <f t="shared" si="21"/>
        <v>13369.810265307295</v>
      </c>
      <c r="H26" s="27">
        <f t="shared" si="21"/>
        <v>14144.445135087135</v>
      </c>
      <c r="I26" s="27">
        <f t="shared" si="21"/>
        <v>14140.879010509181</v>
      </c>
      <c r="J26" s="27">
        <f t="shared" si="21"/>
        <v>13212.008354650896</v>
      </c>
      <c r="K26" s="27">
        <f t="shared" si="21"/>
        <v>12432.075764261659</v>
      </c>
      <c r="L26" s="27">
        <f t="shared" si="21"/>
        <v>11057.642601312913</v>
      </c>
      <c r="M26" s="27">
        <f t="shared" si="21"/>
        <v>10363.631232652793</v>
      </c>
      <c r="N26" s="27">
        <f t="shared" si="21"/>
        <v>11724.087646014379</v>
      </c>
      <c r="O26" s="27">
        <f t="shared" si="21"/>
        <v>11105.372527200001</v>
      </c>
      <c r="P26" s="27">
        <f t="shared" si="21"/>
        <v>10731.319746480001</v>
      </c>
      <c r="Q26" s="27">
        <f t="shared" si="21"/>
        <v>10936.091950200005</v>
      </c>
      <c r="R26" s="27">
        <f t="shared" si="21"/>
        <v>11319.491081879994</v>
      </c>
      <c r="S26" s="27">
        <f t="shared" si="21"/>
        <v>11322.506674080003</v>
      </c>
      <c r="T26" s="27">
        <f t="shared" si="21"/>
        <v>11581.924976280001</v>
      </c>
      <c r="U26" s="27">
        <f t="shared" si="21"/>
        <v>11849.779869839998</v>
      </c>
      <c r="V26" s="27">
        <f t="shared" si="21"/>
        <v>12192.749366759999</v>
      </c>
      <c r="W26" s="27">
        <f t="shared" si="21"/>
        <v>12190.167234719996</v>
      </c>
      <c r="X26" s="27">
        <f t="shared" si="21"/>
        <v>12430.823702400005</v>
      </c>
      <c r="Y26" s="27">
        <f t="shared" ref="Y26:Z26" si="22">SUM(Y27,Y33)</f>
        <v>12519.445721040001</v>
      </c>
      <c r="Z26" s="27">
        <f t="shared" si="22"/>
        <v>12849.562366199998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3.1180060799999998</v>
      </c>
      <c r="H27" s="19">
        <f t="shared" si="24"/>
        <v>3.1180060799999998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3.1180060799999998</v>
      </c>
      <c r="H28" s="8">
        <v>3.1180060799999998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13608.123613773101</v>
      </c>
      <c r="D33" s="19">
        <f t="shared" ref="D33:X33" si="27">SUM(D34:D50)</f>
        <v>13895.358962454988</v>
      </c>
      <c r="E33" s="19">
        <f t="shared" si="27"/>
        <v>15333.399951447458</v>
      </c>
      <c r="F33" s="19">
        <f t="shared" si="27"/>
        <v>13353.394352135654</v>
      </c>
      <c r="G33" s="19">
        <f t="shared" si="27"/>
        <v>13366.692259227295</v>
      </c>
      <c r="H33" s="19">
        <f t="shared" si="27"/>
        <v>14141.327129007135</v>
      </c>
      <c r="I33" s="19">
        <f t="shared" si="27"/>
        <v>14140.879010509181</v>
      </c>
      <c r="J33" s="19">
        <f t="shared" si="27"/>
        <v>13212.008354650896</v>
      </c>
      <c r="K33" s="19">
        <f t="shared" si="27"/>
        <v>12432.075764261659</v>
      </c>
      <c r="L33" s="19">
        <f t="shared" si="27"/>
        <v>11057.642601312913</v>
      </c>
      <c r="M33" s="19">
        <f t="shared" si="27"/>
        <v>10363.631232652793</v>
      </c>
      <c r="N33" s="19">
        <f t="shared" si="27"/>
        <v>11724.087646014379</v>
      </c>
      <c r="O33" s="19">
        <f t="shared" si="27"/>
        <v>11105.372527200001</v>
      </c>
      <c r="P33" s="19">
        <f t="shared" si="27"/>
        <v>10731.319746480001</v>
      </c>
      <c r="Q33" s="19">
        <f t="shared" si="27"/>
        <v>10936.091950200005</v>
      </c>
      <c r="R33" s="19">
        <f t="shared" si="27"/>
        <v>11319.491081879994</v>
      </c>
      <c r="S33" s="19">
        <f t="shared" si="27"/>
        <v>11322.506674080003</v>
      </c>
      <c r="T33" s="19">
        <f t="shared" si="27"/>
        <v>11581.924976280001</v>
      </c>
      <c r="U33" s="19">
        <f t="shared" si="27"/>
        <v>11849.779869839998</v>
      </c>
      <c r="V33" s="19">
        <f t="shared" si="27"/>
        <v>12192.749366759999</v>
      </c>
      <c r="W33" s="19">
        <f t="shared" si="27"/>
        <v>12190.167234719996</v>
      </c>
      <c r="X33" s="19">
        <f t="shared" si="27"/>
        <v>12430.823702400005</v>
      </c>
      <c r="Y33" s="19">
        <f t="shared" ref="Y33:Z33" si="28">SUM(Y34:Y50)</f>
        <v>12519.445721040001</v>
      </c>
      <c r="Z33" s="19">
        <f t="shared" si="28"/>
        <v>12849.562366199998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2.8512000000000008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171.7874784</v>
      </c>
      <c r="D36" s="8">
        <v>145.04211432</v>
      </c>
      <c r="E36" s="8">
        <v>154.62962928000002</v>
      </c>
      <c r="F36" s="8">
        <v>128.54257488000002</v>
      </c>
      <c r="G36" s="8">
        <v>122.76612324</v>
      </c>
      <c r="H36" s="8">
        <v>178.32378024000002</v>
      </c>
      <c r="I36" s="8">
        <v>524.39227236000011</v>
      </c>
      <c r="J36" s="8">
        <v>186.80207292000003</v>
      </c>
      <c r="K36" s="8">
        <v>254.35445940000002</v>
      </c>
      <c r="L36" s="8">
        <v>306.97471044000002</v>
      </c>
      <c r="M36" s="8">
        <v>324.27226296000003</v>
      </c>
      <c r="N36" s="8">
        <v>322.63443935999999</v>
      </c>
      <c r="O36" s="8">
        <v>311.50836972000002</v>
      </c>
      <c r="P36" s="8">
        <v>284.18170320000002</v>
      </c>
      <c r="Q36" s="8">
        <v>329.48217755999997</v>
      </c>
      <c r="R36" s="8">
        <v>353.05252632000003</v>
      </c>
      <c r="S36" s="8">
        <v>358.28515691999996</v>
      </c>
      <c r="T36" s="8">
        <v>353.60679671999998</v>
      </c>
      <c r="U36" s="8">
        <v>358.55388720000002</v>
      </c>
      <c r="V36" s="8">
        <v>364.90823388000001</v>
      </c>
      <c r="W36" s="8">
        <v>365.5815361199999</v>
      </c>
      <c r="X36" s="8">
        <v>380.74696488000001</v>
      </c>
      <c r="Y36" s="8">
        <v>362.87560620000005</v>
      </c>
      <c r="Z36" s="8">
        <v>375.71219064000007</v>
      </c>
    </row>
    <row r="37" spans="1:26" ht="11.25" customHeight="1" x14ac:dyDescent="0.2">
      <c r="A37" s="28" t="s">
        <v>60</v>
      </c>
      <c r="B37" s="7" t="s">
        <v>61</v>
      </c>
      <c r="C37" s="8">
        <v>113.25219444000001</v>
      </c>
      <c r="D37" s="8">
        <v>82.254304439999999</v>
      </c>
      <c r="E37" s="8">
        <v>217.00743371999997</v>
      </c>
      <c r="F37" s="8">
        <v>109.23481799999999</v>
      </c>
      <c r="G37" s="8">
        <v>124.38573840000001</v>
      </c>
      <c r="H37" s="8">
        <v>187.72297236</v>
      </c>
      <c r="I37" s="8">
        <v>112.56163379999998</v>
      </c>
      <c r="J37" s="8">
        <v>168.30070488000001</v>
      </c>
      <c r="K37" s="8">
        <v>123.19447140000001</v>
      </c>
      <c r="L37" s="8">
        <v>102.55773528</v>
      </c>
      <c r="M37" s="8">
        <v>87.843903839999996</v>
      </c>
      <c r="N37" s="8">
        <v>85.553926919999995</v>
      </c>
      <c r="O37" s="8">
        <v>70.365834000000007</v>
      </c>
      <c r="P37" s="8">
        <v>80.86370291999998</v>
      </c>
      <c r="Q37" s="8">
        <v>81.166821119999994</v>
      </c>
      <c r="R37" s="8">
        <v>102.39133212</v>
      </c>
      <c r="S37" s="8">
        <v>102.08147796</v>
      </c>
      <c r="T37" s="8">
        <v>95.903105760000003</v>
      </c>
      <c r="U37" s="8">
        <v>89.117249759999979</v>
      </c>
      <c r="V37" s="8">
        <v>92.978701200000003</v>
      </c>
      <c r="W37" s="8">
        <v>88.437416759999991</v>
      </c>
      <c r="X37" s="8">
        <v>89.172634319999986</v>
      </c>
      <c r="Y37" s="8">
        <v>143.09149931999997</v>
      </c>
      <c r="Z37" s="8">
        <v>158.29830324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3.5367897600000018</v>
      </c>
      <c r="D41" s="8">
        <v>6.8067154799999976</v>
      </c>
      <c r="E41" s="8">
        <v>6.825351959999999</v>
      </c>
      <c r="F41" s="8">
        <v>7.0350123599999996</v>
      </c>
      <c r="G41" s="8">
        <v>8.0393115599999998</v>
      </c>
      <c r="H41" s="8">
        <v>5.7190698000000015</v>
      </c>
      <c r="I41" s="8">
        <v>8.8259263199999989</v>
      </c>
      <c r="J41" s="8">
        <v>4.9813758000000004</v>
      </c>
      <c r="K41" s="8">
        <v>6.6050791199999992</v>
      </c>
      <c r="L41" s="8">
        <v>2.1954808799999999</v>
      </c>
      <c r="M41" s="8">
        <v>1.5408745200000002</v>
      </c>
      <c r="N41" s="8">
        <v>1.28979972</v>
      </c>
      <c r="O41" s="8">
        <v>1.2486441600000002</v>
      </c>
      <c r="P41" s="8">
        <v>1.6772832000000002</v>
      </c>
      <c r="Q41" s="8">
        <v>1.6837542000000003</v>
      </c>
      <c r="R41" s="8">
        <v>1.30895388</v>
      </c>
      <c r="S41" s="8">
        <v>1.4489863200000002</v>
      </c>
      <c r="T41" s="8">
        <v>1.6042903200000003</v>
      </c>
      <c r="U41" s="8">
        <v>2.1349123199999998</v>
      </c>
      <c r="V41" s="8">
        <v>2.5288667999999999</v>
      </c>
      <c r="W41" s="8">
        <v>2.5482798</v>
      </c>
      <c r="X41" s="8">
        <v>2.5736461199999994</v>
      </c>
      <c r="Y41" s="8">
        <v>2.6246376000000002</v>
      </c>
      <c r="Z41" s="8">
        <v>2.5863292799999997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12244.227995013101</v>
      </c>
      <c r="D43" s="8">
        <v>12865.232515014986</v>
      </c>
      <c r="E43" s="8">
        <v>14302.556557887458</v>
      </c>
      <c r="F43" s="8">
        <v>12462.050179175654</v>
      </c>
      <c r="G43" s="8">
        <v>12556.676611827295</v>
      </c>
      <c r="H43" s="8">
        <v>13162.820652807135</v>
      </c>
      <c r="I43" s="8">
        <v>12698.101070869179</v>
      </c>
      <c r="J43" s="8">
        <v>12146.917033210895</v>
      </c>
      <c r="K43" s="8">
        <v>11328.323481941659</v>
      </c>
      <c r="L43" s="8">
        <v>10113.012726312912</v>
      </c>
      <c r="M43" s="8">
        <v>9463.6898964527918</v>
      </c>
      <c r="N43" s="8">
        <v>10839.375644334377</v>
      </c>
      <c r="O43" s="8">
        <v>10301.62350672</v>
      </c>
      <c r="P43" s="8">
        <v>10010.38560912</v>
      </c>
      <c r="Q43" s="8">
        <v>10102.954263480004</v>
      </c>
      <c r="R43" s="8">
        <v>10431.775710719996</v>
      </c>
      <c r="S43" s="8">
        <v>10468.592592120003</v>
      </c>
      <c r="T43" s="8">
        <v>10814.954576400001</v>
      </c>
      <c r="U43" s="8">
        <v>11109.609936359999</v>
      </c>
      <c r="V43" s="8">
        <v>11446.486468559999</v>
      </c>
      <c r="W43" s="8">
        <v>11480.442615719996</v>
      </c>
      <c r="X43" s="8">
        <v>11692.649395440005</v>
      </c>
      <c r="Y43" s="8">
        <v>11722.118906160002</v>
      </c>
      <c r="Z43" s="8">
        <v>12051.808657199997</v>
      </c>
    </row>
    <row r="44" spans="1:26" ht="11.25" customHeight="1" x14ac:dyDescent="0.2">
      <c r="A44" s="28" t="s">
        <v>74</v>
      </c>
      <c r="B44" s="7" t="s">
        <v>75</v>
      </c>
      <c r="C44" s="8">
        <v>1072.0866261599999</v>
      </c>
      <c r="D44" s="8">
        <v>783.60617592000006</v>
      </c>
      <c r="E44" s="8">
        <v>634.12919064000016</v>
      </c>
      <c r="F44" s="8">
        <v>628.27997975999995</v>
      </c>
      <c r="G44" s="8">
        <v>539.84772432</v>
      </c>
      <c r="H44" s="8">
        <v>591.62851008000007</v>
      </c>
      <c r="I44" s="8">
        <v>763.48613879999994</v>
      </c>
      <c r="J44" s="8">
        <v>659.74066488000017</v>
      </c>
      <c r="K44" s="8">
        <v>569.03414975999999</v>
      </c>
      <c r="L44" s="8">
        <v>510.47795375999999</v>
      </c>
      <c r="M44" s="8">
        <v>445.33275767999999</v>
      </c>
      <c r="N44" s="8">
        <v>437.85628920000005</v>
      </c>
      <c r="O44" s="8">
        <v>392.51793888000003</v>
      </c>
      <c r="P44" s="8">
        <v>343.50293376000008</v>
      </c>
      <c r="Q44" s="8">
        <v>396.39075624000003</v>
      </c>
      <c r="R44" s="8">
        <v>418.05222984</v>
      </c>
      <c r="S44" s="8">
        <v>389.99401776000008</v>
      </c>
      <c r="T44" s="8">
        <v>311.91463152000006</v>
      </c>
      <c r="U44" s="8">
        <v>286.37058816000007</v>
      </c>
      <c r="V44" s="8">
        <v>277.38974232000004</v>
      </c>
      <c r="W44" s="8">
        <v>250.73866224</v>
      </c>
      <c r="X44" s="8">
        <v>263.12643936000001</v>
      </c>
      <c r="Y44" s="8">
        <v>286.29312624000005</v>
      </c>
      <c r="Z44" s="8">
        <v>258.55925111999994</v>
      </c>
    </row>
    <row r="45" spans="1:26" ht="11.25" customHeight="1" x14ac:dyDescent="0.2">
      <c r="A45" s="28" t="s">
        <v>76</v>
      </c>
      <c r="B45" s="7" t="s">
        <v>77</v>
      </c>
      <c r="C45" s="8">
        <v>3.2325299999999997</v>
      </c>
      <c r="D45" s="8">
        <v>6.4650599999999994</v>
      </c>
      <c r="E45" s="8">
        <v>6.4650599999999994</v>
      </c>
      <c r="F45" s="8">
        <v>6.4650599999999994</v>
      </c>
      <c r="G45" s="8">
        <v>6.4650599999999994</v>
      </c>
      <c r="H45" s="8">
        <v>9.8237246400000018</v>
      </c>
      <c r="I45" s="8">
        <v>11.213580599999998</v>
      </c>
      <c r="J45" s="8">
        <v>16.511763240000001</v>
      </c>
      <c r="K45" s="8">
        <v>13.372910639999999</v>
      </c>
      <c r="L45" s="8">
        <v>14.161647959999996</v>
      </c>
      <c r="M45" s="8">
        <v>14.682283200000001</v>
      </c>
      <c r="N45" s="8">
        <v>14.478567840000002</v>
      </c>
      <c r="O45" s="8">
        <v>14.572245240000001</v>
      </c>
      <c r="P45" s="8">
        <v>5.4177202800000011</v>
      </c>
      <c r="Q45" s="8">
        <v>4.4899182000000017</v>
      </c>
      <c r="R45" s="8">
        <v>4.2379127999999984</v>
      </c>
      <c r="S45" s="8">
        <v>2.1044429999999998</v>
      </c>
      <c r="T45" s="8">
        <v>2.9142907199999999</v>
      </c>
      <c r="U45" s="8">
        <v>2.6696739599999999</v>
      </c>
      <c r="V45" s="8">
        <v>2.6696739599999999</v>
      </c>
      <c r="W45" s="8">
        <v>2.2720067999999998</v>
      </c>
      <c r="X45" s="8">
        <v>2.3464209600000001</v>
      </c>
      <c r="Y45" s="8">
        <v>1.6835544</v>
      </c>
      <c r="Z45" s="8">
        <v>1.5898770000000002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5.9520772800000001</v>
      </c>
      <c r="E50" s="8">
        <v>11.78672796</v>
      </c>
      <c r="F50" s="8">
        <v>11.78672796</v>
      </c>
      <c r="G50" s="8">
        <v>5.6604898800000001</v>
      </c>
      <c r="H50" s="8">
        <v>5.2884190800000006</v>
      </c>
      <c r="I50" s="8">
        <v>22.298387759999997</v>
      </c>
      <c r="J50" s="8">
        <v>28.75473972</v>
      </c>
      <c r="K50" s="8">
        <v>137.19121199999995</v>
      </c>
      <c r="L50" s="8">
        <v>8.2623466800000003</v>
      </c>
      <c r="M50" s="8">
        <v>26.269254000000004</v>
      </c>
      <c r="N50" s="8">
        <v>22.898978639999996</v>
      </c>
      <c r="O50" s="8">
        <v>13.53598848</v>
      </c>
      <c r="P50" s="8">
        <v>5.290794</v>
      </c>
      <c r="Q50" s="8">
        <v>19.924259400000004</v>
      </c>
      <c r="R50" s="8">
        <v>8.6724162000000025</v>
      </c>
      <c r="S50" s="8">
        <v>0</v>
      </c>
      <c r="T50" s="8">
        <v>1.0272848399999999</v>
      </c>
      <c r="U50" s="8">
        <v>1.32362208</v>
      </c>
      <c r="V50" s="8">
        <v>5.7876800400000015</v>
      </c>
      <c r="W50" s="8">
        <v>0.14671728000000003</v>
      </c>
      <c r="X50" s="8">
        <v>0.20820132</v>
      </c>
      <c r="Y50" s="8">
        <v>0.75839111999999975</v>
      </c>
      <c r="Z50" s="8">
        <v>1.0077577200000001</v>
      </c>
    </row>
    <row r="51" spans="1:26" ht="11.25" customHeight="1" x14ac:dyDescent="0.2">
      <c r="A51" s="25" t="s">
        <v>88</v>
      </c>
      <c r="B51" s="26" t="s">
        <v>89</v>
      </c>
      <c r="C51" s="27">
        <v>1630.620101214756</v>
      </c>
      <c r="D51" s="27">
        <v>1679.4550094902233</v>
      </c>
      <c r="E51" s="27">
        <v>1562.6666098601049</v>
      </c>
      <c r="F51" s="27">
        <v>1280.8796462236469</v>
      </c>
      <c r="G51" s="27">
        <v>1519.3914164416312</v>
      </c>
      <c r="H51" s="27">
        <v>1624.4117404325139</v>
      </c>
      <c r="I51" s="27">
        <v>1619.9289999718412</v>
      </c>
      <c r="J51" s="27">
        <v>1576.8110416441289</v>
      </c>
      <c r="K51" s="27">
        <v>2351.5806516430512</v>
      </c>
      <c r="L51" s="27">
        <v>2380.0694754757374</v>
      </c>
      <c r="M51" s="27">
        <v>2495.8881816655953</v>
      </c>
      <c r="N51" s="27">
        <v>2626.9865856900492</v>
      </c>
      <c r="O51" s="27">
        <v>4076.9380032215649</v>
      </c>
      <c r="P51" s="27">
        <v>4324.3775351684681</v>
      </c>
      <c r="Q51" s="27">
        <v>4018.7768372131186</v>
      </c>
      <c r="R51" s="27">
        <v>2940.0666489312439</v>
      </c>
      <c r="S51" s="27">
        <v>3127.181892441235</v>
      </c>
      <c r="T51" s="27">
        <v>3152.8363838401665</v>
      </c>
      <c r="U51" s="27">
        <v>3222.9410895475748</v>
      </c>
      <c r="V51" s="27">
        <v>3354.5472669141909</v>
      </c>
      <c r="W51" s="27">
        <v>2625.5231638532355</v>
      </c>
      <c r="X51" s="27">
        <v>3707.4196269620143</v>
      </c>
      <c r="Y51" s="27">
        <v>3090.6757339817336</v>
      </c>
      <c r="Z51" s="27">
        <v>2979.9708419204976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2.7165996000000003</v>
      </c>
      <c r="D52" s="27">
        <f t="shared" ref="D52:X52" si="30">SUM(D53:D54)</f>
        <v>3.1459427999999998</v>
      </c>
      <c r="E52" s="27">
        <f t="shared" si="30"/>
        <v>4.7191715999999992</v>
      </c>
      <c r="F52" s="27">
        <f t="shared" si="30"/>
        <v>4.7191716000000001</v>
      </c>
      <c r="G52" s="27">
        <f t="shared" si="30"/>
        <v>3.5747712000000003</v>
      </c>
      <c r="H52" s="27">
        <f t="shared" si="30"/>
        <v>8.950312799999999</v>
      </c>
      <c r="I52" s="27">
        <f t="shared" si="30"/>
        <v>11.439885599999998</v>
      </c>
      <c r="J52" s="27">
        <f t="shared" si="30"/>
        <v>9.2797847999999998</v>
      </c>
      <c r="K52" s="27">
        <f t="shared" si="30"/>
        <v>8.2234151999999998</v>
      </c>
      <c r="L52" s="27">
        <f t="shared" si="30"/>
        <v>7.3106747999999993</v>
      </c>
      <c r="M52" s="27">
        <f t="shared" si="30"/>
        <v>17.427878761217141</v>
      </c>
      <c r="N52" s="27">
        <f t="shared" si="30"/>
        <v>8.5722487700068548</v>
      </c>
      <c r="O52" s="27">
        <f t="shared" si="30"/>
        <v>0</v>
      </c>
      <c r="P52" s="27">
        <f t="shared" si="30"/>
        <v>1.8213598543984408</v>
      </c>
      <c r="Q52" s="27">
        <f t="shared" si="30"/>
        <v>3.2911202349197572</v>
      </c>
      <c r="R52" s="27">
        <f t="shared" si="30"/>
        <v>5.1966281436479527</v>
      </c>
      <c r="S52" s="27">
        <f t="shared" si="30"/>
        <v>3.7565288661025216</v>
      </c>
      <c r="T52" s="27">
        <f t="shared" si="30"/>
        <v>3.0924060818277792</v>
      </c>
      <c r="U52" s="27">
        <f t="shared" si="30"/>
        <v>3.4753463314311848</v>
      </c>
      <c r="V52" s="27">
        <f t="shared" si="30"/>
        <v>2.7310932000000001</v>
      </c>
      <c r="W52" s="27">
        <f t="shared" si="30"/>
        <v>3.7066895465946716</v>
      </c>
      <c r="X52" s="27">
        <f t="shared" si="30"/>
        <v>4.6297978151726538</v>
      </c>
      <c r="Y52" s="27">
        <f t="shared" ref="Y52:Z52" si="31">SUM(Y53:Y54)</f>
        <v>6.3035399315661031</v>
      </c>
      <c r="Z52" s="27">
        <f t="shared" si="31"/>
        <v>5.8494391471374678</v>
      </c>
    </row>
    <row r="53" spans="1:26" ht="11.25" customHeight="1" x14ac:dyDescent="0.2">
      <c r="A53" s="29" t="s">
        <v>116</v>
      </c>
      <c r="B53" s="7" t="s">
        <v>117</v>
      </c>
      <c r="C53" s="8">
        <v>2.7165996000000003</v>
      </c>
      <c r="D53" s="8">
        <v>3.1459427999999998</v>
      </c>
      <c r="E53" s="8">
        <v>4.7191715999999992</v>
      </c>
      <c r="F53" s="8">
        <v>4.7191716000000001</v>
      </c>
      <c r="G53" s="8">
        <v>3.5747712000000003</v>
      </c>
      <c r="H53" s="8">
        <v>8.950312799999999</v>
      </c>
      <c r="I53" s="8">
        <v>11.439885599999998</v>
      </c>
      <c r="J53" s="8">
        <v>9.2797847999999998</v>
      </c>
      <c r="K53" s="8">
        <v>8.2234151999999998</v>
      </c>
      <c r="L53" s="8">
        <v>7.3106747999999993</v>
      </c>
      <c r="M53" s="8">
        <v>6.5081015999999998</v>
      </c>
      <c r="N53" s="8">
        <v>6.2445239999999993</v>
      </c>
      <c r="O53" s="8">
        <v>0</v>
      </c>
      <c r="P53" s="8">
        <v>1.3477464000000003</v>
      </c>
      <c r="Q53" s="8">
        <v>0.81544320000000026</v>
      </c>
      <c r="R53" s="8">
        <v>2.8319148000000003</v>
      </c>
      <c r="S53" s="8">
        <v>0.87104159999999986</v>
      </c>
      <c r="T53" s="8">
        <v>0.92818440000000002</v>
      </c>
      <c r="U53" s="8">
        <v>0.98893080000000011</v>
      </c>
      <c r="V53" s="8">
        <v>2.6944631999999999</v>
      </c>
      <c r="W53" s="8">
        <v>1.1593296000000002</v>
      </c>
      <c r="X53" s="8">
        <v>3.3858396000000006</v>
      </c>
      <c r="Y53" s="8">
        <v>4.6120931999999994</v>
      </c>
      <c r="Z53" s="8">
        <v>2.5281828000000002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10.919777161217141</v>
      </c>
      <c r="N54" s="45">
        <v>2.327724770006856</v>
      </c>
      <c r="O54" s="45">
        <v>0</v>
      </c>
      <c r="P54" s="45">
        <v>0.47361345439844049</v>
      </c>
      <c r="Q54" s="45">
        <v>2.475677034919757</v>
      </c>
      <c r="R54" s="45">
        <v>2.3647133436479524</v>
      </c>
      <c r="S54" s="45">
        <v>2.8854872661025217</v>
      </c>
      <c r="T54" s="45">
        <v>2.1642216818277791</v>
      </c>
      <c r="U54" s="45">
        <v>2.4864155314311844</v>
      </c>
      <c r="V54" s="45">
        <v>3.6630000000000003E-2</v>
      </c>
      <c r="W54" s="45">
        <v>2.5473599465946717</v>
      </c>
      <c r="X54" s="45">
        <v>1.2439582151726531</v>
      </c>
      <c r="Y54" s="45">
        <v>1.6914467315661039</v>
      </c>
      <c r="Z54" s="45">
        <v>3.3212563471374676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138.76602121216303</v>
      </c>
      <c r="D61" s="49">
        <f t="shared" ref="D61:X61" si="33">SUM(D62:D72)</f>
        <v>130.91874978726938</v>
      </c>
      <c r="E61" s="49">
        <f t="shared" si="33"/>
        <v>145.34772677529827</v>
      </c>
      <c r="F61" s="49">
        <f t="shared" si="33"/>
        <v>193.60081809933814</v>
      </c>
      <c r="G61" s="49">
        <f t="shared" si="33"/>
        <v>239.20500786065816</v>
      </c>
      <c r="H61" s="49">
        <f t="shared" si="33"/>
        <v>320.25869080300799</v>
      </c>
      <c r="I61" s="49">
        <f t="shared" si="33"/>
        <v>385.44543453307409</v>
      </c>
      <c r="J61" s="49">
        <f t="shared" si="33"/>
        <v>370.50127139448449</v>
      </c>
      <c r="K61" s="49">
        <f t="shared" si="33"/>
        <v>308.57794716879562</v>
      </c>
      <c r="L61" s="49">
        <f t="shared" si="33"/>
        <v>372.00342323366772</v>
      </c>
      <c r="M61" s="49">
        <f t="shared" si="33"/>
        <v>442.51692421380528</v>
      </c>
      <c r="N61" s="49">
        <f t="shared" si="33"/>
        <v>432.33841910979163</v>
      </c>
      <c r="O61" s="49">
        <f t="shared" si="33"/>
        <v>460.55894445772799</v>
      </c>
      <c r="P61" s="49">
        <f t="shared" si="33"/>
        <v>344.70769101678582</v>
      </c>
      <c r="Q61" s="49">
        <f t="shared" si="33"/>
        <v>355.8208269155748</v>
      </c>
      <c r="R61" s="49">
        <f t="shared" si="33"/>
        <v>386.34978271419095</v>
      </c>
      <c r="S61" s="49">
        <f t="shared" si="33"/>
        <v>456.69344394147197</v>
      </c>
      <c r="T61" s="49">
        <f t="shared" si="33"/>
        <v>566.48449495042667</v>
      </c>
      <c r="U61" s="49">
        <f t="shared" si="33"/>
        <v>696.54127893487475</v>
      </c>
      <c r="V61" s="49">
        <f t="shared" si="33"/>
        <v>718.19897563602922</v>
      </c>
      <c r="W61" s="49">
        <f t="shared" si="33"/>
        <v>628.88947498048753</v>
      </c>
      <c r="X61" s="49">
        <f t="shared" si="33"/>
        <v>731.6284958290554</v>
      </c>
      <c r="Y61" s="49">
        <f t="shared" ref="Y61:Z61" si="34">SUM(Y62:Y72)</f>
        <v>764.28919486740335</v>
      </c>
      <c r="Z61" s="49">
        <f t="shared" si="34"/>
        <v>827.58854587673545</v>
      </c>
    </row>
    <row r="62" spans="1:26" ht="11.25" customHeight="1" x14ac:dyDescent="0.2">
      <c r="A62" s="50" t="s">
        <v>92</v>
      </c>
      <c r="B62" s="51" t="s">
        <v>93</v>
      </c>
      <c r="C62" s="52">
        <v>138.65644799999998</v>
      </c>
      <c r="D62" s="52">
        <v>130.81622400000001</v>
      </c>
      <c r="E62" s="52">
        <v>145.26408959999998</v>
      </c>
      <c r="F62" s="52">
        <v>193.536</v>
      </c>
      <c r="G62" s="52">
        <v>239.12017919999997</v>
      </c>
      <c r="H62" s="52">
        <v>301.07992319999994</v>
      </c>
      <c r="I62" s="52">
        <v>334.97573759999995</v>
      </c>
      <c r="J62" s="52">
        <v>295.7399423999999</v>
      </c>
      <c r="K62" s="52">
        <v>227.68704000000005</v>
      </c>
      <c r="L62" s="52">
        <v>263.28677759999999</v>
      </c>
      <c r="M62" s="52">
        <v>311.75907840000002</v>
      </c>
      <c r="N62" s="52">
        <v>305.56431359999993</v>
      </c>
      <c r="O62" s="52">
        <v>302.94109440000005</v>
      </c>
      <c r="P62" s="52">
        <v>188.4907584</v>
      </c>
      <c r="Q62" s="52">
        <v>171.94947839999998</v>
      </c>
      <c r="R62" s="52">
        <v>167.68926719999996</v>
      </c>
      <c r="S62" s="52">
        <v>142.07437439999998</v>
      </c>
      <c r="T62" s="52">
        <v>150.67785599999999</v>
      </c>
      <c r="U62" s="52">
        <v>147.43895040000001</v>
      </c>
      <c r="V62" s="52">
        <v>151.43184000000002</v>
      </c>
      <c r="W62" s="52">
        <v>146.03218559999996</v>
      </c>
      <c r="X62" s="52">
        <v>164.93460479999999</v>
      </c>
      <c r="Y62" s="52">
        <v>177.63863039999995</v>
      </c>
      <c r="Z62" s="52">
        <v>198.68728319999997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0.10957321216303709</v>
      </c>
      <c r="D64" s="52">
        <v>0.10252578726937231</v>
      </c>
      <c r="E64" s="52">
        <v>8.363717529828904E-2</v>
      </c>
      <c r="F64" s="52">
        <v>6.4818099338133275E-2</v>
      </c>
      <c r="G64" s="52">
        <v>8.4828660658202965E-2</v>
      </c>
      <c r="H64" s="52">
        <v>8.2293776830080709</v>
      </c>
      <c r="I64" s="52">
        <v>5.2922169330741928</v>
      </c>
      <c r="J64" s="52">
        <v>7.9272051544845663</v>
      </c>
      <c r="K64" s="52">
        <v>7.8433186887955211</v>
      </c>
      <c r="L64" s="52">
        <v>0.25674851366772167</v>
      </c>
      <c r="M64" s="52">
        <v>8.3286133805264867E-2</v>
      </c>
      <c r="N64" s="52">
        <v>0.15964166979176742</v>
      </c>
      <c r="O64" s="52">
        <v>0.28898253772789956</v>
      </c>
      <c r="P64" s="52">
        <v>0.44430621678582605</v>
      </c>
      <c r="Q64" s="52">
        <v>1.1690977955748318</v>
      </c>
      <c r="R64" s="52">
        <v>1.65049519419098</v>
      </c>
      <c r="S64" s="52">
        <v>3.0876335414720342</v>
      </c>
      <c r="T64" s="52">
        <v>4.4317920704266935</v>
      </c>
      <c r="U64" s="52">
        <v>5.8223094948748049</v>
      </c>
      <c r="V64" s="52">
        <v>6.5840250760291852</v>
      </c>
      <c r="W64" s="52">
        <v>9.0286445804875566</v>
      </c>
      <c r="X64" s="52">
        <v>19.707774229055328</v>
      </c>
      <c r="Y64" s="52">
        <v>21.153728627403485</v>
      </c>
      <c r="Z64" s="52">
        <v>28.195601716735489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10.41372</v>
      </c>
      <c r="N65" s="52">
        <v>2.2067999999999994</v>
      </c>
      <c r="O65" s="52">
        <v>0</v>
      </c>
      <c r="P65" s="52">
        <v>0.44748000000000004</v>
      </c>
      <c r="Q65" s="52">
        <v>2.3443199999999997</v>
      </c>
      <c r="R65" s="52">
        <v>2.2636799999999999</v>
      </c>
      <c r="S65" s="52">
        <v>2.5977599999999996</v>
      </c>
      <c r="T65" s="52">
        <v>1.9353599999999997</v>
      </c>
      <c r="U65" s="52">
        <v>2.3907599999999998</v>
      </c>
      <c r="V65" s="52">
        <v>1.1160000000000002E-2</v>
      </c>
      <c r="W65" s="52">
        <v>2.5019999999999998</v>
      </c>
      <c r="X65" s="52">
        <v>1.1426399999999997</v>
      </c>
      <c r="Y65" s="52">
        <v>1.5980399999999999</v>
      </c>
      <c r="Z65" s="52">
        <v>3.193919999999999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0.38818224000000007</v>
      </c>
      <c r="I67" s="52">
        <v>0.46464623999999993</v>
      </c>
      <c r="J67" s="52">
        <v>0.56404944000000012</v>
      </c>
      <c r="K67" s="52">
        <v>0.71315424000000005</v>
      </c>
      <c r="L67" s="52">
        <v>0.65580623999999987</v>
      </c>
      <c r="M67" s="52">
        <v>0.69658704000000005</v>
      </c>
      <c r="N67" s="52">
        <v>0.76336560000000009</v>
      </c>
      <c r="O67" s="52">
        <v>0.77279616000000007</v>
      </c>
      <c r="P67" s="52">
        <v>0.72131040000000013</v>
      </c>
      <c r="Q67" s="52">
        <v>0.68919551999999984</v>
      </c>
      <c r="R67" s="52">
        <v>0.62624016000000005</v>
      </c>
      <c r="S67" s="52">
        <v>0.55003103999999992</v>
      </c>
      <c r="T67" s="52">
        <v>0.36855648000000008</v>
      </c>
      <c r="U67" s="52">
        <v>0.54365904000000009</v>
      </c>
      <c r="V67" s="52">
        <v>0.42131664000000002</v>
      </c>
      <c r="W67" s="52">
        <v>0.48911472</v>
      </c>
      <c r="X67" s="52">
        <v>0.61120224000000001</v>
      </c>
      <c r="Y67" s="52">
        <v>2.7346075199999995</v>
      </c>
      <c r="Z67" s="52">
        <v>3.8838614399999991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0.14604623999999997</v>
      </c>
      <c r="I68" s="52">
        <v>0.82861487999999983</v>
      </c>
      <c r="J68" s="52">
        <v>0.46490111999999995</v>
      </c>
      <c r="K68" s="52">
        <v>0.44349120000000014</v>
      </c>
      <c r="L68" s="52">
        <v>1.1074535999999999</v>
      </c>
      <c r="M68" s="52">
        <v>1.61135136</v>
      </c>
      <c r="N68" s="52">
        <v>3.1992537599999999</v>
      </c>
      <c r="O68" s="52">
        <v>4.5009259200000002</v>
      </c>
      <c r="P68" s="52">
        <v>5.1429686400000003</v>
      </c>
      <c r="Q68" s="52">
        <v>14.58066528</v>
      </c>
      <c r="R68" s="52">
        <v>16.646977440000001</v>
      </c>
      <c r="S68" s="52">
        <v>24.35684256</v>
      </c>
      <c r="T68" s="52">
        <v>53.589794400000009</v>
      </c>
      <c r="U68" s="52">
        <v>50.612541120000017</v>
      </c>
      <c r="V68" s="52">
        <v>35.726529600000006</v>
      </c>
      <c r="W68" s="52">
        <v>38.703782880000006</v>
      </c>
      <c r="X68" s="52">
        <v>32.749276320000007</v>
      </c>
      <c r="Y68" s="52">
        <v>26.795024640000001</v>
      </c>
      <c r="Z68" s="52">
        <v>38.703782880000006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10.41516144</v>
      </c>
      <c r="I69" s="52">
        <v>43.884218880000006</v>
      </c>
      <c r="J69" s="52">
        <v>65.80517328000002</v>
      </c>
      <c r="K69" s="52">
        <v>71.890943039999996</v>
      </c>
      <c r="L69" s="52">
        <v>91.857987359999981</v>
      </c>
      <c r="M69" s="52">
        <v>93.424224959999989</v>
      </c>
      <c r="N69" s="52">
        <v>100.71940032000001</v>
      </c>
      <c r="O69" s="52">
        <v>144.5704848</v>
      </c>
      <c r="P69" s="52">
        <v>149.46086735999998</v>
      </c>
      <c r="Q69" s="52">
        <v>165.08806992000001</v>
      </c>
      <c r="R69" s="52">
        <v>197.47312271999999</v>
      </c>
      <c r="S69" s="52">
        <v>284.02680240000001</v>
      </c>
      <c r="T69" s="52">
        <v>355.48113599999999</v>
      </c>
      <c r="U69" s="52">
        <v>489.73305887999999</v>
      </c>
      <c r="V69" s="52">
        <v>524.02410431999999</v>
      </c>
      <c r="W69" s="52">
        <v>432.13374720000002</v>
      </c>
      <c r="X69" s="52">
        <v>511.80413759999999</v>
      </c>
      <c r="Y69" s="52">
        <v>534.15023183999995</v>
      </c>
      <c r="Z69" s="52">
        <v>554.66705232000004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14.838649919999998</v>
      </c>
      <c r="M72" s="55">
        <v>24.528676319999995</v>
      </c>
      <c r="N72" s="55">
        <v>19.725644159999998</v>
      </c>
      <c r="O72" s="55">
        <v>7.4846606400000004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0.67886063999999979</v>
      </c>
      <c r="Y72" s="55">
        <v>0.21893183999999996</v>
      </c>
      <c r="Z72" s="55">
        <v>0.25704431999999994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27710.280359554003</v>
      </c>
      <c r="D2" s="21">
        <f t="shared" ref="D2:X2" si="0">SUM(D3,D17,D22,D25,D26,D51,D52)</f>
        <v>26832.517041179057</v>
      </c>
      <c r="E2" s="21">
        <f t="shared" si="0"/>
        <v>21562.83789915116</v>
      </c>
      <c r="F2" s="21">
        <f t="shared" si="0"/>
        <v>18449.941512071509</v>
      </c>
      <c r="G2" s="21">
        <f t="shared" si="0"/>
        <v>15457.154527150882</v>
      </c>
      <c r="H2" s="21">
        <f t="shared" si="0"/>
        <v>24473.265796004773</v>
      </c>
      <c r="I2" s="21">
        <f t="shared" si="0"/>
        <v>21906.468102933391</v>
      </c>
      <c r="J2" s="21">
        <f t="shared" si="0"/>
        <v>24868.376593668901</v>
      </c>
      <c r="K2" s="21">
        <f t="shared" si="0"/>
        <v>24244.685501533459</v>
      </c>
      <c r="L2" s="21">
        <f t="shared" si="0"/>
        <v>17247.047177809229</v>
      </c>
      <c r="M2" s="21">
        <f t="shared" si="0"/>
        <v>22067.994549316372</v>
      </c>
      <c r="N2" s="21">
        <f t="shared" si="0"/>
        <v>11530.631863664199</v>
      </c>
      <c r="O2" s="21">
        <f t="shared" si="0"/>
        <v>11577.641345238675</v>
      </c>
      <c r="P2" s="21">
        <f t="shared" si="0"/>
        <v>10308.947709265003</v>
      </c>
      <c r="Q2" s="21">
        <f t="shared" si="0"/>
        <v>10260.618468835577</v>
      </c>
      <c r="R2" s="21">
        <f t="shared" si="0"/>
        <v>8967.6412581683071</v>
      </c>
      <c r="S2" s="21">
        <f t="shared" si="0"/>
        <v>9158.2295344284521</v>
      </c>
      <c r="T2" s="21">
        <f t="shared" si="0"/>
        <v>8773.5396733920716</v>
      </c>
      <c r="U2" s="21">
        <f t="shared" si="0"/>
        <v>11270.793502316894</v>
      </c>
      <c r="V2" s="21">
        <f t="shared" si="0"/>
        <v>13078.796144849903</v>
      </c>
      <c r="W2" s="21">
        <f t="shared" si="0"/>
        <v>13109.667364344452</v>
      </c>
      <c r="X2" s="21">
        <f t="shared" si="0"/>
        <v>14385.414021650133</v>
      </c>
      <c r="Y2" s="21">
        <f t="shared" ref="Y2:Z2" si="1">SUM(Y3,Y17,Y22,Y25,Y26,Y51,Y52)</f>
        <v>14275.038016934202</v>
      </c>
      <c r="Z2" s="21">
        <f t="shared" si="1"/>
        <v>13243.277027990212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6468.6702905571574</v>
      </c>
      <c r="D3" s="24">
        <f t="shared" ref="D3:X3" si="3">SUM(D4,D8,D11)</f>
        <v>5191.1751601359301</v>
      </c>
      <c r="E3" s="24">
        <f t="shared" si="3"/>
        <v>1199.6881601332875</v>
      </c>
      <c r="F3" s="24">
        <f t="shared" si="3"/>
        <v>1093.2679756592784</v>
      </c>
      <c r="G3" s="24">
        <f t="shared" si="3"/>
        <v>1106.7001835709318</v>
      </c>
      <c r="H3" s="24">
        <f t="shared" si="3"/>
        <v>1217.324353307577</v>
      </c>
      <c r="I3" s="24">
        <f t="shared" si="3"/>
        <v>1416.1235311037365</v>
      </c>
      <c r="J3" s="24">
        <f t="shared" si="3"/>
        <v>1259.4589940745545</v>
      </c>
      <c r="K3" s="24">
        <f t="shared" si="3"/>
        <v>869.24686688562133</v>
      </c>
      <c r="L3" s="24">
        <f t="shared" si="3"/>
        <v>569.37781209424895</v>
      </c>
      <c r="M3" s="24">
        <f t="shared" si="3"/>
        <v>618.04490693951504</v>
      </c>
      <c r="N3" s="24">
        <f t="shared" si="3"/>
        <v>534.85076244951586</v>
      </c>
      <c r="O3" s="24">
        <f t="shared" si="3"/>
        <v>477.52226765099778</v>
      </c>
      <c r="P3" s="24">
        <f t="shared" si="3"/>
        <v>352.25103200616047</v>
      </c>
      <c r="Q3" s="24">
        <f t="shared" si="3"/>
        <v>313.55874697587632</v>
      </c>
      <c r="R3" s="24">
        <f t="shared" si="3"/>
        <v>247.10720597470876</v>
      </c>
      <c r="S3" s="24">
        <f t="shared" si="3"/>
        <v>463.20742910410155</v>
      </c>
      <c r="T3" s="24">
        <f t="shared" si="3"/>
        <v>288.15488473152504</v>
      </c>
      <c r="U3" s="24">
        <f t="shared" si="3"/>
        <v>434.15498654126287</v>
      </c>
      <c r="V3" s="24">
        <f t="shared" si="3"/>
        <v>403.94628570587383</v>
      </c>
      <c r="W3" s="24">
        <f t="shared" si="3"/>
        <v>202.68107143273951</v>
      </c>
      <c r="X3" s="24">
        <f t="shared" si="3"/>
        <v>215.76188533475511</v>
      </c>
      <c r="Y3" s="24">
        <f t="shared" ref="Y3:Z3" si="4">SUM(Y4,Y8,Y11)</f>
        <v>189.99658302576128</v>
      </c>
      <c r="Z3" s="24">
        <f t="shared" si="4"/>
        <v>152.20701697670214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3415.8767505254982</v>
      </c>
      <c r="D4" s="19">
        <f t="shared" ref="D4:X4" si="6">SUM(D5:D7)</f>
        <v>3178.2251968956089</v>
      </c>
      <c r="E4" s="19">
        <f t="shared" si="6"/>
        <v>740.57141909101313</v>
      </c>
      <c r="F4" s="19">
        <f t="shared" si="6"/>
        <v>725.03138990072716</v>
      </c>
      <c r="G4" s="19">
        <f t="shared" si="6"/>
        <v>806.14674246484935</v>
      </c>
      <c r="H4" s="19">
        <f t="shared" si="6"/>
        <v>817.12823569985585</v>
      </c>
      <c r="I4" s="19">
        <f t="shared" si="6"/>
        <v>825.68661036206095</v>
      </c>
      <c r="J4" s="19">
        <f t="shared" si="6"/>
        <v>848.90379260319366</v>
      </c>
      <c r="K4" s="19">
        <f t="shared" si="6"/>
        <v>469.27791676821568</v>
      </c>
      <c r="L4" s="19">
        <f t="shared" si="6"/>
        <v>292.08669065229003</v>
      </c>
      <c r="M4" s="19">
        <f t="shared" si="6"/>
        <v>336.55906629078947</v>
      </c>
      <c r="N4" s="19">
        <f t="shared" si="6"/>
        <v>289.57716506702002</v>
      </c>
      <c r="O4" s="19">
        <f t="shared" si="6"/>
        <v>247.21008374490847</v>
      </c>
      <c r="P4" s="19">
        <f t="shared" si="6"/>
        <v>217.29383262553759</v>
      </c>
      <c r="Q4" s="19">
        <f t="shared" si="6"/>
        <v>208.10159587710456</v>
      </c>
      <c r="R4" s="19">
        <f t="shared" si="6"/>
        <v>197.5612772021349</v>
      </c>
      <c r="S4" s="19">
        <f t="shared" si="6"/>
        <v>194.00186090913417</v>
      </c>
      <c r="T4" s="19">
        <f t="shared" si="6"/>
        <v>193.13234856751902</v>
      </c>
      <c r="U4" s="19">
        <f t="shared" si="6"/>
        <v>361.37041456661757</v>
      </c>
      <c r="V4" s="19">
        <f t="shared" si="6"/>
        <v>320.14885306968102</v>
      </c>
      <c r="W4" s="19">
        <f t="shared" si="6"/>
        <v>134.34849894659664</v>
      </c>
      <c r="X4" s="19">
        <f t="shared" si="6"/>
        <v>149.46199526347516</v>
      </c>
      <c r="Y4" s="19">
        <f t="shared" ref="Y4:Z4" si="7">SUM(Y5:Y7)</f>
        <v>131.94694650336976</v>
      </c>
      <c r="Z4" s="19">
        <f t="shared" si="7"/>
        <v>86.423694544618641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0.54266784000000023</v>
      </c>
      <c r="E5" s="8">
        <v>20.856274559999996</v>
      </c>
      <c r="F5" s="8">
        <v>9.878040480000001</v>
      </c>
      <c r="G5" s="8">
        <v>6.0351455999999981</v>
      </c>
      <c r="H5" s="8">
        <v>34.646546879999995</v>
      </c>
      <c r="I5" s="8">
        <v>166.44548087999999</v>
      </c>
      <c r="J5" s="8">
        <v>126.66542682159903</v>
      </c>
      <c r="K5" s="8">
        <v>27.222185759999999</v>
      </c>
      <c r="L5" s="8">
        <v>0</v>
      </c>
      <c r="M5" s="8">
        <v>61.868732640000005</v>
      </c>
      <c r="N5" s="8">
        <v>64.343283840000012</v>
      </c>
      <c r="O5" s="8">
        <v>33.949639679999997</v>
      </c>
      <c r="P5" s="8">
        <v>0.27133392000000001</v>
      </c>
      <c r="Q5" s="8">
        <v>0</v>
      </c>
      <c r="R5" s="8">
        <v>0</v>
      </c>
      <c r="S5" s="8">
        <v>0</v>
      </c>
      <c r="T5" s="8">
        <v>1.5088102212038225E-2</v>
      </c>
      <c r="U5" s="8">
        <v>2.4760885163355093E-2</v>
      </c>
      <c r="V5" s="8">
        <v>2.1624401580106895E-2</v>
      </c>
      <c r="W5" s="8">
        <v>5.6519055196307476E-2</v>
      </c>
      <c r="X5" s="8">
        <v>5.4351422244746525E-2</v>
      </c>
      <c r="Y5" s="8">
        <v>3.2472796435265044E-2</v>
      </c>
      <c r="Z5" s="8">
        <v>6.015959999999999E-3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2.8163146704000002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0.38852758559999995</v>
      </c>
      <c r="Y6" s="8">
        <v>2.78977776E-2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3415.8767505254982</v>
      </c>
      <c r="D7" s="8">
        <v>3177.6825290556089</v>
      </c>
      <c r="E7" s="8">
        <v>719.71514453101315</v>
      </c>
      <c r="F7" s="8">
        <v>715.15334942072718</v>
      </c>
      <c r="G7" s="8">
        <v>800.11159686484939</v>
      </c>
      <c r="H7" s="8">
        <v>782.48168881985589</v>
      </c>
      <c r="I7" s="8">
        <v>659.24112948206096</v>
      </c>
      <c r="J7" s="8">
        <v>722.23836578159467</v>
      </c>
      <c r="K7" s="8">
        <v>442.05573100821567</v>
      </c>
      <c r="L7" s="8">
        <v>292.08669065229003</v>
      </c>
      <c r="M7" s="8">
        <v>271.87401898038945</v>
      </c>
      <c r="N7" s="8">
        <v>225.23388122701999</v>
      </c>
      <c r="O7" s="8">
        <v>213.26044406490848</v>
      </c>
      <c r="P7" s="8">
        <v>217.0224987055376</v>
      </c>
      <c r="Q7" s="8">
        <v>208.10159587710456</v>
      </c>
      <c r="R7" s="8">
        <v>197.5612772021349</v>
      </c>
      <c r="S7" s="8">
        <v>194.00186090913417</v>
      </c>
      <c r="T7" s="8">
        <v>193.11726046530697</v>
      </c>
      <c r="U7" s="8">
        <v>361.34565368145422</v>
      </c>
      <c r="V7" s="8">
        <v>320.12722866810094</v>
      </c>
      <c r="W7" s="8">
        <v>134.29197989140033</v>
      </c>
      <c r="X7" s="8">
        <v>149.01911625563042</v>
      </c>
      <c r="Y7" s="8">
        <v>131.8865759293345</v>
      </c>
      <c r="Z7" s="8">
        <v>86.417678584618642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1186.9895289746048</v>
      </c>
      <c r="D8" s="19">
        <f t="shared" ref="D8:X8" si="9">SUM(D9:D10)</f>
        <v>111.18461401851168</v>
      </c>
      <c r="E8" s="19">
        <f t="shared" si="9"/>
        <v>43.623990880789449</v>
      </c>
      <c r="F8" s="19">
        <f t="shared" si="9"/>
        <v>97.075839031751173</v>
      </c>
      <c r="G8" s="19">
        <f t="shared" si="9"/>
        <v>88.894939514082608</v>
      </c>
      <c r="H8" s="19">
        <f t="shared" si="9"/>
        <v>95.106852756015712</v>
      </c>
      <c r="I8" s="19">
        <f t="shared" si="9"/>
        <v>95.941972324209189</v>
      </c>
      <c r="J8" s="19">
        <f t="shared" si="9"/>
        <v>106.79366997486271</v>
      </c>
      <c r="K8" s="19">
        <f t="shared" si="9"/>
        <v>133.80438176581757</v>
      </c>
      <c r="L8" s="19">
        <f t="shared" si="9"/>
        <v>99.012542776494726</v>
      </c>
      <c r="M8" s="19">
        <f t="shared" si="9"/>
        <v>99.685714534243161</v>
      </c>
      <c r="N8" s="19">
        <f t="shared" si="9"/>
        <v>24.549200601849602</v>
      </c>
      <c r="O8" s="19">
        <f t="shared" si="9"/>
        <v>8.8253579301839</v>
      </c>
      <c r="P8" s="19">
        <f t="shared" si="9"/>
        <v>13.868943321484473</v>
      </c>
      <c r="Q8" s="19">
        <f t="shared" si="9"/>
        <v>9.0094171484664223</v>
      </c>
      <c r="R8" s="19">
        <f t="shared" si="9"/>
        <v>7.703298027738251</v>
      </c>
      <c r="S8" s="19">
        <f t="shared" si="9"/>
        <v>11.61909299496733</v>
      </c>
      <c r="T8" s="19">
        <f t="shared" si="9"/>
        <v>12.397966402054012</v>
      </c>
      <c r="U8" s="19">
        <f t="shared" si="9"/>
        <v>9.0075978285972891</v>
      </c>
      <c r="V8" s="19">
        <f t="shared" si="9"/>
        <v>11.551370127424777</v>
      </c>
      <c r="W8" s="19">
        <f t="shared" si="9"/>
        <v>40.216619620314077</v>
      </c>
      <c r="X8" s="19">
        <f t="shared" si="9"/>
        <v>33.35280848543578</v>
      </c>
      <c r="Y8" s="19">
        <f t="shared" ref="Y8:Z8" si="10">SUM(Y9:Y10)</f>
        <v>28.967313721408466</v>
      </c>
      <c r="Z8" s="19">
        <f t="shared" si="10"/>
        <v>40.836194352072503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6.12240552</v>
      </c>
      <c r="E9" s="8">
        <v>0</v>
      </c>
      <c r="F9" s="8">
        <v>6.20838936</v>
      </c>
      <c r="G9" s="8">
        <v>2.1796991999999999</v>
      </c>
      <c r="H9" s="8">
        <v>4.13749944</v>
      </c>
      <c r="I9" s="8">
        <v>4.1122531200000001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0.21830075999999993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1186.9895289746048</v>
      </c>
      <c r="D10" s="8">
        <v>105.06220849851168</v>
      </c>
      <c r="E10" s="8">
        <v>43.623990880789449</v>
      </c>
      <c r="F10" s="8">
        <v>90.867449671751174</v>
      </c>
      <c r="G10" s="8">
        <v>86.715240314082607</v>
      </c>
      <c r="H10" s="8">
        <v>90.969353316015713</v>
      </c>
      <c r="I10" s="8">
        <v>91.829719204209184</v>
      </c>
      <c r="J10" s="8">
        <v>106.79366997486271</v>
      </c>
      <c r="K10" s="8">
        <v>133.80438176581757</v>
      </c>
      <c r="L10" s="8">
        <v>99.012542776494726</v>
      </c>
      <c r="M10" s="8">
        <v>99.685714534243161</v>
      </c>
      <c r="N10" s="8">
        <v>24.549200601849602</v>
      </c>
      <c r="O10" s="8">
        <v>8.8253579301839</v>
      </c>
      <c r="P10" s="8">
        <v>13.868943321484473</v>
      </c>
      <c r="Q10" s="8">
        <v>9.0094171484664223</v>
      </c>
      <c r="R10" s="8">
        <v>7.703298027738251</v>
      </c>
      <c r="S10" s="8">
        <v>11.61909299496733</v>
      </c>
      <c r="T10" s="8">
        <v>12.397966402054012</v>
      </c>
      <c r="U10" s="8">
        <v>9.0075978285972891</v>
      </c>
      <c r="V10" s="8">
        <v>11.333069367424777</v>
      </c>
      <c r="W10" s="8">
        <v>40.216619620314077</v>
      </c>
      <c r="X10" s="8">
        <v>33.35280848543578</v>
      </c>
      <c r="Y10" s="8">
        <v>28.967313721408466</v>
      </c>
      <c r="Z10" s="8">
        <v>40.836194352072503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1865.8040110570548</v>
      </c>
      <c r="D11" s="19">
        <f t="shared" ref="D11:X11" si="12">SUM(D12:D16)</f>
        <v>1901.7653492218094</v>
      </c>
      <c r="E11" s="19">
        <f t="shared" si="12"/>
        <v>415.49275016148488</v>
      </c>
      <c r="F11" s="19">
        <f t="shared" si="12"/>
        <v>271.16074672679986</v>
      </c>
      <c r="G11" s="19">
        <f t="shared" si="12"/>
        <v>211.65850159199985</v>
      </c>
      <c r="H11" s="19">
        <f t="shared" si="12"/>
        <v>305.08926485170542</v>
      </c>
      <c r="I11" s="19">
        <f t="shared" si="12"/>
        <v>494.49494841746633</v>
      </c>
      <c r="J11" s="19">
        <f t="shared" si="12"/>
        <v>303.76153149649804</v>
      </c>
      <c r="K11" s="19">
        <f t="shared" si="12"/>
        <v>266.16456835158806</v>
      </c>
      <c r="L11" s="19">
        <f t="shared" si="12"/>
        <v>178.27857866546418</v>
      </c>
      <c r="M11" s="19">
        <f t="shared" si="12"/>
        <v>181.80012611448237</v>
      </c>
      <c r="N11" s="19">
        <f t="shared" si="12"/>
        <v>220.72439678064629</v>
      </c>
      <c r="O11" s="19">
        <f t="shared" si="12"/>
        <v>221.48682597590539</v>
      </c>
      <c r="P11" s="19">
        <f t="shared" si="12"/>
        <v>121.08825605913842</v>
      </c>
      <c r="Q11" s="19">
        <f t="shared" si="12"/>
        <v>96.447733950305363</v>
      </c>
      <c r="R11" s="19">
        <f t="shared" si="12"/>
        <v>41.84263074483561</v>
      </c>
      <c r="S11" s="19">
        <f t="shared" si="12"/>
        <v>257.58647520000005</v>
      </c>
      <c r="T11" s="19">
        <f t="shared" si="12"/>
        <v>82.624569761952031</v>
      </c>
      <c r="U11" s="19">
        <f t="shared" si="12"/>
        <v>63.776974146048026</v>
      </c>
      <c r="V11" s="19">
        <f t="shared" si="12"/>
        <v>72.246062508768048</v>
      </c>
      <c r="W11" s="19">
        <f t="shared" si="12"/>
        <v>28.115952865828799</v>
      </c>
      <c r="X11" s="19">
        <f t="shared" si="12"/>
        <v>32.947081585844167</v>
      </c>
      <c r="Y11" s="19">
        <f t="shared" ref="Y11:Z11" si="13">SUM(Y12:Y16)</f>
        <v>29.082322800983064</v>
      </c>
      <c r="Z11" s="19">
        <f t="shared" si="13"/>
        <v>24.947128080010998</v>
      </c>
    </row>
    <row r="12" spans="1:26" ht="11.25" customHeight="1" x14ac:dyDescent="0.2">
      <c r="A12" s="28" t="s">
        <v>14</v>
      </c>
      <c r="B12" s="7" t="s">
        <v>15</v>
      </c>
      <c r="C12" s="8">
        <v>2.17924344</v>
      </c>
      <c r="D12" s="8">
        <v>0</v>
      </c>
      <c r="E12" s="8">
        <v>0</v>
      </c>
      <c r="F12" s="8">
        <v>3.0662679431999993</v>
      </c>
      <c r="G12" s="8">
        <v>3.0494589047999998</v>
      </c>
      <c r="H12" s="8">
        <v>3.0740968103999999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1.6687440000000001E-2</v>
      </c>
      <c r="V12" s="8">
        <v>0</v>
      </c>
      <c r="W12" s="8">
        <v>0</v>
      </c>
      <c r="X12" s="8">
        <v>1.1238480000000002E-2</v>
      </c>
      <c r="Y12" s="8">
        <v>0</v>
      </c>
      <c r="Z12" s="8">
        <v>1.5665760000000001E-2</v>
      </c>
    </row>
    <row r="13" spans="1:26" ht="11.25" customHeight="1" x14ac:dyDescent="0.2">
      <c r="A13" s="28" t="s">
        <v>16</v>
      </c>
      <c r="B13" s="7" t="s">
        <v>17</v>
      </c>
      <c r="C13" s="8">
        <v>1831.6721248808421</v>
      </c>
      <c r="D13" s="8">
        <v>1862.4227263772909</v>
      </c>
      <c r="E13" s="8">
        <v>378.08500567199991</v>
      </c>
      <c r="F13" s="8">
        <v>230.52006364679988</v>
      </c>
      <c r="G13" s="8">
        <v>161.06375107199986</v>
      </c>
      <c r="H13" s="8">
        <v>250.21212193810541</v>
      </c>
      <c r="I13" s="8">
        <v>424.45965548906634</v>
      </c>
      <c r="J13" s="8">
        <v>189.706605010098</v>
      </c>
      <c r="K13" s="8">
        <v>117.71211794358803</v>
      </c>
      <c r="L13" s="8">
        <v>15.969394895064148</v>
      </c>
      <c r="M13" s="8">
        <v>6.3308508832822845</v>
      </c>
      <c r="N13" s="8">
        <v>9.6095358494462264</v>
      </c>
      <c r="O13" s="8">
        <v>13.113198338305338</v>
      </c>
      <c r="P13" s="8">
        <v>12.897687840338364</v>
      </c>
      <c r="Q13" s="8">
        <v>9.300008024705372</v>
      </c>
      <c r="R13" s="8">
        <v>3.1152578196355964</v>
      </c>
      <c r="S13" s="8">
        <v>0</v>
      </c>
      <c r="T13" s="8">
        <v>0.54467279999999985</v>
      </c>
      <c r="U13" s="8">
        <v>0.40561560000000024</v>
      </c>
      <c r="V13" s="8">
        <v>0.71262000000000025</v>
      </c>
      <c r="W13" s="8">
        <v>1.3181544000000001</v>
      </c>
      <c r="X13" s="8">
        <v>0.76118940000000035</v>
      </c>
      <c r="Y13" s="8">
        <v>9.9084754799999981</v>
      </c>
      <c r="Z13" s="8">
        <v>23.166090719999996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191.39770320000002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31.952642736212752</v>
      </c>
      <c r="D16" s="8">
        <v>39.342622844518566</v>
      </c>
      <c r="E16" s="8">
        <v>37.407744489484983</v>
      </c>
      <c r="F16" s="8">
        <v>37.574415136800006</v>
      </c>
      <c r="G16" s="8">
        <v>47.545291615200007</v>
      </c>
      <c r="H16" s="8">
        <v>51.803046103200018</v>
      </c>
      <c r="I16" s="8">
        <v>70.035292928400011</v>
      </c>
      <c r="J16" s="8">
        <v>114.05492648640003</v>
      </c>
      <c r="K16" s="8">
        <v>148.45245040800006</v>
      </c>
      <c r="L16" s="8">
        <v>162.30918377040004</v>
      </c>
      <c r="M16" s="8">
        <v>175.46927523120007</v>
      </c>
      <c r="N16" s="8">
        <v>211.11486093120007</v>
      </c>
      <c r="O16" s="8">
        <v>208.37362763760004</v>
      </c>
      <c r="P16" s="8">
        <v>108.19056821880005</v>
      </c>
      <c r="Q16" s="8">
        <v>87.147725925599985</v>
      </c>
      <c r="R16" s="8">
        <v>38.727372925200015</v>
      </c>
      <c r="S16" s="8">
        <v>66.188772000000029</v>
      </c>
      <c r="T16" s="8">
        <v>82.079896961952031</v>
      </c>
      <c r="U16" s="8">
        <v>63.354671106048023</v>
      </c>
      <c r="V16" s="8">
        <v>71.533442508768047</v>
      </c>
      <c r="W16" s="8">
        <v>26.797798465828798</v>
      </c>
      <c r="X16" s="8">
        <v>32.174653705844165</v>
      </c>
      <c r="Y16" s="8">
        <v>19.173847320983068</v>
      </c>
      <c r="Z16" s="8">
        <v>1.7653716000109991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152.16767999999999</v>
      </c>
      <c r="D17" s="27">
        <f t="shared" ref="D17:X17" si="15">SUM(D18:D21)</f>
        <v>143.21663999999998</v>
      </c>
      <c r="E17" s="27">
        <f t="shared" si="15"/>
        <v>116.205552</v>
      </c>
      <c r="F17" s="27">
        <f t="shared" si="15"/>
        <v>80.399519999999981</v>
      </c>
      <c r="G17" s="27">
        <f t="shared" si="15"/>
        <v>88.311599999999984</v>
      </c>
      <c r="H17" s="27">
        <f t="shared" si="15"/>
        <v>95.784120000000001</v>
      </c>
      <c r="I17" s="27">
        <f t="shared" si="15"/>
        <v>79.600319999999996</v>
      </c>
      <c r="J17" s="27">
        <f t="shared" si="15"/>
        <v>60.459479999999999</v>
      </c>
      <c r="K17" s="27">
        <f t="shared" si="15"/>
        <v>27.052919999999993</v>
      </c>
      <c r="L17" s="27">
        <f t="shared" si="15"/>
        <v>3.9560399999999993</v>
      </c>
      <c r="M17" s="27">
        <f t="shared" si="15"/>
        <v>5.1948000000000008</v>
      </c>
      <c r="N17" s="27">
        <f t="shared" si="15"/>
        <v>1.1188799999999999</v>
      </c>
      <c r="O17" s="27">
        <f t="shared" si="15"/>
        <v>0.83916000000000002</v>
      </c>
      <c r="P17" s="27">
        <f t="shared" si="15"/>
        <v>1.3586399999999998</v>
      </c>
      <c r="Q17" s="27">
        <f t="shared" si="15"/>
        <v>0.95904</v>
      </c>
      <c r="R17" s="27">
        <f t="shared" si="15"/>
        <v>0.95904</v>
      </c>
      <c r="S17" s="27">
        <f t="shared" si="15"/>
        <v>0.999</v>
      </c>
      <c r="T17" s="27">
        <f t="shared" si="15"/>
        <v>0.79920000000000002</v>
      </c>
      <c r="U17" s="27">
        <f t="shared" si="15"/>
        <v>0.75924000000000014</v>
      </c>
      <c r="V17" s="27">
        <f t="shared" si="15"/>
        <v>0.59939999999999993</v>
      </c>
      <c r="W17" s="27">
        <f t="shared" si="15"/>
        <v>0.53498447999999998</v>
      </c>
      <c r="X17" s="27">
        <f t="shared" si="15"/>
        <v>0.85898015999999999</v>
      </c>
      <c r="Y17" s="27">
        <f t="shared" ref="Y17:Z17" si="16">SUM(Y18:Y21)</f>
        <v>0.37786175999999994</v>
      </c>
      <c r="Z17" s="27">
        <f t="shared" si="16"/>
        <v>0.36011951999999997</v>
      </c>
    </row>
    <row r="18" spans="1:26" ht="11.25" customHeight="1" x14ac:dyDescent="0.2">
      <c r="A18" s="29" t="s">
        <v>26</v>
      </c>
      <c r="B18" s="7" t="s">
        <v>27</v>
      </c>
      <c r="C18" s="8">
        <v>5.314680000000001</v>
      </c>
      <c r="D18" s="8">
        <v>4.3156800000000004</v>
      </c>
      <c r="E18" s="8">
        <v>4.7152799999999999</v>
      </c>
      <c r="F18" s="8">
        <v>2.5574400000000006</v>
      </c>
      <c r="G18" s="8">
        <v>1.5983999999999998</v>
      </c>
      <c r="H18" s="8">
        <v>2.3975999999999997</v>
      </c>
      <c r="I18" s="8">
        <v>0</v>
      </c>
      <c r="J18" s="8">
        <v>7.9919999999999991E-2</v>
      </c>
      <c r="K18" s="8">
        <v>0.19980000000000006</v>
      </c>
      <c r="L18" s="8">
        <v>0.15983999999999998</v>
      </c>
      <c r="M18" s="8">
        <v>0.67931999999999981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146.85299999999998</v>
      </c>
      <c r="D19" s="8">
        <v>138.90096</v>
      </c>
      <c r="E19" s="8">
        <v>109.92995999999999</v>
      </c>
      <c r="F19" s="8">
        <v>77.842079999999982</v>
      </c>
      <c r="G19" s="8">
        <v>86.713199999999986</v>
      </c>
      <c r="H19" s="8">
        <v>93.386520000000004</v>
      </c>
      <c r="I19" s="8">
        <v>79.600319999999996</v>
      </c>
      <c r="J19" s="8">
        <v>60.379559999999998</v>
      </c>
      <c r="K19" s="8">
        <v>26.853119999999993</v>
      </c>
      <c r="L19" s="8">
        <v>3.7961999999999994</v>
      </c>
      <c r="M19" s="8">
        <v>4.515480000000001</v>
      </c>
      <c r="N19" s="8">
        <v>1.1188799999999999</v>
      </c>
      <c r="O19" s="8">
        <v>0.83916000000000002</v>
      </c>
      <c r="P19" s="8">
        <v>1.3586399999999998</v>
      </c>
      <c r="Q19" s="8">
        <v>0.95904</v>
      </c>
      <c r="R19" s="8">
        <v>0.95904</v>
      </c>
      <c r="S19" s="8">
        <v>0.999</v>
      </c>
      <c r="T19" s="8">
        <v>0.79920000000000002</v>
      </c>
      <c r="U19" s="8">
        <v>0.75924000000000014</v>
      </c>
      <c r="V19" s="8">
        <v>0.59939999999999993</v>
      </c>
      <c r="W19" s="8">
        <v>0.53498447999999998</v>
      </c>
      <c r="X19" s="8">
        <v>0.85898015999999999</v>
      </c>
      <c r="Y19" s="8">
        <v>0.37786175999999994</v>
      </c>
      <c r="Z19" s="8">
        <v>0.36011951999999997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1.5603119999999993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1.0778904575999999</v>
      </c>
      <c r="D22" s="27">
        <f t="shared" ref="D22:X22" si="18">SUM(D23:D24)</f>
        <v>1.1031064704</v>
      </c>
      <c r="E22" s="27">
        <f t="shared" si="18"/>
        <v>2.1919113215999997</v>
      </c>
      <c r="F22" s="27">
        <f t="shared" si="18"/>
        <v>2.2001912064</v>
      </c>
      <c r="G22" s="27">
        <f t="shared" si="18"/>
        <v>2.4372186335999997</v>
      </c>
      <c r="H22" s="27">
        <f t="shared" si="18"/>
        <v>3.4364501856</v>
      </c>
      <c r="I22" s="27">
        <f t="shared" si="18"/>
        <v>2.4710908896000001</v>
      </c>
      <c r="J22" s="27">
        <f t="shared" si="18"/>
        <v>2.4590474207999997</v>
      </c>
      <c r="K22" s="27">
        <f t="shared" si="18"/>
        <v>2.4056045279999996</v>
      </c>
      <c r="L22" s="27">
        <f t="shared" si="18"/>
        <v>1.0342328832000001</v>
      </c>
      <c r="M22" s="27">
        <f t="shared" si="18"/>
        <v>2.4439930847999998</v>
      </c>
      <c r="N22" s="27">
        <f t="shared" si="18"/>
        <v>2.4458709563999994</v>
      </c>
      <c r="O22" s="27">
        <f t="shared" si="18"/>
        <v>2.4079633019999998</v>
      </c>
      <c r="P22" s="27">
        <f t="shared" si="18"/>
        <v>2.4090597072</v>
      </c>
      <c r="Q22" s="27">
        <f t="shared" si="18"/>
        <v>2.4424484471999994</v>
      </c>
      <c r="R22" s="27">
        <f t="shared" si="18"/>
        <v>2.1230965403999997</v>
      </c>
      <c r="S22" s="27">
        <f t="shared" si="18"/>
        <v>3.4969602527999992</v>
      </c>
      <c r="T22" s="27">
        <f t="shared" si="18"/>
        <v>1.7454274415999995</v>
      </c>
      <c r="U22" s="27">
        <f t="shared" si="18"/>
        <v>1.1103445439999999</v>
      </c>
      <c r="V22" s="27">
        <f t="shared" si="18"/>
        <v>0.83275840800000001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1.0778904575999999</v>
      </c>
      <c r="D23" s="8">
        <v>1.1031064704</v>
      </c>
      <c r="E23" s="8">
        <v>2.1919113215999997</v>
      </c>
      <c r="F23" s="8">
        <v>2.2001912064</v>
      </c>
      <c r="G23" s="8">
        <v>1.0496635775999998</v>
      </c>
      <c r="H23" s="8">
        <v>2.0488951296</v>
      </c>
      <c r="I23" s="8">
        <v>1.0835358336000001</v>
      </c>
      <c r="J23" s="8">
        <v>1.0714923647999999</v>
      </c>
      <c r="K23" s="8">
        <v>1.0180494719999997</v>
      </c>
      <c r="L23" s="8">
        <v>1.0342328832000001</v>
      </c>
      <c r="M23" s="8">
        <v>1.0564380287999999</v>
      </c>
      <c r="N23" s="8">
        <v>1.0583159003999998</v>
      </c>
      <c r="O23" s="8">
        <v>1.0204082460000001</v>
      </c>
      <c r="P23" s="8">
        <v>1.0215046512000001</v>
      </c>
      <c r="Q23" s="8">
        <v>1.0548933911999998</v>
      </c>
      <c r="R23" s="8">
        <v>2.1230965403999997</v>
      </c>
      <c r="S23" s="8">
        <v>2.1094051967999992</v>
      </c>
      <c r="T23" s="8">
        <v>1.0516499135999997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1.3875550559999998</v>
      </c>
      <c r="H24" s="8">
        <v>1.3875550559999998</v>
      </c>
      <c r="I24" s="8">
        <v>1.3875550559999998</v>
      </c>
      <c r="J24" s="8">
        <v>1.3875550559999998</v>
      </c>
      <c r="K24" s="8">
        <v>1.3875550559999998</v>
      </c>
      <c r="L24" s="8">
        <v>0</v>
      </c>
      <c r="M24" s="8">
        <v>1.3875550559999998</v>
      </c>
      <c r="N24" s="8">
        <v>1.3875550559999998</v>
      </c>
      <c r="O24" s="8">
        <v>1.3875550559999998</v>
      </c>
      <c r="P24" s="8">
        <v>1.3875550559999998</v>
      </c>
      <c r="Q24" s="8">
        <v>1.3875550559999998</v>
      </c>
      <c r="R24" s="8">
        <v>0</v>
      </c>
      <c r="S24" s="8">
        <v>1.3875550559999998</v>
      </c>
      <c r="T24" s="8">
        <v>0.69377752799999992</v>
      </c>
      <c r="U24" s="8">
        <v>1.1103445439999999</v>
      </c>
      <c r="V24" s="8">
        <v>0.83275840800000001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10863.391958213304</v>
      </c>
      <c r="D26" s="27">
        <f t="shared" ref="D26:X26" si="21">SUM(D27,D33)</f>
        <v>11022.22138206718</v>
      </c>
      <c r="E26" s="27">
        <f t="shared" si="21"/>
        <v>8383.8709276916798</v>
      </c>
      <c r="F26" s="27">
        <f t="shared" si="21"/>
        <v>8762.7384817858074</v>
      </c>
      <c r="G26" s="27">
        <f t="shared" si="21"/>
        <v>5869.989292915674</v>
      </c>
      <c r="H26" s="27">
        <f t="shared" si="21"/>
        <v>5818.1371036596684</v>
      </c>
      <c r="I26" s="27">
        <f t="shared" si="21"/>
        <v>6505.6424391177015</v>
      </c>
      <c r="J26" s="27">
        <f t="shared" si="21"/>
        <v>6588.7197871821581</v>
      </c>
      <c r="K26" s="27">
        <f t="shared" si="21"/>
        <v>6538.0110089376421</v>
      </c>
      <c r="L26" s="27">
        <f t="shared" si="21"/>
        <v>5674.9377059946191</v>
      </c>
      <c r="M26" s="27">
        <f t="shared" si="21"/>
        <v>5323.160234228003</v>
      </c>
      <c r="N26" s="27">
        <f t="shared" si="21"/>
        <v>2976.784388982343</v>
      </c>
      <c r="O26" s="27">
        <f t="shared" si="21"/>
        <v>3602.8869469200004</v>
      </c>
      <c r="P26" s="27">
        <f t="shared" si="21"/>
        <v>2453.0478094800001</v>
      </c>
      <c r="Q26" s="27">
        <f t="shared" si="21"/>
        <v>2577.1108471199996</v>
      </c>
      <c r="R26" s="27">
        <f t="shared" si="21"/>
        <v>2503.8603676800003</v>
      </c>
      <c r="S26" s="27">
        <f t="shared" si="21"/>
        <v>1939.8780842400001</v>
      </c>
      <c r="T26" s="27">
        <f t="shared" si="21"/>
        <v>1960.8464865600001</v>
      </c>
      <c r="U26" s="27">
        <f t="shared" si="21"/>
        <v>5997.8742667200013</v>
      </c>
      <c r="V26" s="27">
        <f t="shared" si="21"/>
        <v>6407.2031029200025</v>
      </c>
      <c r="W26" s="27">
        <f t="shared" si="21"/>
        <v>6300.0033289199973</v>
      </c>
      <c r="X26" s="27">
        <f t="shared" si="21"/>
        <v>7071.6665689200008</v>
      </c>
      <c r="Y26" s="27">
        <f t="shared" ref="Y26:Z26" si="22">SUM(Y27,Y33)</f>
        <v>7620.3806079599999</v>
      </c>
      <c r="Z26" s="27">
        <f t="shared" si="22"/>
        <v>7039.9663027200004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64.716604559999979</v>
      </c>
      <c r="Y27" s="19">
        <f t="shared" ref="Y27:Z27" si="25">SUM(Y28:Y32)</f>
        <v>16.17909336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64.716604559999979</v>
      </c>
      <c r="Y29" s="8">
        <v>16.17909336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10863.391958213304</v>
      </c>
      <c r="D33" s="19">
        <f t="shared" ref="D33:X33" si="27">SUM(D34:D50)</f>
        <v>11022.22138206718</v>
      </c>
      <c r="E33" s="19">
        <f t="shared" si="27"/>
        <v>8383.8709276916798</v>
      </c>
      <c r="F33" s="19">
        <f t="shared" si="27"/>
        <v>8762.7384817858074</v>
      </c>
      <c r="G33" s="19">
        <f t="shared" si="27"/>
        <v>5869.989292915674</v>
      </c>
      <c r="H33" s="19">
        <f t="shared" si="27"/>
        <v>5818.1371036596684</v>
      </c>
      <c r="I33" s="19">
        <f t="shared" si="27"/>
        <v>6505.6424391177015</v>
      </c>
      <c r="J33" s="19">
        <f t="shared" si="27"/>
        <v>6588.7197871821581</v>
      </c>
      <c r="K33" s="19">
        <f t="shared" si="27"/>
        <v>6538.0110089376421</v>
      </c>
      <c r="L33" s="19">
        <f t="shared" si="27"/>
        <v>5674.9377059946191</v>
      </c>
      <c r="M33" s="19">
        <f t="shared" si="27"/>
        <v>5323.160234228003</v>
      </c>
      <c r="N33" s="19">
        <f t="shared" si="27"/>
        <v>2976.784388982343</v>
      </c>
      <c r="O33" s="19">
        <f t="shared" si="27"/>
        <v>3602.8869469200004</v>
      </c>
      <c r="P33" s="19">
        <f t="shared" si="27"/>
        <v>2453.0478094800001</v>
      </c>
      <c r="Q33" s="19">
        <f t="shared" si="27"/>
        <v>2577.1108471199996</v>
      </c>
      <c r="R33" s="19">
        <f t="shared" si="27"/>
        <v>2503.8603676800003</v>
      </c>
      <c r="S33" s="19">
        <f t="shared" si="27"/>
        <v>1939.8780842400001</v>
      </c>
      <c r="T33" s="19">
        <f t="shared" si="27"/>
        <v>1960.8464865600001</v>
      </c>
      <c r="U33" s="19">
        <f t="shared" si="27"/>
        <v>5997.8742667200013</v>
      </c>
      <c r="V33" s="19">
        <f t="shared" si="27"/>
        <v>6407.2031029200025</v>
      </c>
      <c r="W33" s="19">
        <f t="shared" si="27"/>
        <v>6300.0033289199973</v>
      </c>
      <c r="X33" s="19">
        <f t="shared" si="27"/>
        <v>7006.9499643600011</v>
      </c>
      <c r="Y33" s="19">
        <f t="shared" ref="Y33:Z33" si="28">SUM(Y34:Y50)</f>
        <v>7604.2015146000003</v>
      </c>
      <c r="Z33" s="19">
        <f t="shared" si="28"/>
        <v>7039.9663027200004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60.694479360000017</v>
      </c>
      <c r="G34" s="8">
        <v>0</v>
      </c>
      <c r="H34" s="8">
        <v>45.359585279999997</v>
      </c>
      <c r="I34" s="8">
        <v>101.17944575999999</v>
      </c>
      <c r="J34" s="8">
        <v>108.29127168000001</v>
      </c>
      <c r="K34" s="8">
        <v>65.617827840000018</v>
      </c>
      <c r="L34" s="8">
        <v>124.69531392</v>
      </c>
      <c r="M34" s="8">
        <v>141.81018624000001</v>
      </c>
      <c r="N34" s="8">
        <v>144.25537536000002</v>
      </c>
      <c r="O34" s="8">
        <v>95.355118080000011</v>
      </c>
      <c r="P34" s="8">
        <v>61.125166080000014</v>
      </c>
      <c r="Q34" s="8">
        <v>161.28025344000002</v>
      </c>
      <c r="R34" s="8">
        <v>212.10916608000002</v>
      </c>
      <c r="S34" s="8">
        <v>17.107200000000002</v>
      </c>
      <c r="T34" s="8">
        <v>12.96</v>
      </c>
      <c r="U34" s="8">
        <v>81.23058432000002</v>
      </c>
      <c r="V34" s="8">
        <v>102.19322879999999</v>
      </c>
      <c r="W34" s="8">
        <v>142.28234495999999</v>
      </c>
      <c r="X34" s="8">
        <v>149.35933439999999</v>
      </c>
      <c r="Y34" s="8">
        <v>125.7762816</v>
      </c>
      <c r="Z34" s="8">
        <v>94.332211200000003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6.8523840000000016E-2</v>
      </c>
    </row>
    <row r="36" spans="1:26" ht="11.25" customHeight="1" x14ac:dyDescent="0.2">
      <c r="A36" s="28" t="s">
        <v>58</v>
      </c>
      <c r="B36" s="7" t="s">
        <v>59</v>
      </c>
      <c r="C36" s="8">
        <v>1683.0370720800006</v>
      </c>
      <c r="D36" s="8">
        <v>1530.0118738800002</v>
      </c>
      <c r="E36" s="8">
        <v>1251.7158862800004</v>
      </c>
      <c r="F36" s="8">
        <v>759.67710408000028</v>
      </c>
      <c r="G36" s="8">
        <v>714.75485112000013</v>
      </c>
      <c r="H36" s="8">
        <v>764.88156684</v>
      </c>
      <c r="I36" s="8">
        <v>696.5929547999998</v>
      </c>
      <c r="J36" s="8">
        <v>778.39508808000005</v>
      </c>
      <c r="K36" s="8">
        <v>658.28923559999998</v>
      </c>
      <c r="L36" s="8">
        <v>550.9758985200001</v>
      </c>
      <c r="M36" s="8">
        <v>606.64213799999993</v>
      </c>
      <c r="N36" s="8">
        <v>351.43332984</v>
      </c>
      <c r="O36" s="8">
        <v>526.68567972000005</v>
      </c>
      <c r="P36" s="8">
        <v>405.62870831999999</v>
      </c>
      <c r="Q36" s="8">
        <v>472.3576397999999</v>
      </c>
      <c r="R36" s="8">
        <v>407.03687315999991</v>
      </c>
      <c r="S36" s="8">
        <v>435.37894488000006</v>
      </c>
      <c r="T36" s="8">
        <v>449.62801020000001</v>
      </c>
      <c r="U36" s="8">
        <v>525.39313932000005</v>
      </c>
      <c r="V36" s="8">
        <v>516.63839292000011</v>
      </c>
      <c r="W36" s="8">
        <v>461.64954456000004</v>
      </c>
      <c r="X36" s="8">
        <v>507.84412068000012</v>
      </c>
      <c r="Y36" s="8">
        <v>843.85782972000027</v>
      </c>
      <c r="Z36" s="8">
        <v>421.84089036000012</v>
      </c>
    </row>
    <row r="37" spans="1:26" ht="11.25" customHeight="1" x14ac:dyDescent="0.2">
      <c r="A37" s="28" t="s">
        <v>60</v>
      </c>
      <c r="B37" s="7" t="s">
        <v>61</v>
      </c>
      <c r="C37" s="8">
        <v>18.40962816</v>
      </c>
      <c r="D37" s="8">
        <v>15.333789240000002</v>
      </c>
      <c r="E37" s="8">
        <v>9.2838992399999984</v>
      </c>
      <c r="F37" s="8">
        <v>12.333043799999997</v>
      </c>
      <c r="G37" s="8">
        <v>9.2746684799999972</v>
      </c>
      <c r="H37" s="8">
        <v>16.333455599999997</v>
      </c>
      <c r="I37" s="8">
        <v>9.3727141200000013</v>
      </c>
      <c r="J37" s="8">
        <v>6.2659396799999989</v>
      </c>
      <c r="K37" s="8">
        <v>6.2921350799999987</v>
      </c>
      <c r="L37" s="8">
        <v>0.20058192</v>
      </c>
      <c r="M37" s="8">
        <v>4.1017006800000004</v>
      </c>
      <c r="N37" s="8">
        <v>9.9694702799999995</v>
      </c>
      <c r="O37" s="8">
        <v>13.08797028</v>
      </c>
      <c r="P37" s="8">
        <v>6.7521761999999992</v>
      </c>
      <c r="Q37" s="8">
        <v>12.557076839999999</v>
      </c>
      <c r="R37" s="8">
        <v>12.502939679999999</v>
      </c>
      <c r="S37" s="8">
        <v>9.638659800000001</v>
      </c>
      <c r="T37" s="8">
        <v>4.15658628</v>
      </c>
      <c r="U37" s="8">
        <v>214.22298744</v>
      </c>
      <c r="V37" s="8">
        <v>224.60185439999998</v>
      </c>
      <c r="W37" s="8">
        <v>226.85141556000002</v>
      </c>
      <c r="X37" s="8">
        <v>220.66605792000007</v>
      </c>
      <c r="Y37" s="8">
        <v>221.13183707999997</v>
      </c>
      <c r="Z37" s="8">
        <v>219.44984291999998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20.012214599999997</v>
      </c>
      <c r="D41" s="8">
        <v>28.769289479999998</v>
      </c>
      <c r="E41" s="8">
        <v>19.97105904</v>
      </c>
      <c r="F41" s="8">
        <v>23.578512119999999</v>
      </c>
      <c r="G41" s="8">
        <v>26.9530092</v>
      </c>
      <c r="H41" s="8">
        <v>34.044966360000004</v>
      </c>
      <c r="I41" s="8">
        <v>30.537425519999999</v>
      </c>
      <c r="J41" s="8">
        <v>26.2968498</v>
      </c>
      <c r="K41" s="8">
        <v>22.257651599999999</v>
      </c>
      <c r="L41" s="8">
        <v>26.439988319999998</v>
      </c>
      <c r="M41" s="8">
        <v>25.909625160000004</v>
      </c>
      <c r="N41" s="8">
        <v>29.449003320000003</v>
      </c>
      <c r="O41" s="8">
        <v>36.558302759999997</v>
      </c>
      <c r="P41" s="8">
        <v>24.28229808</v>
      </c>
      <c r="Q41" s="8">
        <v>22.66946604</v>
      </c>
      <c r="R41" s="8">
        <v>25.557861600000003</v>
      </c>
      <c r="S41" s="8">
        <v>24.152878080000001</v>
      </c>
      <c r="T41" s="8">
        <v>18.971160120000004</v>
      </c>
      <c r="U41" s="8">
        <v>19.472015520000003</v>
      </c>
      <c r="V41" s="8">
        <v>21.793810320000006</v>
      </c>
      <c r="W41" s="8">
        <v>19.429824600000003</v>
      </c>
      <c r="X41" s="8">
        <v>18.294293520000004</v>
      </c>
      <c r="Y41" s="8">
        <v>13.704283800000004</v>
      </c>
      <c r="Z41" s="8">
        <v>14.233093920000005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6.4434218399999983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3645.3706865333029</v>
      </c>
      <c r="D43" s="8">
        <v>4093.6329283871787</v>
      </c>
      <c r="E43" s="8">
        <v>2881.2796666916788</v>
      </c>
      <c r="F43" s="8">
        <v>3400.1425721458054</v>
      </c>
      <c r="G43" s="8">
        <v>2866.7349005956735</v>
      </c>
      <c r="H43" s="8">
        <v>3337.1398074996682</v>
      </c>
      <c r="I43" s="8">
        <v>2972.0260571577014</v>
      </c>
      <c r="J43" s="8">
        <v>2893.2777773421585</v>
      </c>
      <c r="K43" s="8">
        <v>3099.0623995776418</v>
      </c>
      <c r="L43" s="8">
        <v>1884.1878640746186</v>
      </c>
      <c r="M43" s="8">
        <v>2490.9650255480033</v>
      </c>
      <c r="N43" s="8">
        <v>1633.530061782343</v>
      </c>
      <c r="O43" s="8">
        <v>1964.6497868400002</v>
      </c>
      <c r="P43" s="8">
        <v>1482.4989597600002</v>
      </c>
      <c r="Q43" s="8">
        <v>1254.5037226799996</v>
      </c>
      <c r="R43" s="8">
        <v>1095.4835517600002</v>
      </c>
      <c r="S43" s="8">
        <v>1122.4121734799999</v>
      </c>
      <c r="T43" s="8">
        <v>1081.4591782799998</v>
      </c>
      <c r="U43" s="8">
        <v>4818.2543323200007</v>
      </c>
      <c r="V43" s="8">
        <v>5321.8329231600028</v>
      </c>
      <c r="W43" s="8">
        <v>5237.6482688399974</v>
      </c>
      <c r="X43" s="8">
        <v>5294.5252354800004</v>
      </c>
      <c r="Y43" s="8">
        <v>5173.2745459199996</v>
      </c>
      <c r="Z43" s="8">
        <v>5188.9984473600007</v>
      </c>
    </row>
    <row r="44" spans="1:26" ht="11.25" customHeight="1" x14ac:dyDescent="0.2">
      <c r="A44" s="28" t="s">
        <v>74</v>
      </c>
      <c r="B44" s="7" t="s">
        <v>75</v>
      </c>
      <c r="C44" s="8">
        <v>2383.7443020000001</v>
      </c>
      <c r="D44" s="8">
        <v>3364.0984605600006</v>
      </c>
      <c r="E44" s="8">
        <v>2717.2370937600003</v>
      </c>
      <c r="F44" s="8">
        <v>3387.2077476000013</v>
      </c>
      <c r="G44" s="8">
        <v>1250.7497582400001</v>
      </c>
      <c r="H44" s="8">
        <v>1147.1073811200001</v>
      </c>
      <c r="I44" s="8">
        <v>1522.34072352</v>
      </c>
      <c r="J44" s="8">
        <v>1826.01485568</v>
      </c>
      <c r="K44" s="8">
        <v>1794.9913567200006</v>
      </c>
      <c r="L44" s="8">
        <v>1489.5921643199997</v>
      </c>
      <c r="M44" s="8">
        <v>1005.9795648000002</v>
      </c>
      <c r="N44" s="8">
        <v>597.58304687999998</v>
      </c>
      <c r="O44" s="8">
        <v>620.66837088</v>
      </c>
      <c r="P44" s="8">
        <v>321.88130568000003</v>
      </c>
      <c r="Q44" s="8">
        <v>231.73207056000004</v>
      </c>
      <c r="R44" s="8">
        <v>237.00338208000005</v>
      </c>
      <c r="S44" s="8">
        <v>303.95918088000002</v>
      </c>
      <c r="T44" s="8">
        <v>392.10220800000008</v>
      </c>
      <c r="U44" s="8">
        <v>326.93499936000006</v>
      </c>
      <c r="V44" s="8">
        <v>208.38677543999998</v>
      </c>
      <c r="W44" s="8">
        <v>197.10492048000006</v>
      </c>
      <c r="X44" s="8">
        <v>126.25819272</v>
      </c>
      <c r="Y44" s="8">
        <v>121.70939472000002</v>
      </c>
      <c r="Z44" s="8">
        <v>71.818624080000006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3.2217109199999991</v>
      </c>
      <c r="T45" s="8">
        <v>0</v>
      </c>
      <c r="U45" s="8">
        <v>0</v>
      </c>
      <c r="V45" s="8">
        <v>0.10871855999999999</v>
      </c>
      <c r="W45" s="8">
        <v>0.15648084000000001</v>
      </c>
      <c r="X45" s="8">
        <v>680.81039999999996</v>
      </c>
      <c r="Y45" s="8">
        <v>753.64127999999994</v>
      </c>
      <c r="Z45" s="8">
        <v>737.80848000000003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2973.8474999999999</v>
      </c>
      <c r="D48" s="8">
        <v>897.63371099999983</v>
      </c>
      <c r="E48" s="8">
        <v>877.25640599999997</v>
      </c>
      <c r="F48" s="8">
        <v>708.38609399999996</v>
      </c>
      <c r="G48" s="8">
        <v>511.68007800000004</v>
      </c>
      <c r="H48" s="8">
        <v>452.64363299999997</v>
      </c>
      <c r="I48" s="8">
        <v>804.95988299999988</v>
      </c>
      <c r="J48" s="8">
        <v>677.04003899999987</v>
      </c>
      <c r="K48" s="8">
        <v>589.68000000000006</v>
      </c>
      <c r="L48" s="8">
        <v>1232.3999610000001</v>
      </c>
      <c r="M48" s="8">
        <v>857.99984399999983</v>
      </c>
      <c r="N48" s="8">
        <v>0</v>
      </c>
      <c r="O48" s="8">
        <v>40.560155999999999</v>
      </c>
      <c r="P48" s="8">
        <v>0</v>
      </c>
      <c r="Q48" s="8">
        <v>0</v>
      </c>
      <c r="R48" s="8">
        <v>14.215851000000001</v>
      </c>
      <c r="S48" s="8">
        <v>9.4569929999999989</v>
      </c>
      <c r="T48" s="8">
        <v>1.559844</v>
      </c>
      <c r="U48" s="8">
        <v>0</v>
      </c>
      <c r="V48" s="8">
        <v>0</v>
      </c>
      <c r="W48" s="8">
        <v>1.035801</v>
      </c>
      <c r="X48" s="8">
        <v>8.1080999999999986E-2</v>
      </c>
      <c r="Y48" s="8">
        <v>0</v>
      </c>
      <c r="Z48" s="8">
        <v>9.0557999999999986E-2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137.71606932</v>
      </c>
      <c r="J49" s="8">
        <v>0</v>
      </c>
      <c r="K49" s="8">
        <v>34.428951359999992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336.62670227999996</v>
      </c>
      <c r="Z49" s="8">
        <v>282.63922919999999</v>
      </c>
    </row>
    <row r="50" spans="1:26" ht="11.25" customHeight="1" x14ac:dyDescent="0.2">
      <c r="A50" s="28" t="s">
        <v>86</v>
      </c>
      <c r="B50" s="7" t="s">
        <v>87</v>
      </c>
      <c r="C50" s="8">
        <v>138.97055484000001</v>
      </c>
      <c r="D50" s="8">
        <v>1092.7413295200001</v>
      </c>
      <c r="E50" s="8">
        <v>627.12691668000014</v>
      </c>
      <c r="F50" s="8">
        <v>410.71892867999986</v>
      </c>
      <c r="G50" s="8">
        <v>489.84202727999991</v>
      </c>
      <c r="H50" s="8">
        <v>20.626707960000001</v>
      </c>
      <c r="I50" s="8">
        <v>230.91716592000003</v>
      </c>
      <c r="J50" s="8">
        <v>273.13796592</v>
      </c>
      <c r="K50" s="8">
        <v>260.94802931999999</v>
      </c>
      <c r="L50" s="8">
        <v>366.44593391999985</v>
      </c>
      <c r="M50" s="8">
        <v>189.75214980000001</v>
      </c>
      <c r="N50" s="8">
        <v>210.56410152000001</v>
      </c>
      <c r="O50" s="8">
        <v>305.32156235999997</v>
      </c>
      <c r="P50" s="8">
        <v>150.87919535999998</v>
      </c>
      <c r="Q50" s="8">
        <v>422.01061775999995</v>
      </c>
      <c r="R50" s="8">
        <v>499.95074232000019</v>
      </c>
      <c r="S50" s="8">
        <v>14.5503432</v>
      </c>
      <c r="T50" s="8">
        <v>9.4996799999999999E-3</v>
      </c>
      <c r="U50" s="8">
        <v>12.366208440000003</v>
      </c>
      <c r="V50" s="8">
        <v>11.647399320000002</v>
      </c>
      <c r="W50" s="8">
        <v>13.844728079999999</v>
      </c>
      <c r="X50" s="8">
        <v>9.1112486399999977</v>
      </c>
      <c r="Y50" s="8">
        <v>14.479359479999999</v>
      </c>
      <c r="Z50" s="8">
        <v>8.6864018400000003</v>
      </c>
    </row>
    <row r="51" spans="1:26" ht="11.25" customHeight="1" x14ac:dyDescent="0.2">
      <c r="A51" s="25" t="s">
        <v>88</v>
      </c>
      <c r="B51" s="26" t="s">
        <v>89</v>
      </c>
      <c r="C51" s="27">
        <v>9631.5353926138123</v>
      </c>
      <c r="D51" s="27">
        <v>10045.706330972393</v>
      </c>
      <c r="E51" s="27">
        <v>11415.717458784457</v>
      </c>
      <c r="F51" s="27">
        <v>8055.0270045848174</v>
      </c>
      <c r="G51" s="27">
        <v>7922.0905319310432</v>
      </c>
      <c r="H51" s="27">
        <v>16877.287722105171</v>
      </c>
      <c r="I51" s="27">
        <v>13443.79133520187</v>
      </c>
      <c r="J51" s="27">
        <v>16498.573705071176</v>
      </c>
      <c r="K51" s="27">
        <v>16408.911585182195</v>
      </c>
      <c r="L51" s="27">
        <v>10604.661213637159</v>
      </c>
      <c r="M51" s="27">
        <v>16074.282575628309</v>
      </c>
      <c r="N51" s="27">
        <v>7988.2330519550924</v>
      </c>
      <c r="O51" s="27">
        <v>7441.9921127596963</v>
      </c>
      <c r="P51" s="27">
        <v>7432.0708376822367</v>
      </c>
      <c r="Q51" s="27">
        <v>7231.9419422659712</v>
      </c>
      <c r="R51" s="27">
        <v>6055.7022141679563</v>
      </c>
      <c r="S51" s="27">
        <v>6514.2012610725105</v>
      </c>
      <c r="T51" s="27">
        <v>6321.6174768286646</v>
      </c>
      <c r="U51" s="27">
        <v>4716.0733524772832</v>
      </c>
      <c r="V51" s="27">
        <v>6051.0234621152686</v>
      </c>
      <c r="W51" s="27">
        <v>5756.5199747659981</v>
      </c>
      <c r="X51" s="27">
        <v>6533.9002834129778</v>
      </c>
      <c r="Y51" s="27">
        <v>5914.5951044987014</v>
      </c>
      <c r="Z51" s="27">
        <v>5499.7167732589105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593.43714771213138</v>
      </c>
      <c r="D52" s="27">
        <f t="shared" ref="D52:X52" si="30">SUM(D53:D54)</f>
        <v>429.0944215331549</v>
      </c>
      <c r="E52" s="27">
        <f t="shared" si="30"/>
        <v>445.16388922013812</v>
      </c>
      <c r="F52" s="27">
        <f t="shared" si="30"/>
        <v>456.30833883520785</v>
      </c>
      <c r="G52" s="27">
        <f t="shared" si="30"/>
        <v>467.62570009963184</v>
      </c>
      <c r="H52" s="27">
        <f t="shared" si="30"/>
        <v>461.29604674675795</v>
      </c>
      <c r="I52" s="27">
        <f t="shared" si="30"/>
        <v>458.83938662048308</v>
      </c>
      <c r="J52" s="27">
        <f t="shared" si="30"/>
        <v>458.70557992021236</v>
      </c>
      <c r="K52" s="27">
        <f t="shared" si="30"/>
        <v>399.05751600000002</v>
      </c>
      <c r="L52" s="27">
        <f t="shared" si="30"/>
        <v>393.08017320000005</v>
      </c>
      <c r="M52" s="27">
        <f t="shared" si="30"/>
        <v>44.868039435745501</v>
      </c>
      <c r="N52" s="27">
        <f t="shared" si="30"/>
        <v>27.198909320847214</v>
      </c>
      <c r="O52" s="27">
        <f t="shared" si="30"/>
        <v>51.992894605980162</v>
      </c>
      <c r="P52" s="27">
        <f t="shared" si="30"/>
        <v>67.810330389406673</v>
      </c>
      <c r="Q52" s="27">
        <f t="shared" si="30"/>
        <v>134.60544402652997</v>
      </c>
      <c r="R52" s="27">
        <f t="shared" si="30"/>
        <v>157.88933380524151</v>
      </c>
      <c r="S52" s="27">
        <f t="shared" si="30"/>
        <v>236.44679975903918</v>
      </c>
      <c r="T52" s="27">
        <f t="shared" si="30"/>
        <v>200.37619783028308</v>
      </c>
      <c r="U52" s="27">
        <f t="shared" si="30"/>
        <v>120.8213120343469</v>
      </c>
      <c r="V52" s="27">
        <f t="shared" si="30"/>
        <v>215.19113570075751</v>
      </c>
      <c r="W52" s="27">
        <f t="shared" si="30"/>
        <v>849.92800474571709</v>
      </c>
      <c r="X52" s="27">
        <f t="shared" si="30"/>
        <v>563.22630382239913</v>
      </c>
      <c r="Y52" s="27">
        <f t="shared" ref="Y52:Z52" si="31">SUM(Y53:Y54)</f>
        <v>549.68785968974123</v>
      </c>
      <c r="Z52" s="27">
        <f t="shared" si="31"/>
        <v>551.02681551459875</v>
      </c>
    </row>
    <row r="53" spans="1:26" ht="11.25" customHeight="1" x14ac:dyDescent="0.2">
      <c r="A53" s="29" t="s">
        <v>116</v>
      </c>
      <c r="B53" s="7" t="s">
        <v>117</v>
      </c>
      <c r="C53" s="8">
        <v>588.15900000000011</v>
      </c>
      <c r="D53" s="8">
        <v>423.56611440000006</v>
      </c>
      <c r="E53" s="8">
        <v>441.15425640000001</v>
      </c>
      <c r="F53" s="8">
        <v>452.30894280000001</v>
      </c>
      <c r="G53" s="8">
        <v>464.32077120000002</v>
      </c>
      <c r="H53" s="8">
        <v>454.28268600000007</v>
      </c>
      <c r="I53" s="8">
        <v>452.41087320000008</v>
      </c>
      <c r="J53" s="8">
        <v>451.53365400000007</v>
      </c>
      <c r="K53" s="8">
        <v>399.05751600000002</v>
      </c>
      <c r="L53" s="8">
        <v>393.08017320000005</v>
      </c>
      <c r="M53" s="8">
        <v>23.247338400000004</v>
      </c>
      <c r="N53" s="8">
        <v>27.115545600000004</v>
      </c>
      <c r="O53" s="8">
        <v>51.821827200000001</v>
      </c>
      <c r="P53" s="8">
        <v>67.6333944</v>
      </c>
      <c r="Q53" s="8">
        <v>134.5136364</v>
      </c>
      <c r="R53" s="8">
        <v>157.80730680000002</v>
      </c>
      <c r="S53" s="8">
        <v>236.28084479999995</v>
      </c>
      <c r="T53" s="8">
        <v>199.46852639999997</v>
      </c>
      <c r="U53" s="8">
        <v>119.11287960000001</v>
      </c>
      <c r="V53" s="8">
        <v>214.24071240000001</v>
      </c>
      <c r="W53" s="8">
        <v>849.77881559999992</v>
      </c>
      <c r="X53" s="8">
        <v>562.94667000000004</v>
      </c>
      <c r="Y53" s="8">
        <v>549.66843360000007</v>
      </c>
      <c r="Z53" s="8">
        <v>551.00691359999996</v>
      </c>
    </row>
    <row r="54" spans="1:26" ht="11.25" customHeight="1" x14ac:dyDescent="0.2">
      <c r="A54" s="43" t="s">
        <v>118</v>
      </c>
      <c r="B54" s="44" t="s">
        <v>119</v>
      </c>
      <c r="C54" s="45">
        <v>5.2781477121312337</v>
      </c>
      <c r="D54" s="45">
        <v>5.5283071331548452</v>
      </c>
      <c r="E54" s="45">
        <v>4.0096328201381333</v>
      </c>
      <c r="F54" s="45">
        <v>3.9993960352078641</v>
      </c>
      <c r="G54" s="45">
        <v>3.3049288996318094</v>
      </c>
      <c r="H54" s="45">
        <v>7.0133607467578933</v>
      </c>
      <c r="I54" s="45">
        <v>6.4285134204829912</v>
      </c>
      <c r="J54" s="45">
        <v>7.1719259202123027</v>
      </c>
      <c r="K54" s="45">
        <v>0</v>
      </c>
      <c r="L54" s="45">
        <v>0</v>
      </c>
      <c r="M54" s="45">
        <v>21.620701035745498</v>
      </c>
      <c r="N54" s="45">
        <v>8.3363720847211192E-2</v>
      </c>
      <c r="O54" s="45">
        <v>0.17106740598016079</v>
      </c>
      <c r="P54" s="45">
        <v>0.17693598940667757</v>
      </c>
      <c r="Q54" s="45">
        <v>9.1807626529977593E-2</v>
      </c>
      <c r="R54" s="45">
        <v>8.2027005241473591E-2</v>
      </c>
      <c r="S54" s="45">
        <v>0.16595495903923196</v>
      </c>
      <c r="T54" s="45">
        <v>0.90767143028311204</v>
      </c>
      <c r="U54" s="45">
        <v>1.7084324343468889</v>
      </c>
      <c r="V54" s="45">
        <v>0.95042330075749326</v>
      </c>
      <c r="W54" s="45">
        <v>0.14918914571721598</v>
      </c>
      <c r="X54" s="45">
        <v>0.27963382239905643</v>
      </c>
      <c r="Y54" s="45">
        <v>1.9426089741168003E-2</v>
      </c>
      <c r="Z54" s="45">
        <v>1.9901914598807999E-2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4245.4739736899501</v>
      </c>
      <c r="D61" s="49">
        <f t="shared" ref="D61:X61" si="33">SUM(D62:D72)</f>
        <v>4265.0225227430183</v>
      </c>
      <c r="E61" s="49">
        <f t="shared" si="33"/>
        <v>4637.6650814688146</v>
      </c>
      <c r="F61" s="49">
        <f t="shared" si="33"/>
        <v>3199.5156430937086</v>
      </c>
      <c r="G61" s="49">
        <f t="shared" si="33"/>
        <v>3065.0653466070034</v>
      </c>
      <c r="H61" s="49">
        <f t="shared" si="33"/>
        <v>2867.7161715712273</v>
      </c>
      <c r="I61" s="49">
        <f t="shared" si="33"/>
        <v>3030.8870604071622</v>
      </c>
      <c r="J61" s="49">
        <f t="shared" si="33"/>
        <v>3297.058106809021</v>
      </c>
      <c r="K61" s="49">
        <f t="shared" si="33"/>
        <v>3307.8697028532638</v>
      </c>
      <c r="L61" s="49">
        <f t="shared" si="33"/>
        <v>2802.35425499656</v>
      </c>
      <c r="M61" s="49">
        <f t="shared" si="33"/>
        <v>2610.9774426864606</v>
      </c>
      <c r="N61" s="49">
        <f t="shared" si="33"/>
        <v>2754.4825717211424</v>
      </c>
      <c r="O61" s="49">
        <f t="shared" si="33"/>
        <v>2757.5109415707748</v>
      </c>
      <c r="P61" s="49">
        <f t="shared" si="33"/>
        <v>2507.0444167135443</v>
      </c>
      <c r="Q61" s="49">
        <f t="shared" si="33"/>
        <v>2888.0284093454206</v>
      </c>
      <c r="R61" s="49">
        <f t="shared" si="33"/>
        <v>2887.6695636538602</v>
      </c>
      <c r="S61" s="49">
        <f t="shared" si="33"/>
        <v>2708.8923845142394</v>
      </c>
      <c r="T61" s="49">
        <f t="shared" si="33"/>
        <v>2514.7949939541345</v>
      </c>
      <c r="U61" s="49">
        <f t="shared" si="33"/>
        <v>2807.5647768633935</v>
      </c>
      <c r="V61" s="49">
        <f t="shared" si="33"/>
        <v>2778.370670904284</v>
      </c>
      <c r="W61" s="49">
        <f t="shared" si="33"/>
        <v>2549.8042496981202</v>
      </c>
      <c r="X61" s="49">
        <f t="shared" si="33"/>
        <v>2723.1139411210588</v>
      </c>
      <c r="Y61" s="49">
        <f t="shared" ref="Y61:Z61" si="34">SUM(Y62:Y72)</f>
        <v>2394.3800984322816</v>
      </c>
      <c r="Z61" s="49">
        <f t="shared" si="34"/>
        <v>2484.7516063229855</v>
      </c>
    </row>
    <row r="62" spans="1:26" ht="11.25" customHeight="1" x14ac:dyDescent="0.2">
      <c r="A62" s="50" t="s">
        <v>92</v>
      </c>
      <c r="B62" s="51" t="s">
        <v>93</v>
      </c>
      <c r="C62" s="52">
        <v>3961.6637760000008</v>
      </c>
      <c r="D62" s="52">
        <v>3564.5125823999997</v>
      </c>
      <c r="E62" s="52">
        <v>3657.9199103999995</v>
      </c>
      <c r="F62" s="52">
        <v>3185.5045823999999</v>
      </c>
      <c r="G62" s="52">
        <v>3023.1040896</v>
      </c>
      <c r="H62" s="52">
        <v>2818.683705599999</v>
      </c>
      <c r="I62" s="52">
        <v>2933.4695039999997</v>
      </c>
      <c r="J62" s="52">
        <v>3177.9074879999998</v>
      </c>
      <c r="K62" s="52">
        <v>3157.3164671999994</v>
      </c>
      <c r="L62" s="52">
        <v>2659.5313920000003</v>
      </c>
      <c r="M62" s="52">
        <v>2514.8414591999995</v>
      </c>
      <c r="N62" s="52">
        <v>2727.6064704</v>
      </c>
      <c r="O62" s="52">
        <v>2710.0406592000004</v>
      </c>
      <c r="P62" s="52">
        <v>2473.6638527999999</v>
      </c>
      <c r="Q62" s="52">
        <v>2856.8046528000004</v>
      </c>
      <c r="R62" s="52">
        <v>2860.8967295999996</v>
      </c>
      <c r="S62" s="52">
        <v>2673.4095359999997</v>
      </c>
      <c r="T62" s="52">
        <v>2467.5565823999991</v>
      </c>
      <c r="U62" s="52">
        <v>2613.9016511999998</v>
      </c>
      <c r="V62" s="52">
        <v>2582.4935808000005</v>
      </c>
      <c r="W62" s="52">
        <v>2245.5853056000001</v>
      </c>
      <c r="X62" s="52">
        <v>2365.3957823999999</v>
      </c>
      <c r="Y62" s="52">
        <v>2063.6437248000002</v>
      </c>
      <c r="Z62" s="52">
        <v>2132.6860799999999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1.6519104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281.20991768994941</v>
      </c>
      <c r="D64" s="52">
        <v>697.40998034301867</v>
      </c>
      <c r="E64" s="52">
        <v>977.54521106881555</v>
      </c>
      <c r="F64" s="52">
        <v>9.6768090137087963</v>
      </c>
      <c r="G64" s="52">
        <v>7.3614683670035781</v>
      </c>
      <c r="H64" s="52">
        <v>7.2007136512284218</v>
      </c>
      <c r="I64" s="52">
        <v>6.8194610471621626</v>
      </c>
      <c r="J64" s="52">
        <v>6.5330370490209209</v>
      </c>
      <c r="K64" s="52">
        <v>6.6403182132643659</v>
      </c>
      <c r="L64" s="52">
        <v>16.611362996559741</v>
      </c>
      <c r="M64" s="52">
        <v>15.872418206461104</v>
      </c>
      <c r="N64" s="52">
        <v>17.615203561141982</v>
      </c>
      <c r="O64" s="52">
        <v>23.550656930774565</v>
      </c>
      <c r="P64" s="52">
        <v>24.693053993544407</v>
      </c>
      <c r="Q64" s="52">
        <v>20.436022465419949</v>
      </c>
      <c r="R64" s="52">
        <v>17.703689573860473</v>
      </c>
      <c r="S64" s="52">
        <v>20.596302754239858</v>
      </c>
      <c r="T64" s="52">
        <v>25.058784194135249</v>
      </c>
      <c r="U64" s="52">
        <v>28.333367583393937</v>
      </c>
      <c r="V64" s="52">
        <v>28.119546744282903</v>
      </c>
      <c r="W64" s="52">
        <v>32.883731458120401</v>
      </c>
      <c r="X64" s="52">
        <v>78.792563521058412</v>
      </c>
      <c r="Y64" s="52">
        <v>101.65631363228157</v>
      </c>
      <c r="Z64" s="52">
        <v>117.25451112298568</v>
      </c>
    </row>
    <row r="65" spans="1:26" ht="11.25" customHeight="1" x14ac:dyDescent="0.2">
      <c r="A65" s="50" t="s">
        <v>98</v>
      </c>
      <c r="B65" s="51" t="s">
        <v>99</v>
      </c>
      <c r="C65" s="52">
        <v>2.6002799999999997</v>
      </c>
      <c r="D65" s="52">
        <v>3.0999599999999998</v>
      </c>
      <c r="E65" s="52">
        <v>2.1999599999999995</v>
      </c>
      <c r="F65" s="52">
        <v>2.6999999999999997</v>
      </c>
      <c r="G65" s="52">
        <v>2.59992</v>
      </c>
      <c r="H65" s="52">
        <v>7.5999599999999994</v>
      </c>
      <c r="I65" s="52">
        <v>6.1999200000000014</v>
      </c>
      <c r="J65" s="52">
        <v>6.299999999999998</v>
      </c>
      <c r="K65" s="52">
        <v>33.299999999999997</v>
      </c>
      <c r="L65" s="52">
        <v>15.999840000000003</v>
      </c>
      <c r="M65" s="52">
        <v>25.300079999999998</v>
      </c>
      <c r="N65" s="52">
        <v>0.10007999999999997</v>
      </c>
      <c r="O65" s="52">
        <v>0.23795999999999998</v>
      </c>
      <c r="P65" s="52">
        <v>0.41436000000000001</v>
      </c>
      <c r="Q65" s="52">
        <v>9.1440000000000007E-2</v>
      </c>
      <c r="R65" s="52">
        <v>0.10475999999999998</v>
      </c>
      <c r="S65" s="52">
        <v>0.21131999999999995</v>
      </c>
      <c r="T65" s="52">
        <v>1.2034799999999999</v>
      </c>
      <c r="U65" s="52">
        <v>2.20248</v>
      </c>
      <c r="V65" s="52">
        <v>1.2005999999999999</v>
      </c>
      <c r="W65" s="52">
        <v>0.15335999999999997</v>
      </c>
      <c r="X65" s="52">
        <v>0.28079999999999994</v>
      </c>
      <c r="Y65" s="52">
        <v>2.4480000000000002E-2</v>
      </c>
      <c r="Z65" s="52">
        <v>2.4480000000000002E-2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7.6463999999999994E-3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9.3956414399999986</v>
      </c>
      <c r="V67" s="52">
        <v>9.4239331199999992</v>
      </c>
      <c r="W67" s="52">
        <v>9.4764383999999993</v>
      </c>
      <c r="X67" s="52">
        <v>9.5016715199999986</v>
      </c>
      <c r="Y67" s="52">
        <v>9.5274143999999978</v>
      </c>
      <c r="Z67" s="52">
        <v>9.568704959999998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2.5487999999999999E-3</v>
      </c>
      <c r="J68" s="52">
        <v>2.5487999999999999E-3</v>
      </c>
      <c r="K68" s="52">
        <v>2.9311200000000003E-2</v>
      </c>
      <c r="L68" s="52">
        <v>6.1171200000000009E-2</v>
      </c>
      <c r="M68" s="52">
        <v>1.6837372800000001</v>
      </c>
      <c r="N68" s="52">
        <v>5.2148447999999998</v>
      </c>
      <c r="O68" s="52">
        <v>0.97236719999999999</v>
      </c>
      <c r="P68" s="52">
        <v>0.49421232000000004</v>
      </c>
      <c r="Q68" s="52">
        <v>2.3038603200000001</v>
      </c>
      <c r="R68" s="52">
        <v>2.48457024</v>
      </c>
      <c r="S68" s="52">
        <v>3.5981409600000003</v>
      </c>
      <c r="T68" s="52">
        <v>10.317542400000001</v>
      </c>
      <c r="U68" s="52">
        <v>6.0763391999999996</v>
      </c>
      <c r="V68" s="52">
        <v>10.04787936</v>
      </c>
      <c r="W68" s="52">
        <v>17.7549408</v>
      </c>
      <c r="X68" s="52">
        <v>7.2031636800000012</v>
      </c>
      <c r="Y68" s="52">
        <v>9.5154350399999998</v>
      </c>
      <c r="Z68" s="52">
        <v>15.191357759999999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5.3524799999999997E-3</v>
      </c>
      <c r="I69" s="52">
        <v>2.0900160000000001E-2</v>
      </c>
      <c r="J69" s="52">
        <v>4.9701599999999992E-2</v>
      </c>
      <c r="K69" s="52">
        <v>0.97440624000000009</v>
      </c>
      <c r="L69" s="52">
        <v>3.6152179200000001</v>
      </c>
      <c r="M69" s="52">
        <v>3.5971214400000004</v>
      </c>
      <c r="N69" s="52">
        <v>1.0809460800000001</v>
      </c>
      <c r="O69" s="52">
        <v>22.701651839999997</v>
      </c>
      <c r="P69" s="52">
        <v>7.7789376000000008</v>
      </c>
      <c r="Q69" s="52">
        <v>8.3924337599999994</v>
      </c>
      <c r="R69" s="52">
        <v>6.4798142400000014</v>
      </c>
      <c r="S69" s="52">
        <v>11.077084800000002</v>
      </c>
      <c r="T69" s="52">
        <v>9.0066945599999997</v>
      </c>
      <c r="U69" s="52">
        <v>147.65529744000003</v>
      </c>
      <c r="V69" s="52">
        <v>147.08513088000004</v>
      </c>
      <c r="W69" s="52">
        <v>231.80061600000005</v>
      </c>
      <c r="X69" s="52">
        <v>206.31006719999999</v>
      </c>
      <c r="Y69" s="52">
        <v>203.30120879999996</v>
      </c>
      <c r="Z69" s="52">
        <v>206.37455183999995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1.63425168</v>
      </c>
      <c r="G72" s="55">
        <v>31.999868639999992</v>
      </c>
      <c r="H72" s="55">
        <v>34.226439840000012</v>
      </c>
      <c r="I72" s="55">
        <v>84.374726399999972</v>
      </c>
      <c r="J72" s="55">
        <v>106.26533135999999</v>
      </c>
      <c r="K72" s="55">
        <v>109.6092</v>
      </c>
      <c r="L72" s="55">
        <v>106.53527087999997</v>
      </c>
      <c r="M72" s="55">
        <v>49.682626559999996</v>
      </c>
      <c r="N72" s="55">
        <v>2.8650268799999994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12.149857439999998</v>
      </c>
      <c r="X72" s="55">
        <v>55.629892799999993</v>
      </c>
      <c r="Y72" s="55">
        <v>6.7115217599999992</v>
      </c>
      <c r="Z72" s="55">
        <v>3.6519206399999993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772280.98385451199</v>
      </c>
      <c r="D2" s="21">
        <f t="shared" ref="D2:X2" si="0">SUM(D3,D17,D22,D25,D26,D51,D52)</f>
        <v>786602.43638240965</v>
      </c>
      <c r="E2" s="21">
        <f t="shared" si="0"/>
        <v>794785.62865692726</v>
      </c>
      <c r="F2" s="21">
        <f t="shared" si="0"/>
        <v>806173.00953963492</v>
      </c>
      <c r="G2" s="21">
        <f t="shared" si="0"/>
        <v>825961.52676684177</v>
      </c>
      <c r="H2" s="21">
        <f t="shared" si="0"/>
        <v>824194.45536612009</v>
      </c>
      <c r="I2" s="21">
        <f t="shared" si="0"/>
        <v>836525.46721743955</v>
      </c>
      <c r="J2" s="21">
        <f t="shared" si="0"/>
        <v>845265.82552546344</v>
      </c>
      <c r="K2" s="21">
        <f t="shared" si="0"/>
        <v>828672.52292860695</v>
      </c>
      <c r="L2" s="21">
        <f t="shared" si="0"/>
        <v>802316.77783591254</v>
      </c>
      <c r="M2" s="21">
        <f t="shared" si="0"/>
        <v>796423.99126472138</v>
      </c>
      <c r="N2" s="21">
        <f t="shared" si="0"/>
        <v>794004.53773838666</v>
      </c>
      <c r="O2" s="21">
        <f t="shared" si="0"/>
        <v>761336.74164978671</v>
      </c>
      <c r="P2" s="21">
        <f t="shared" si="0"/>
        <v>754885.75401768729</v>
      </c>
      <c r="Q2" s="21">
        <f t="shared" si="0"/>
        <v>761978.78569816321</v>
      </c>
      <c r="R2" s="21">
        <f t="shared" si="0"/>
        <v>773329.59944198688</v>
      </c>
      <c r="S2" s="21">
        <f t="shared" si="0"/>
        <v>793480.19980665168</v>
      </c>
      <c r="T2" s="21">
        <f t="shared" si="0"/>
        <v>807246.88589563803</v>
      </c>
      <c r="U2" s="21">
        <f t="shared" si="0"/>
        <v>807300.45344427426</v>
      </c>
      <c r="V2" s="21">
        <f t="shared" si="0"/>
        <v>813015.49360217166</v>
      </c>
      <c r="W2" s="21">
        <f t="shared" si="0"/>
        <v>700469.73534835107</v>
      </c>
      <c r="X2" s="21">
        <f t="shared" si="0"/>
        <v>760753.62587627198</v>
      </c>
      <c r="Y2" s="21">
        <f t="shared" ref="Y2:Z2" si="1">SUM(Y3,Y17,Y22,Y25,Y26,Y51,Y52)</f>
        <v>782226.58478093671</v>
      </c>
      <c r="Z2" s="21">
        <f t="shared" si="1"/>
        <v>773591.37432531675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39.184523182730821</v>
      </c>
      <c r="D3" s="24">
        <f t="shared" ref="D3:X3" si="3">SUM(D4,D8,D11)</f>
        <v>126.57591144366447</v>
      </c>
      <c r="E3" s="24">
        <f t="shared" si="3"/>
        <v>117.29961703586811</v>
      </c>
      <c r="F3" s="24">
        <f t="shared" si="3"/>
        <v>21.960042322468464</v>
      </c>
      <c r="G3" s="24">
        <f t="shared" si="3"/>
        <v>21.918121357268852</v>
      </c>
      <c r="H3" s="24">
        <f t="shared" si="3"/>
        <v>22.209970314038319</v>
      </c>
      <c r="I3" s="24">
        <f t="shared" si="3"/>
        <v>4.4030788879052132</v>
      </c>
      <c r="J3" s="24">
        <f t="shared" si="3"/>
        <v>3.919829967194902</v>
      </c>
      <c r="K3" s="24">
        <f t="shared" si="3"/>
        <v>4.0246284804321766</v>
      </c>
      <c r="L3" s="24">
        <f t="shared" si="3"/>
        <v>1.9367180689480346</v>
      </c>
      <c r="M3" s="24">
        <f t="shared" si="3"/>
        <v>1.9103209086368689</v>
      </c>
      <c r="N3" s="24">
        <f t="shared" si="3"/>
        <v>1.8926888972659381</v>
      </c>
      <c r="O3" s="24">
        <f t="shared" si="3"/>
        <v>1.9205882959643612</v>
      </c>
      <c r="P3" s="24">
        <f t="shared" si="3"/>
        <v>1.9593549333253826</v>
      </c>
      <c r="Q3" s="24">
        <f t="shared" si="3"/>
        <v>4.5184462479365699</v>
      </c>
      <c r="R3" s="24">
        <f t="shared" si="3"/>
        <v>4.6762923821730862</v>
      </c>
      <c r="S3" s="24">
        <f t="shared" si="3"/>
        <v>4.5424975980981195</v>
      </c>
      <c r="T3" s="24">
        <f t="shared" si="3"/>
        <v>5.3326334667379491</v>
      </c>
      <c r="U3" s="24">
        <f t="shared" si="3"/>
        <v>3.8729272392943437</v>
      </c>
      <c r="V3" s="24">
        <f t="shared" si="3"/>
        <v>2.2559841463895767</v>
      </c>
      <c r="W3" s="24">
        <f t="shared" si="3"/>
        <v>1.3533412801637486</v>
      </c>
      <c r="X3" s="24">
        <f t="shared" si="3"/>
        <v>1.5883812493505087</v>
      </c>
      <c r="Y3" s="24">
        <f t="shared" ref="Y3:Z3" si="4">SUM(Y4,Y8,Y11)</f>
        <v>1.7593621339390209</v>
      </c>
      <c r="Z3" s="24">
        <f t="shared" si="4"/>
        <v>1.4803744193880939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31.63495252290398</v>
      </c>
      <c r="D4" s="19">
        <f t="shared" ref="D4:X4" si="6">SUM(D5:D7)</f>
        <v>100.73205881678173</v>
      </c>
      <c r="E4" s="19">
        <f t="shared" si="6"/>
        <v>90.748822875868115</v>
      </c>
      <c r="F4" s="19">
        <f t="shared" si="6"/>
        <v>2.5629281706457885</v>
      </c>
      <c r="G4" s="19">
        <f t="shared" si="6"/>
        <v>2.2677890399999998</v>
      </c>
      <c r="H4" s="19">
        <f t="shared" si="6"/>
        <v>0.92790678008119842</v>
      </c>
      <c r="I4" s="19">
        <f t="shared" si="6"/>
        <v>2.9030370907109764</v>
      </c>
      <c r="J4" s="19">
        <f t="shared" si="6"/>
        <v>2.6537309421442283</v>
      </c>
      <c r="K4" s="19">
        <f t="shared" si="6"/>
        <v>2.7114682071360376</v>
      </c>
      <c r="L4" s="19">
        <f t="shared" si="6"/>
        <v>0.59063152633152249</v>
      </c>
      <c r="M4" s="19">
        <f t="shared" si="6"/>
        <v>0.41668073091975316</v>
      </c>
      <c r="N4" s="19">
        <f t="shared" si="6"/>
        <v>0.42521477407654296</v>
      </c>
      <c r="O4" s="19">
        <f t="shared" si="6"/>
        <v>0.44374027525882309</v>
      </c>
      <c r="P4" s="19">
        <f t="shared" si="6"/>
        <v>0.44756920848065529</v>
      </c>
      <c r="Q4" s="19">
        <f t="shared" si="6"/>
        <v>3.0421270758462438</v>
      </c>
      <c r="R4" s="19">
        <f t="shared" si="6"/>
        <v>3.1688118961211762</v>
      </c>
      <c r="S4" s="19">
        <f t="shared" si="6"/>
        <v>2.9780949474382075</v>
      </c>
      <c r="T4" s="19">
        <f t="shared" si="6"/>
        <v>3.1062691447069413</v>
      </c>
      <c r="U4" s="19">
        <f t="shared" si="6"/>
        <v>3.1701803592943438</v>
      </c>
      <c r="V4" s="19">
        <f t="shared" si="6"/>
        <v>1.8503138263895766</v>
      </c>
      <c r="W4" s="19">
        <f t="shared" si="6"/>
        <v>1.3533412801637486</v>
      </c>
      <c r="X4" s="19">
        <f t="shared" si="6"/>
        <v>1.5883812493505087</v>
      </c>
      <c r="Y4" s="19">
        <f t="shared" ref="Y4:Z4" si="7">SUM(Y5:Y7)</f>
        <v>1.7593621339390209</v>
      </c>
      <c r="Z4" s="19">
        <f t="shared" si="7"/>
        <v>1.4803744193880939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31.63495252290398</v>
      </c>
      <c r="D7" s="8">
        <f>FC_TRA_RAIL_E!D7+FC_TRA_ROAD_E!D7+FC_TRA_DAVI_E!D7+FC_TRA_DNAVI_E!D7+FC_TRA_PIPE_E!D7</f>
        <v>100.73205881678173</v>
      </c>
      <c r="E7" s="8">
        <f>FC_TRA_RAIL_E!E7+FC_TRA_ROAD_E!E7+FC_TRA_DAVI_E!E7+FC_TRA_DNAVI_E!E7+FC_TRA_PIPE_E!E7</f>
        <v>90.748822875868115</v>
      </c>
      <c r="F7" s="8">
        <f>FC_TRA_RAIL_E!F7+FC_TRA_ROAD_E!F7+FC_TRA_DAVI_E!F7+FC_TRA_DNAVI_E!F7+FC_TRA_PIPE_E!F7</f>
        <v>2.5629281706457885</v>
      </c>
      <c r="G7" s="8">
        <f>FC_TRA_RAIL_E!G7+FC_TRA_ROAD_E!G7+FC_TRA_DAVI_E!G7+FC_TRA_DNAVI_E!G7+FC_TRA_PIPE_E!G7</f>
        <v>2.2677890399999998</v>
      </c>
      <c r="H7" s="8">
        <f>FC_TRA_RAIL_E!H7+FC_TRA_ROAD_E!H7+FC_TRA_DAVI_E!H7+FC_TRA_DNAVI_E!H7+FC_TRA_PIPE_E!H7</f>
        <v>0.92790678008119842</v>
      </c>
      <c r="I7" s="8">
        <f>FC_TRA_RAIL_E!I7+FC_TRA_ROAD_E!I7+FC_TRA_DAVI_E!I7+FC_TRA_DNAVI_E!I7+FC_TRA_PIPE_E!I7</f>
        <v>2.9030370907109764</v>
      </c>
      <c r="J7" s="8">
        <f>FC_TRA_RAIL_E!J7+FC_TRA_ROAD_E!J7+FC_TRA_DAVI_E!J7+FC_TRA_DNAVI_E!J7+FC_TRA_PIPE_E!J7</f>
        <v>2.6537309421442283</v>
      </c>
      <c r="K7" s="8">
        <f>FC_TRA_RAIL_E!K7+FC_TRA_ROAD_E!K7+FC_TRA_DAVI_E!K7+FC_TRA_DNAVI_E!K7+FC_TRA_PIPE_E!K7</f>
        <v>2.7114682071360376</v>
      </c>
      <c r="L7" s="8">
        <f>FC_TRA_RAIL_E!L7+FC_TRA_ROAD_E!L7+FC_TRA_DAVI_E!L7+FC_TRA_DNAVI_E!L7+FC_TRA_PIPE_E!L7</f>
        <v>0.59063152633152249</v>
      </c>
      <c r="M7" s="8">
        <f>FC_TRA_RAIL_E!M7+FC_TRA_ROAD_E!M7+FC_TRA_DAVI_E!M7+FC_TRA_DNAVI_E!M7+FC_TRA_PIPE_E!M7</f>
        <v>0.41668073091975316</v>
      </c>
      <c r="N7" s="8">
        <f>FC_TRA_RAIL_E!N7+FC_TRA_ROAD_E!N7+FC_TRA_DAVI_E!N7+FC_TRA_DNAVI_E!N7+FC_TRA_PIPE_E!N7</f>
        <v>0.42521477407654296</v>
      </c>
      <c r="O7" s="8">
        <f>FC_TRA_RAIL_E!O7+FC_TRA_ROAD_E!O7+FC_TRA_DAVI_E!O7+FC_TRA_DNAVI_E!O7+FC_TRA_PIPE_E!O7</f>
        <v>0.44374027525882309</v>
      </c>
      <c r="P7" s="8">
        <f>FC_TRA_RAIL_E!P7+FC_TRA_ROAD_E!P7+FC_TRA_DAVI_E!P7+FC_TRA_DNAVI_E!P7+FC_TRA_PIPE_E!P7</f>
        <v>0.44756920848065529</v>
      </c>
      <c r="Q7" s="8">
        <f>FC_TRA_RAIL_E!Q7+FC_TRA_ROAD_E!Q7+FC_TRA_DAVI_E!Q7+FC_TRA_DNAVI_E!Q7+FC_TRA_PIPE_E!Q7</f>
        <v>3.0421270758462438</v>
      </c>
      <c r="R7" s="8">
        <f>FC_TRA_RAIL_E!R7+FC_TRA_ROAD_E!R7+FC_TRA_DAVI_E!R7+FC_TRA_DNAVI_E!R7+FC_TRA_PIPE_E!R7</f>
        <v>3.1688118961211762</v>
      </c>
      <c r="S7" s="8">
        <f>FC_TRA_RAIL_E!S7+FC_TRA_ROAD_E!S7+FC_TRA_DAVI_E!S7+FC_TRA_DNAVI_E!S7+FC_TRA_PIPE_E!S7</f>
        <v>2.9780949474382075</v>
      </c>
      <c r="T7" s="8">
        <f>FC_TRA_RAIL_E!T7+FC_TRA_ROAD_E!T7+FC_TRA_DAVI_E!T7+FC_TRA_DNAVI_E!T7+FC_TRA_PIPE_E!T7</f>
        <v>3.1062691447069413</v>
      </c>
      <c r="U7" s="8">
        <f>FC_TRA_RAIL_E!U7+FC_TRA_ROAD_E!U7+FC_TRA_DAVI_E!U7+FC_TRA_DNAVI_E!U7+FC_TRA_PIPE_E!U7</f>
        <v>3.1701803592943438</v>
      </c>
      <c r="V7" s="8">
        <f>FC_TRA_RAIL_E!V7+FC_TRA_ROAD_E!V7+FC_TRA_DAVI_E!V7+FC_TRA_DNAVI_E!V7+FC_TRA_PIPE_E!V7</f>
        <v>1.8503138263895766</v>
      </c>
      <c r="W7" s="8">
        <f>FC_TRA_RAIL_E!W7+FC_TRA_ROAD_E!W7+FC_TRA_DAVI_E!W7+FC_TRA_DNAVI_E!W7+FC_TRA_PIPE_E!W7</f>
        <v>1.3533412801637486</v>
      </c>
      <c r="X7" s="8">
        <f>FC_TRA_RAIL_E!X7+FC_TRA_ROAD_E!X7+FC_TRA_DAVI_E!X7+FC_TRA_DNAVI_E!X7+FC_TRA_PIPE_E!X7</f>
        <v>1.5883812493505087</v>
      </c>
      <c r="Y7" s="8">
        <f>FC_TRA_RAIL_E!Y7+FC_TRA_ROAD_E!Y7+FC_TRA_DAVI_E!Y7+FC_TRA_DNAVI_E!Y7+FC_TRA_PIPE_E!Y7</f>
        <v>1.7593621339390209</v>
      </c>
      <c r="Z7" s="8">
        <f>FC_TRA_RAIL_E!Z7+FC_TRA_ROAD_E!Z7+FC_TRA_DAVI_E!Z7+FC_TRA_DNAVI_E!Z7+FC_TRA_PIPE_E!Z7</f>
        <v>1.4803744193880939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1.7739977798268447</v>
      </c>
      <c r="D8" s="19">
        <f t="shared" ref="D8:X8" si="9">SUM(D9:D10)</f>
        <v>12.223205586882724</v>
      </c>
      <c r="E8" s="19">
        <f t="shared" si="9"/>
        <v>14.846911199999999</v>
      </c>
      <c r="F8" s="19">
        <f t="shared" si="9"/>
        <v>7.6932311918226741</v>
      </c>
      <c r="G8" s="19">
        <f t="shared" si="9"/>
        <v>8.3391829572688536</v>
      </c>
      <c r="H8" s="19">
        <f t="shared" si="9"/>
        <v>11.528652173957123</v>
      </c>
      <c r="I8" s="19">
        <f t="shared" si="9"/>
        <v>1.5000417971942372</v>
      </c>
      <c r="J8" s="19">
        <f t="shared" si="9"/>
        <v>1.2660990250506736</v>
      </c>
      <c r="K8" s="19">
        <f t="shared" si="9"/>
        <v>1.3131602732961392</v>
      </c>
      <c r="L8" s="19">
        <f t="shared" si="9"/>
        <v>1.3460865426165121</v>
      </c>
      <c r="M8" s="19">
        <f t="shared" si="9"/>
        <v>1.4936401777171158</v>
      </c>
      <c r="N8" s="19">
        <f t="shared" si="9"/>
        <v>1.4674741231893953</v>
      </c>
      <c r="O8" s="19">
        <f t="shared" si="9"/>
        <v>1.4768480207055381</v>
      </c>
      <c r="P8" s="19">
        <f t="shared" si="9"/>
        <v>1.5117857248447273</v>
      </c>
      <c r="Q8" s="19">
        <f t="shared" si="9"/>
        <v>1.4763191720903261</v>
      </c>
      <c r="R8" s="19">
        <f t="shared" si="9"/>
        <v>1.5074804860519095</v>
      </c>
      <c r="S8" s="19">
        <f t="shared" si="9"/>
        <v>1.5644026506599125</v>
      </c>
      <c r="T8" s="19">
        <f t="shared" si="9"/>
        <v>2.2263643220310079</v>
      </c>
      <c r="U8" s="19">
        <f t="shared" si="9"/>
        <v>0.70274687999999985</v>
      </c>
      <c r="V8" s="19">
        <f t="shared" si="9"/>
        <v>0.40567032000000003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14.846911199999999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8.3391829572688536</v>
      </c>
      <c r="H9" s="8">
        <f>FC_TRA_RAIL_E!H9+FC_TRA_ROAD_E!H9+FC_TRA_DAVI_E!H9+FC_TRA_DNAVI_E!H9+FC_TRA_PIPE_E!H9</f>
        <v>10.199513280000001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0.81687407999999972</v>
      </c>
      <c r="U9" s="8">
        <f>FC_TRA_RAIL_E!U9+FC_TRA_ROAD_E!U9+FC_TRA_DAVI_E!U9+FC_TRA_DNAVI_E!U9+FC_TRA_PIPE_E!U9</f>
        <v>0.70274687999999985</v>
      </c>
      <c r="V9" s="8">
        <f>FC_TRA_RAIL_E!V9+FC_TRA_ROAD_E!V9+FC_TRA_DAVI_E!V9+FC_TRA_DNAVI_E!V9+FC_TRA_PIPE_E!V9</f>
        <v>0.40567032000000003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1.7739977798268447</v>
      </c>
      <c r="D10" s="8">
        <f>FC_TRA_RAIL_E!D10+FC_TRA_ROAD_E!D10+FC_TRA_DAVI_E!D10+FC_TRA_DNAVI_E!D10+FC_TRA_PIPE_E!D10</f>
        <v>12.223205586882724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7.6932311918226741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1.3291388939571225</v>
      </c>
      <c r="I10" s="8">
        <f>FC_TRA_RAIL_E!I10+FC_TRA_ROAD_E!I10+FC_TRA_DAVI_E!I10+FC_TRA_DNAVI_E!I10+FC_TRA_PIPE_E!I10</f>
        <v>1.5000417971942372</v>
      </c>
      <c r="J10" s="8">
        <f>FC_TRA_RAIL_E!J10+FC_TRA_ROAD_E!J10+FC_TRA_DAVI_E!J10+FC_TRA_DNAVI_E!J10+FC_TRA_PIPE_E!J10</f>
        <v>1.2660990250506736</v>
      </c>
      <c r="K10" s="8">
        <f>FC_TRA_RAIL_E!K10+FC_TRA_ROAD_E!K10+FC_TRA_DAVI_E!K10+FC_TRA_DNAVI_E!K10+FC_TRA_PIPE_E!K10</f>
        <v>1.3131602732961392</v>
      </c>
      <c r="L10" s="8">
        <f>FC_TRA_RAIL_E!L10+FC_TRA_ROAD_E!L10+FC_TRA_DAVI_E!L10+FC_TRA_DNAVI_E!L10+FC_TRA_PIPE_E!L10</f>
        <v>1.3460865426165121</v>
      </c>
      <c r="M10" s="8">
        <f>FC_TRA_RAIL_E!M10+FC_TRA_ROAD_E!M10+FC_TRA_DAVI_E!M10+FC_TRA_DNAVI_E!M10+FC_TRA_PIPE_E!M10</f>
        <v>1.4936401777171158</v>
      </c>
      <c r="N10" s="8">
        <f>FC_TRA_RAIL_E!N10+FC_TRA_ROAD_E!N10+FC_TRA_DAVI_E!N10+FC_TRA_DNAVI_E!N10+FC_TRA_PIPE_E!N10</f>
        <v>1.4674741231893953</v>
      </c>
      <c r="O10" s="8">
        <f>FC_TRA_RAIL_E!O10+FC_TRA_ROAD_E!O10+FC_TRA_DAVI_E!O10+FC_TRA_DNAVI_E!O10+FC_TRA_PIPE_E!O10</f>
        <v>1.4768480207055381</v>
      </c>
      <c r="P10" s="8">
        <f>FC_TRA_RAIL_E!P10+FC_TRA_ROAD_E!P10+FC_TRA_DAVI_E!P10+FC_TRA_DNAVI_E!P10+FC_TRA_PIPE_E!P10</f>
        <v>1.5117857248447273</v>
      </c>
      <c r="Q10" s="8">
        <f>FC_TRA_RAIL_E!Q10+FC_TRA_ROAD_E!Q10+FC_TRA_DAVI_E!Q10+FC_TRA_DNAVI_E!Q10+FC_TRA_PIPE_E!Q10</f>
        <v>1.4763191720903261</v>
      </c>
      <c r="R10" s="8">
        <f>FC_TRA_RAIL_E!R10+FC_TRA_ROAD_E!R10+FC_TRA_DAVI_E!R10+FC_TRA_DNAVI_E!R10+FC_TRA_PIPE_E!R10</f>
        <v>1.5074804860519095</v>
      </c>
      <c r="S10" s="8">
        <f>FC_TRA_RAIL_E!S10+FC_TRA_ROAD_E!S10+FC_TRA_DAVI_E!S10+FC_TRA_DNAVI_E!S10+FC_TRA_PIPE_E!S10</f>
        <v>1.5644026506599125</v>
      </c>
      <c r="T10" s="8">
        <f>FC_TRA_RAIL_E!T10+FC_TRA_ROAD_E!T10+FC_TRA_DAVI_E!T10+FC_TRA_DNAVI_E!T10+FC_TRA_PIPE_E!T10</f>
        <v>1.409490242031008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5.7755728800000004</v>
      </c>
      <c r="D11" s="19">
        <f t="shared" ref="D11:X11" si="12">SUM(D12:D16)</f>
        <v>13.620647040000001</v>
      </c>
      <c r="E11" s="19">
        <f t="shared" si="12"/>
        <v>11.703882960000001</v>
      </c>
      <c r="F11" s="19">
        <f t="shared" si="12"/>
        <v>11.703882960000001</v>
      </c>
      <c r="G11" s="19">
        <f t="shared" si="12"/>
        <v>11.31114936</v>
      </c>
      <c r="H11" s="19">
        <f t="shared" si="12"/>
        <v>9.7534113599999976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5.7755728800000004</v>
      </c>
      <c r="D16" s="8">
        <f>FC_TRA_RAIL_E!D16+FC_TRA_ROAD_E!D16+FC_TRA_DAVI_E!D16+FC_TRA_DNAVI_E!D16+FC_TRA_PIPE_E!D16</f>
        <v>13.620647040000001</v>
      </c>
      <c r="E16" s="8">
        <f>FC_TRA_RAIL_E!E16+FC_TRA_ROAD_E!E16+FC_TRA_DAVI_E!E16+FC_TRA_DNAVI_E!E16+FC_TRA_PIPE_E!E16</f>
        <v>11.703882960000001</v>
      </c>
      <c r="F16" s="8">
        <f>FC_TRA_RAIL_E!F16+FC_TRA_ROAD_E!F16+FC_TRA_DAVI_E!F16+FC_TRA_DNAVI_E!F16+FC_TRA_PIPE_E!F16</f>
        <v>11.703882960000001</v>
      </c>
      <c r="G16" s="8">
        <f>FC_TRA_RAIL_E!G16+FC_TRA_ROAD_E!G16+FC_TRA_DAVI_E!G16+FC_TRA_DNAVI_E!G16+FC_TRA_PIPE_E!G16</f>
        <v>11.31114936</v>
      </c>
      <c r="H16" s="8">
        <f>FC_TRA_RAIL_E!H16+FC_TRA_ROAD_E!H16+FC_TRA_DAVI_E!H16+FC_TRA_DNAVI_E!H16+FC_TRA_PIPE_E!H16</f>
        <v>9.7534113599999976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770219.3274026399</v>
      </c>
      <c r="D26" s="27">
        <f t="shared" ref="D26:X26" si="21">SUM(D27,D33)</f>
        <v>782568.68918688002</v>
      </c>
      <c r="E26" s="27">
        <f t="shared" si="21"/>
        <v>791201.28239855985</v>
      </c>
      <c r="F26" s="27">
        <f t="shared" si="21"/>
        <v>800474.33306267986</v>
      </c>
      <c r="G26" s="27">
        <f t="shared" si="21"/>
        <v>819535.42985868012</v>
      </c>
      <c r="H26" s="27">
        <f t="shared" si="21"/>
        <v>817624.10697336006</v>
      </c>
      <c r="I26" s="27">
        <f t="shared" si="21"/>
        <v>830227.53879828006</v>
      </c>
      <c r="J26" s="27">
        <f t="shared" si="21"/>
        <v>838753.97653872008</v>
      </c>
      <c r="K26" s="27">
        <f t="shared" si="21"/>
        <v>821868.13039248006</v>
      </c>
      <c r="L26" s="27">
        <f t="shared" si="21"/>
        <v>796354.91301203996</v>
      </c>
      <c r="M26" s="27">
        <f t="shared" si="21"/>
        <v>790173.45154476014</v>
      </c>
      <c r="N26" s="27">
        <f t="shared" si="21"/>
        <v>786880.92105035996</v>
      </c>
      <c r="O26" s="27">
        <f t="shared" si="21"/>
        <v>754678.86076871993</v>
      </c>
      <c r="P26" s="27">
        <f t="shared" si="21"/>
        <v>747555.67202112009</v>
      </c>
      <c r="Q26" s="27">
        <f t="shared" si="21"/>
        <v>754942.62502476003</v>
      </c>
      <c r="R26" s="27">
        <f t="shared" si="21"/>
        <v>766288.00180187984</v>
      </c>
      <c r="S26" s="27">
        <f t="shared" si="21"/>
        <v>786045.40249463997</v>
      </c>
      <c r="T26" s="27">
        <f t="shared" si="21"/>
        <v>799602.28465464001</v>
      </c>
      <c r="U26" s="27">
        <f t="shared" si="21"/>
        <v>799273.58933448</v>
      </c>
      <c r="V26" s="27">
        <f t="shared" si="21"/>
        <v>804405.58935407992</v>
      </c>
      <c r="W26" s="27">
        <f t="shared" si="21"/>
        <v>693396.22976315999</v>
      </c>
      <c r="X26" s="27">
        <f t="shared" si="21"/>
        <v>752498.11249487998</v>
      </c>
      <c r="Y26" s="27">
        <f t="shared" ref="Y26:Z26" si="22">SUM(Y27,Y33)</f>
        <v>774469.92817908013</v>
      </c>
      <c r="Z26" s="27">
        <f t="shared" si="22"/>
        <v>766252.70980272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770219.3274026399</v>
      </c>
      <c r="D33" s="19">
        <f t="shared" ref="D33:X33" si="27">SUM(D34:D50)</f>
        <v>782568.68918688002</v>
      </c>
      <c r="E33" s="19">
        <f t="shared" si="27"/>
        <v>791201.28239855985</v>
      </c>
      <c r="F33" s="19">
        <f t="shared" si="27"/>
        <v>800474.33306267986</v>
      </c>
      <c r="G33" s="19">
        <f t="shared" si="27"/>
        <v>819535.42985868012</v>
      </c>
      <c r="H33" s="19">
        <f t="shared" si="27"/>
        <v>817624.10697336006</v>
      </c>
      <c r="I33" s="19">
        <f t="shared" si="27"/>
        <v>830227.53879828006</v>
      </c>
      <c r="J33" s="19">
        <f t="shared" si="27"/>
        <v>838753.97653872008</v>
      </c>
      <c r="K33" s="19">
        <f t="shared" si="27"/>
        <v>821868.13039248006</v>
      </c>
      <c r="L33" s="19">
        <f t="shared" si="27"/>
        <v>796354.91301203996</v>
      </c>
      <c r="M33" s="19">
        <f t="shared" si="27"/>
        <v>790173.45154476014</v>
      </c>
      <c r="N33" s="19">
        <f t="shared" si="27"/>
        <v>786880.92105035996</v>
      </c>
      <c r="O33" s="19">
        <f t="shared" si="27"/>
        <v>754678.86076871993</v>
      </c>
      <c r="P33" s="19">
        <f t="shared" si="27"/>
        <v>747555.67202112009</v>
      </c>
      <c r="Q33" s="19">
        <f t="shared" si="27"/>
        <v>754942.62502476003</v>
      </c>
      <c r="R33" s="19">
        <f t="shared" si="27"/>
        <v>766288.00180187984</v>
      </c>
      <c r="S33" s="19">
        <f t="shared" si="27"/>
        <v>786045.40249463997</v>
      </c>
      <c r="T33" s="19">
        <f t="shared" si="27"/>
        <v>799602.28465464001</v>
      </c>
      <c r="U33" s="19">
        <f t="shared" si="27"/>
        <v>799273.58933448</v>
      </c>
      <c r="V33" s="19">
        <f t="shared" si="27"/>
        <v>804405.58935407992</v>
      </c>
      <c r="W33" s="19">
        <f t="shared" si="27"/>
        <v>693396.22976315999</v>
      </c>
      <c r="X33" s="19">
        <f t="shared" si="27"/>
        <v>752498.11249487998</v>
      </c>
      <c r="Y33" s="19">
        <f t="shared" ref="Y33:Z33" si="28">SUM(Y34:Y50)</f>
        <v>774469.92817908013</v>
      </c>
      <c r="Z33" s="19">
        <f t="shared" si="28"/>
        <v>766252.70980272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9661.6165964399988</v>
      </c>
      <c r="D36" s="8">
        <f>FC_TRA_RAIL_E!D36+FC_TRA_ROAD_E!D36+FC_TRA_DAVI_E!D36+FC_TRA_DNAVI_E!D36+FC_TRA_PIPE_E!D36</f>
        <v>10167.168672719999</v>
      </c>
      <c r="E36" s="8">
        <f>FC_TRA_RAIL_E!E36+FC_TRA_ROAD_E!E36+FC_TRA_DAVI_E!E36+FC_TRA_DNAVI_E!E36+FC_TRA_PIPE_E!E36</f>
        <v>10780.800069599998</v>
      </c>
      <c r="F36" s="8">
        <f>FC_TRA_RAIL_E!F36+FC_TRA_ROAD_E!F36+FC_TRA_DAVI_E!F36+FC_TRA_DNAVI_E!F36+FC_TRA_PIPE_E!F36</f>
        <v>11156.652417959998</v>
      </c>
      <c r="G36" s="8">
        <f>FC_TRA_RAIL_E!G36+FC_TRA_ROAD_E!G36+FC_TRA_DAVI_E!G36+FC_TRA_DNAVI_E!G36+FC_TRA_PIPE_E!G36</f>
        <v>12023.135156519997</v>
      </c>
      <c r="H36" s="8">
        <f>FC_TRA_RAIL_E!H36+FC_TRA_ROAD_E!H36+FC_TRA_DAVI_E!H36+FC_TRA_DNAVI_E!H36+FC_TRA_PIPE_E!H36</f>
        <v>12381.976855440002</v>
      </c>
      <c r="I36" s="8">
        <f>FC_TRA_RAIL_E!I36+FC_TRA_ROAD_E!I36+FC_TRA_DAVI_E!I36+FC_TRA_DNAVI_E!I36+FC_TRA_PIPE_E!I36</f>
        <v>12791.399590080004</v>
      </c>
      <c r="J36" s="8">
        <f>FC_TRA_RAIL_E!J36+FC_TRA_ROAD_E!J36+FC_TRA_DAVI_E!J36+FC_TRA_DNAVI_E!J36+FC_TRA_PIPE_E!J36</f>
        <v>12741.141121560002</v>
      </c>
      <c r="K36" s="8">
        <f>FC_TRA_RAIL_E!K36+FC_TRA_ROAD_E!K36+FC_TRA_DAVI_E!K36+FC_TRA_DNAVI_E!K36+FC_TRA_PIPE_E!K36</f>
        <v>13128.912555120003</v>
      </c>
      <c r="L36" s="8">
        <f>FC_TRA_RAIL_E!L36+FC_TRA_ROAD_E!L36+FC_TRA_DAVI_E!L36+FC_TRA_DNAVI_E!L36+FC_TRA_PIPE_E!L36</f>
        <v>13612.950534960002</v>
      </c>
      <c r="M36" s="8">
        <f>FC_TRA_RAIL_E!M36+FC_TRA_ROAD_E!M36+FC_TRA_DAVI_E!M36+FC_TRA_DNAVI_E!M36+FC_TRA_PIPE_E!M36</f>
        <v>13736.745238680001</v>
      </c>
      <c r="N36" s="8">
        <f>FC_TRA_RAIL_E!N36+FC_TRA_ROAD_E!N36+FC_TRA_DAVI_E!N36+FC_TRA_DNAVI_E!N36+FC_TRA_PIPE_E!N36</f>
        <v>14277.035985120003</v>
      </c>
      <c r="O36" s="8">
        <f>FC_TRA_RAIL_E!O36+FC_TRA_ROAD_E!O36+FC_TRA_DAVI_E!O36+FC_TRA_DNAVI_E!O36+FC_TRA_PIPE_E!O36</f>
        <v>14213.381664240005</v>
      </c>
      <c r="P36" s="8">
        <f>FC_TRA_RAIL_E!P36+FC_TRA_ROAD_E!P36+FC_TRA_DAVI_E!P36+FC_TRA_DNAVI_E!P36+FC_TRA_PIPE_E!P36</f>
        <v>15028.236386640001</v>
      </c>
      <c r="Q36" s="8">
        <f>FC_TRA_RAIL_E!Q36+FC_TRA_ROAD_E!Q36+FC_TRA_DAVI_E!Q36+FC_TRA_DNAVI_E!Q36+FC_TRA_PIPE_E!Q36</f>
        <v>15236.656368120002</v>
      </c>
      <c r="R36" s="8">
        <f>FC_TRA_RAIL_E!R36+FC_TRA_ROAD_E!R36+FC_TRA_DAVI_E!R36+FC_TRA_DNAVI_E!R36+FC_TRA_PIPE_E!R36</f>
        <v>15586.919596800004</v>
      </c>
      <c r="S36" s="8">
        <f>FC_TRA_RAIL_E!S36+FC_TRA_ROAD_E!S36+FC_TRA_DAVI_E!S36+FC_TRA_DNAVI_E!S36+FC_TRA_PIPE_E!S36</f>
        <v>15622.24570272</v>
      </c>
      <c r="T36" s="8">
        <f>FC_TRA_RAIL_E!T36+FC_TRA_ROAD_E!T36+FC_TRA_DAVI_E!T36+FC_TRA_DNAVI_E!T36+FC_TRA_PIPE_E!T36</f>
        <v>15848.386208639999</v>
      </c>
      <c r="U36" s="8">
        <f>FC_TRA_RAIL_E!U36+FC_TRA_ROAD_E!U36+FC_TRA_DAVI_E!U36+FC_TRA_DNAVI_E!U36+FC_TRA_PIPE_E!U36</f>
        <v>15741.625097520006</v>
      </c>
      <c r="V36" s="8">
        <f>FC_TRA_RAIL_E!V36+FC_TRA_ROAD_E!V36+FC_TRA_DAVI_E!V36+FC_TRA_DNAVI_E!V36+FC_TRA_PIPE_E!V36</f>
        <v>15834.744341999998</v>
      </c>
      <c r="W36" s="8">
        <f>FC_TRA_RAIL_E!W36+FC_TRA_ROAD_E!W36+FC_TRA_DAVI_E!W36+FC_TRA_DNAVI_E!W36+FC_TRA_PIPE_E!W36</f>
        <v>13369.55200236</v>
      </c>
      <c r="X36" s="8">
        <f>FC_TRA_RAIL_E!X36+FC_TRA_ROAD_E!X36+FC_TRA_DAVI_E!X36+FC_TRA_DNAVI_E!X36+FC_TRA_PIPE_E!X36</f>
        <v>13902.568858440001</v>
      </c>
      <c r="Y36" s="8">
        <f>FC_TRA_RAIL_E!Y36+FC_TRA_ROAD_E!Y36+FC_TRA_DAVI_E!Y36+FC_TRA_DNAVI_E!Y36+FC_TRA_PIPE_E!Y36</f>
        <v>14472.079877160004</v>
      </c>
      <c r="Z36" s="8">
        <f>FC_TRA_RAIL_E!Z36+FC_TRA_ROAD_E!Z36+FC_TRA_DAVI_E!Z36+FC_TRA_DNAVI_E!Z36+FC_TRA_PIPE_E!Z36</f>
        <v>14868.062008920006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318007.28390507988</v>
      </c>
      <c r="D37" s="8">
        <f>FC_TRA_RAIL_E!D37+FC_TRA_ROAD_E!D37+FC_TRA_DAVI_E!D37+FC_TRA_DNAVI_E!D37+FC_TRA_PIPE_E!D37</f>
        <v>313331.34338351997</v>
      </c>
      <c r="E37" s="8">
        <f>FC_TRA_RAIL_E!E37+FC_TRA_ROAD_E!E37+FC_TRA_DAVI_E!E37+FC_TRA_DNAVI_E!E37+FC_TRA_PIPE_E!E37</f>
        <v>307907.53067843994</v>
      </c>
      <c r="F37" s="8">
        <f>FC_TRA_RAIL_E!F37+FC_TRA_ROAD_E!F37+FC_TRA_DAVI_E!F37+FC_TRA_DNAVI_E!F37+FC_TRA_PIPE_E!F37</f>
        <v>297056.95416935993</v>
      </c>
      <c r="G37" s="8">
        <f>FC_TRA_RAIL_E!G37+FC_TRA_ROAD_E!G37+FC_TRA_DAVI_E!G37+FC_TRA_DNAVI_E!G37+FC_TRA_PIPE_E!G37</f>
        <v>287663.71832352004</v>
      </c>
      <c r="H37" s="8">
        <f>FC_TRA_RAIL_E!H37+FC_TRA_ROAD_E!H37+FC_TRA_DAVI_E!H37+FC_TRA_DNAVI_E!H37+FC_TRA_PIPE_E!H37</f>
        <v>273918.11801508005</v>
      </c>
      <c r="I37" s="8">
        <f>FC_TRA_RAIL_E!I37+FC_TRA_ROAD_E!I37+FC_TRA_DAVI_E!I37+FC_TRA_DNAVI_E!I37+FC_TRA_PIPE_E!I37</f>
        <v>264436.88957532006</v>
      </c>
      <c r="J37" s="8">
        <f>FC_TRA_RAIL_E!J37+FC_TRA_ROAD_E!J37+FC_TRA_DAVI_E!J37+FC_TRA_DNAVI_E!J37+FC_TRA_PIPE_E!J37</f>
        <v>255295.78520292003</v>
      </c>
      <c r="K37" s="8">
        <f>FC_TRA_RAIL_E!K37+FC_TRA_ROAD_E!K37+FC_TRA_DAVI_E!K37+FC_TRA_DNAVI_E!K37+FC_TRA_PIPE_E!K37</f>
        <v>242391.68068499997</v>
      </c>
      <c r="L37" s="8">
        <f>FC_TRA_RAIL_E!L37+FC_TRA_ROAD_E!L37+FC_TRA_DAVI_E!L37+FC_TRA_DNAVI_E!L37+FC_TRA_PIPE_E!L37</f>
        <v>233212.91381388</v>
      </c>
      <c r="M37" s="8">
        <f>FC_TRA_RAIL_E!M37+FC_TRA_ROAD_E!M37+FC_TRA_DAVI_E!M37+FC_TRA_DNAVI_E!M37+FC_TRA_PIPE_E!M37</f>
        <v>219925.85849387996</v>
      </c>
      <c r="N37" s="8">
        <f>FC_TRA_RAIL_E!N37+FC_TRA_ROAD_E!N37+FC_TRA_DAVI_E!N37+FC_TRA_DNAVI_E!N37+FC_TRA_PIPE_E!N37</f>
        <v>212626.54720691999</v>
      </c>
      <c r="O37" s="8">
        <f>FC_TRA_RAIL_E!O37+FC_TRA_ROAD_E!O37+FC_TRA_DAVI_E!O37+FC_TRA_DNAVI_E!O37+FC_TRA_PIPE_E!O37</f>
        <v>197158.35660443999</v>
      </c>
      <c r="P37" s="8">
        <f>FC_TRA_RAIL_E!P37+FC_TRA_ROAD_E!P37+FC_TRA_DAVI_E!P37+FC_TRA_DNAVI_E!P37+FC_TRA_PIPE_E!P37</f>
        <v>191053.03938336001</v>
      </c>
      <c r="Q37" s="8">
        <f>FC_TRA_RAIL_E!Q37+FC_TRA_ROAD_E!Q37+FC_TRA_DAVI_E!Q37+FC_TRA_DNAVI_E!Q37+FC_TRA_PIPE_E!Q37</f>
        <v>190088.65623132003</v>
      </c>
      <c r="R37" s="8">
        <f>FC_TRA_RAIL_E!R37+FC_TRA_ROAD_E!R37+FC_TRA_DAVI_E!R37+FC_TRA_DNAVI_E!R37+FC_TRA_PIPE_E!R37</f>
        <v>187177.18346711999</v>
      </c>
      <c r="S37" s="8">
        <f>FC_TRA_RAIL_E!S37+FC_TRA_ROAD_E!S37+FC_TRA_DAVI_E!S37+FC_TRA_DNAVI_E!S37+FC_TRA_PIPE_E!S37</f>
        <v>187860.21804395996</v>
      </c>
      <c r="T37" s="8">
        <f>FC_TRA_RAIL_E!T37+FC_TRA_ROAD_E!T37+FC_TRA_DAVI_E!T37+FC_TRA_DNAVI_E!T37+FC_TRA_PIPE_E!T37</f>
        <v>189035.90726328004</v>
      </c>
      <c r="U37" s="8">
        <f>FC_TRA_RAIL_E!U37+FC_TRA_ROAD_E!U37+FC_TRA_DAVI_E!U37+FC_TRA_DNAVI_E!U37+FC_TRA_PIPE_E!U37</f>
        <v>189195.69521159996</v>
      </c>
      <c r="V37" s="8">
        <f>FC_TRA_RAIL_E!V37+FC_TRA_ROAD_E!V37+FC_TRA_DAVI_E!V37+FC_TRA_DNAVI_E!V37+FC_TRA_PIPE_E!V37</f>
        <v>193353.90610535999</v>
      </c>
      <c r="W37" s="8">
        <f>FC_TRA_RAIL_E!W37+FC_TRA_ROAD_E!W37+FC_TRA_DAVI_E!W37+FC_TRA_DNAVI_E!W37+FC_TRA_PIPE_E!W37</f>
        <v>166373.21965572005</v>
      </c>
      <c r="X37" s="8">
        <f>FC_TRA_RAIL_E!X37+FC_TRA_ROAD_E!X37+FC_TRA_DAVI_E!X37+FC_TRA_DNAVI_E!X37+FC_TRA_PIPE_E!X37</f>
        <v>181906.96511987998</v>
      </c>
      <c r="Y37" s="8">
        <f>FC_TRA_RAIL_E!Y37+FC_TRA_ROAD_E!Y37+FC_TRA_DAVI_E!Y37+FC_TRA_DNAVI_E!Y37+FC_TRA_PIPE_E!Y37</f>
        <v>193197.54227004002</v>
      </c>
      <c r="Z37" s="8">
        <f>FC_TRA_RAIL_E!Z37+FC_TRA_ROAD_E!Z37+FC_TRA_DAVI_E!Z37+FC_TRA_DNAVI_E!Z37+FC_TRA_PIPE_E!Z37</f>
        <v>200833.83816803998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287.86035599999997</v>
      </c>
      <c r="D38" s="8">
        <f>FC_TRA_RAIL_E!D38+FC_TRA_ROAD_E!D38+FC_TRA_DAVI_E!D38+FC_TRA_DNAVI_E!D38+FC_TRA_PIPE_E!D38</f>
        <v>287.72049600000003</v>
      </c>
      <c r="E38" s="8">
        <f>FC_TRA_RAIL_E!E38+FC_TRA_ROAD_E!E38+FC_TRA_DAVI_E!E38+FC_TRA_DNAVI_E!E38+FC_TRA_PIPE_E!E38</f>
        <v>285.9948</v>
      </c>
      <c r="F38" s="8">
        <f>FC_TRA_RAIL_E!F38+FC_TRA_ROAD_E!F38+FC_TRA_DAVI_E!F38+FC_TRA_DNAVI_E!F38+FC_TRA_PIPE_E!F38</f>
        <v>269.16598799999997</v>
      </c>
      <c r="G38" s="8">
        <f>FC_TRA_RAIL_E!G38+FC_TRA_ROAD_E!G38+FC_TRA_DAVI_E!G38+FC_TRA_DNAVI_E!G38+FC_TRA_PIPE_E!G38</f>
        <v>256.87468799999994</v>
      </c>
      <c r="H38" s="8">
        <f>FC_TRA_RAIL_E!H38+FC_TRA_ROAD_E!H38+FC_TRA_DAVI_E!H38+FC_TRA_DNAVI_E!H38+FC_TRA_PIPE_E!H38</f>
        <v>282.00614400000001</v>
      </c>
      <c r="I38" s="8">
        <f>FC_TRA_RAIL_E!I38+FC_TRA_ROAD_E!I38+FC_TRA_DAVI_E!I38+FC_TRA_DNAVI_E!I38+FC_TRA_PIPE_E!I38</f>
        <v>253.63875599999997</v>
      </c>
      <c r="J38" s="8">
        <f>FC_TRA_RAIL_E!J38+FC_TRA_ROAD_E!J38+FC_TRA_DAVI_E!J38+FC_TRA_DNAVI_E!J38+FC_TRA_PIPE_E!J38</f>
        <v>252.77212799999998</v>
      </c>
      <c r="K38" s="8">
        <f>FC_TRA_RAIL_E!K38+FC_TRA_ROAD_E!K38+FC_TRA_DAVI_E!K38+FC_TRA_DNAVI_E!K38+FC_TRA_PIPE_E!K38</f>
        <v>233.68287599999999</v>
      </c>
      <c r="L38" s="8">
        <f>FC_TRA_RAIL_E!L38+FC_TRA_ROAD_E!L38+FC_TRA_DAVI_E!L38+FC_TRA_DNAVI_E!L38+FC_TRA_PIPE_E!L38</f>
        <v>289.90130399999998</v>
      </c>
      <c r="M38" s="8">
        <f>FC_TRA_RAIL_E!M38+FC_TRA_ROAD_E!M38+FC_TRA_DAVI_E!M38+FC_TRA_DNAVI_E!M38+FC_TRA_PIPE_E!M38</f>
        <v>267.08396399999998</v>
      </c>
      <c r="N38" s="8">
        <f>FC_TRA_RAIL_E!N38+FC_TRA_ROAD_E!N38+FC_TRA_DAVI_E!N38+FC_TRA_DNAVI_E!N38+FC_TRA_PIPE_E!N38</f>
        <v>240.39716399999998</v>
      </c>
      <c r="O38" s="8">
        <f>FC_TRA_RAIL_E!O38+FC_TRA_ROAD_E!O38+FC_TRA_DAVI_E!O38+FC_TRA_DNAVI_E!O38+FC_TRA_PIPE_E!O38</f>
        <v>201.69046800000004</v>
      </c>
      <c r="P38" s="8">
        <f>FC_TRA_RAIL_E!P38+FC_TRA_ROAD_E!P38+FC_TRA_DAVI_E!P38+FC_TRA_DNAVI_E!P38+FC_TRA_PIPE_E!P38</f>
        <v>182.38021200000003</v>
      </c>
      <c r="Q38" s="8">
        <f>FC_TRA_RAIL_E!Q38+FC_TRA_ROAD_E!Q38+FC_TRA_DAVI_E!Q38+FC_TRA_DNAVI_E!Q38+FC_TRA_PIPE_E!Q38</f>
        <v>165.30318000000003</v>
      </c>
      <c r="R38" s="8">
        <f>FC_TRA_RAIL_E!R38+FC_TRA_ROAD_E!R38+FC_TRA_DAVI_E!R38+FC_TRA_DNAVI_E!R38+FC_TRA_PIPE_E!R38</f>
        <v>168.35086800000005</v>
      </c>
      <c r="S38" s="8">
        <f>FC_TRA_RAIL_E!S38+FC_TRA_ROAD_E!S38+FC_TRA_DAVI_E!S38+FC_TRA_DNAVI_E!S38+FC_TRA_PIPE_E!S38</f>
        <v>154.60225200000002</v>
      </c>
      <c r="T38" s="8">
        <f>FC_TRA_RAIL_E!T38+FC_TRA_ROAD_E!T38+FC_TRA_DAVI_E!T38+FC_TRA_DNAVI_E!T38+FC_TRA_PIPE_E!T38</f>
        <v>148.87655999999998</v>
      </c>
      <c r="U38" s="8">
        <f>FC_TRA_RAIL_E!U38+FC_TRA_ROAD_E!U38+FC_TRA_DAVI_E!U38+FC_TRA_DNAVI_E!U38+FC_TRA_PIPE_E!U38</f>
        <v>159.309864</v>
      </c>
      <c r="V38" s="8">
        <f>FC_TRA_RAIL_E!V38+FC_TRA_ROAD_E!V38+FC_TRA_DAVI_E!V38+FC_TRA_DNAVI_E!V38+FC_TRA_PIPE_E!V38</f>
        <v>150.71893200000005</v>
      </c>
      <c r="W38" s="8">
        <f>FC_TRA_RAIL_E!W38+FC_TRA_ROAD_E!W38+FC_TRA_DAVI_E!W38+FC_TRA_DNAVI_E!W38+FC_TRA_PIPE_E!W38</f>
        <v>120.970584</v>
      </c>
      <c r="X38" s="8">
        <f>FC_TRA_RAIL_E!X38+FC_TRA_ROAD_E!X38+FC_TRA_DAVI_E!X38+FC_TRA_DNAVI_E!X38+FC_TRA_PIPE_E!X38</f>
        <v>152.51241600000003</v>
      </c>
      <c r="Y38" s="8">
        <f>FC_TRA_RAIL_E!Y38+FC_TRA_ROAD_E!Y38+FC_TRA_DAVI_E!Y38+FC_TRA_DNAVI_E!Y38+FC_TRA_PIPE_E!Y38</f>
        <v>124.51597200000002</v>
      </c>
      <c r="Z38" s="8">
        <f>FC_TRA_RAIL_E!Z38+FC_TRA_ROAD_E!Z38+FC_TRA_DAVI_E!Z38+FC_TRA_DNAVI_E!Z38+FC_TRA_PIPE_E!Z38</f>
        <v>127.57978800000001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372.66489000000018</v>
      </c>
      <c r="D39" s="8">
        <f>FC_TRA_RAIL_E!D39+FC_TRA_ROAD_E!D39+FC_TRA_DAVI_E!D39+FC_TRA_DNAVI_E!D39+FC_TRA_PIPE_E!D39</f>
        <v>248.44343255999999</v>
      </c>
      <c r="E39" s="8">
        <f>FC_TRA_RAIL_E!E39+FC_TRA_ROAD_E!E39+FC_TRA_DAVI_E!E39+FC_TRA_DNAVI_E!E39+FC_TRA_PIPE_E!E39</f>
        <v>57.333060000000017</v>
      </c>
      <c r="F39" s="8">
        <f>FC_TRA_RAIL_E!F39+FC_TRA_ROAD_E!F39+FC_TRA_DAVI_E!F39+FC_TRA_DNAVI_E!F39+FC_TRA_PIPE_E!F39</f>
        <v>63.703371239999989</v>
      </c>
      <c r="G39" s="8">
        <f>FC_TRA_RAIL_E!G39+FC_TRA_ROAD_E!G39+FC_TRA_DAVI_E!G39+FC_TRA_DNAVI_E!G39+FC_TRA_PIPE_E!G39</f>
        <v>70.073682480000016</v>
      </c>
      <c r="H39" s="8">
        <f>FC_TRA_RAIL_E!H39+FC_TRA_ROAD_E!H39+FC_TRA_DAVI_E!H39+FC_TRA_DNAVI_E!H39+FC_TRA_PIPE_E!H39</f>
        <v>44.592437520000018</v>
      </c>
      <c r="I39" s="8">
        <f>FC_TRA_RAIL_E!I39+FC_TRA_ROAD_E!I39+FC_TRA_DAVI_E!I39+FC_TRA_DNAVI_E!I39+FC_TRA_PIPE_E!I39</f>
        <v>47.777463720000007</v>
      </c>
      <c r="J39" s="8">
        <f>FC_TRA_RAIL_E!J39+FC_TRA_ROAD_E!J39+FC_TRA_DAVI_E!J39+FC_TRA_DNAVI_E!J39+FC_TRA_PIPE_E!J39</f>
        <v>9.5555962800000014</v>
      </c>
      <c r="K39" s="8">
        <f>FC_TRA_RAIL_E!K39+FC_TRA_ROAD_E!K39+FC_TRA_DAVI_E!K39+FC_TRA_DNAVI_E!K39+FC_TRA_PIPE_E!K39</f>
        <v>3.1852850399999988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16446.293174520004</v>
      </c>
      <c r="D40" s="8">
        <f>FC_TRA_RAIL_E!D40+FC_TRA_ROAD_E!D40+FC_TRA_DAVI_E!D40+FC_TRA_DNAVI_E!D40+FC_TRA_PIPE_E!D40</f>
        <v>16145.231193720003</v>
      </c>
      <c r="E40" s="8">
        <f>FC_TRA_RAIL_E!E40+FC_TRA_ROAD_E!E40+FC_TRA_DAVI_E!E40+FC_TRA_DNAVI_E!E40+FC_TRA_PIPE_E!E40</f>
        <v>15301.512188280001</v>
      </c>
      <c r="F40" s="8">
        <f>FC_TRA_RAIL_E!F40+FC_TRA_ROAD_E!F40+FC_TRA_DAVI_E!F40+FC_TRA_DNAVI_E!F40+FC_TRA_PIPE_E!F40</f>
        <v>15432.626813760004</v>
      </c>
      <c r="G40" s="8">
        <f>FC_TRA_RAIL_E!G40+FC_TRA_ROAD_E!G40+FC_TRA_DAVI_E!G40+FC_TRA_DNAVI_E!G40+FC_TRA_PIPE_E!G40</f>
        <v>15982.666731719999</v>
      </c>
      <c r="H40" s="8">
        <f>FC_TRA_RAIL_E!H40+FC_TRA_ROAD_E!H40+FC_TRA_DAVI_E!H40+FC_TRA_DNAVI_E!H40+FC_TRA_PIPE_E!H40</f>
        <v>17127.768679559998</v>
      </c>
      <c r="I40" s="8">
        <f>FC_TRA_RAIL_E!I40+FC_TRA_ROAD_E!I40+FC_TRA_DAVI_E!I40+FC_TRA_DNAVI_E!I40+FC_TRA_PIPE_E!I40</f>
        <v>17553.06971892</v>
      </c>
      <c r="J40" s="8">
        <f>FC_TRA_RAIL_E!J40+FC_TRA_ROAD_E!J40+FC_TRA_DAVI_E!J40+FC_TRA_DNAVI_E!J40+FC_TRA_PIPE_E!J40</f>
        <v>18452.9456154</v>
      </c>
      <c r="K40" s="8">
        <f>FC_TRA_RAIL_E!K40+FC_TRA_ROAD_E!K40+FC_TRA_DAVI_E!K40+FC_TRA_DNAVI_E!K40+FC_TRA_PIPE_E!K40</f>
        <v>17890.186817520003</v>
      </c>
      <c r="L40" s="8">
        <f>FC_TRA_RAIL_E!L40+FC_TRA_ROAD_E!L40+FC_TRA_DAVI_E!L40+FC_TRA_DNAVI_E!L40+FC_TRA_PIPE_E!L40</f>
        <v>16146.128074320002</v>
      </c>
      <c r="M40" s="8">
        <f>FC_TRA_RAIL_E!M40+FC_TRA_ROAD_E!M40+FC_TRA_DAVI_E!M40+FC_TRA_DNAVI_E!M40+FC_TRA_PIPE_E!M40</f>
        <v>16648.06827276</v>
      </c>
      <c r="N40" s="8">
        <f>FC_TRA_RAIL_E!N40+FC_TRA_ROAD_E!N40+FC_TRA_DAVI_E!N40+FC_TRA_DNAVI_E!N40+FC_TRA_PIPE_E!N40</f>
        <v>17742.95215452</v>
      </c>
      <c r="O40" s="8">
        <f>FC_TRA_RAIL_E!O40+FC_TRA_ROAD_E!O40+FC_TRA_DAVI_E!O40+FC_TRA_DNAVI_E!O40+FC_TRA_PIPE_E!O40</f>
        <v>16469.967716280004</v>
      </c>
      <c r="P40" s="8">
        <f>FC_TRA_RAIL_E!P40+FC_TRA_ROAD_E!P40+FC_TRA_DAVI_E!P40+FC_TRA_DNAVI_E!P40+FC_TRA_PIPE_E!P40</f>
        <v>15382.688036039999</v>
      </c>
      <c r="Q40" s="8">
        <f>FC_TRA_RAIL_E!Q40+FC_TRA_ROAD_E!Q40+FC_TRA_DAVI_E!Q40+FC_TRA_DNAVI_E!Q40+FC_TRA_PIPE_E!Q40</f>
        <v>15470.420559840002</v>
      </c>
      <c r="R40" s="8">
        <f>FC_TRA_RAIL_E!R40+FC_TRA_ROAD_E!R40+FC_TRA_DAVI_E!R40+FC_TRA_DNAVI_E!R40+FC_TRA_PIPE_E!R40</f>
        <v>16080.033021480003</v>
      </c>
      <c r="S40" s="8">
        <f>FC_TRA_RAIL_E!S40+FC_TRA_ROAD_E!S40+FC_TRA_DAVI_E!S40+FC_TRA_DNAVI_E!S40+FC_TRA_PIPE_E!S40</f>
        <v>17067.332645639999</v>
      </c>
      <c r="T40" s="8">
        <f>FC_TRA_RAIL_E!T40+FC_TRA_ROAD_E!T40+FC_TRA_DAVI_E!T40+FC_TRA_DNAVI_E!T40+FC_TRA_PIPE_E!T40</f>
        <v>17846.417491200005</v>
      </c>
      <c r="U40" s="8">
        <f>FC_TRA_RAIL_E!U40+FC_TRA_ROAD_E!U40+FC_TRA_DAVI_E!U40+FC_TRA_DNAVI_E!U40+FC_TRA_PIPE_E!U40</f>
        <v>18631.083186</v>
      </c>
      <c r="V40" s="8">
        <f>FC_TRA_RAIL_E!V40+FC_TRA_ROAD_E!V40+FC_TRA_DAVI_E!V40+FC_TRA_DNAVI_E!V40+FC_TRA_PIPE_E!V40</f>
        <v>19359.983355839999</v>
      </c>
      <c r="W40" s="8">
        <f>FC_TRA_RAIL_E!W40+FC_TRA_ROAD_E!W40+FC_TRA_DAVI_E!W40+FC_TRA_DNAVI_E!W40+FC_TRA_PIPE_E!W40</f>
        <v>8893.2371443200009</v>
      </c>
      <c r="X40" s="8">
        <f>FC_TRA_RAIL_E!X40+FC_TRA_ROAD_E!X40+FC_TRA_DAVI_E!X40+FC_TRA_DNAVI_E!X40+FC_TRA_PIPE_E!X40</f>
        <v>12161.580057720003</v>
      </c>
      <c r="Y40" s="8">
        <f>FC_TRA_RAIL_E!Y40+FC_TRA_ROAD_E!Y40+FC_TRA_DAVI_E!Y40+FC_TRA_DNAVI_E!Y40+FC_TRA_PIPE_E!Y40</f>
        <v>17742.29884236</v>
      </c>
      <c r="Z40" s="8">
        <f>FC_TRA_RAIL_E!Z40+FC_TRA_ROAD_E!Z40+FC_TRA_DAVI_E!Z40+FC_TRA_DNAVI_E!Z40+FC_TRA_PIPE_E!Z40</f>
        <v>18463.077648359998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68.743503720000007</v>
      </c>
      <c r="D41" s="8">
        <f>FC_TRA_RAIL_E!D41+FC_TRA_ROAD_E!D41+FC_TRA_DAVI_E!D41+FC_TRA_DNAVI_E!D41+FC_TRA_PIPE_E!D41</f>
        <v>68.80122504000002</v>
      </c>
      <c r="E41" s="8">
        <f>FC_TRA_RAIL_E!E41+FC_TRA_ROAD_E!E41+FC_TRA_DAVI_E!E41+FC_TRA_DNAVI_E!E41+FC_TRA_PIPE_E!E41</f>
        <v>53.515170000000026</v>
      </c>
      <c r="F41" s="8">
        <f>FC_TRA_RAIL_E!F41+FC_TRA_ROAD_E!F41+FC_TRA_DAVI_E!F41+FC_TRA_DNAVI_E!F41+FC_TRA_PIPE_E!F41</f>
        <v>52.796112479999998</v>
      </c>
      <c r="G41" s="8">
        <f>FC_TRA_RAIL_E!G41+FC_TRA_ROAD_E!G41+FC_TRA_DAVI_E!G41+FC_TRA_DNAVI_E!G41+FC_TRA_PIPE_E!G41</f>
        <v>12.59696628</v>
      </c>
      <c r="H41" s="8">
        <f>FC_TRA_RAIL_E!H41+FC_TRA_ROAD_E!H41+FC_TRA_DAVI_E!H41+FC_TRA_DNAVI_E!H41+FC_TRA_PIPE_E!H41</f>
        <v>9.2729430000000033</v>
      </c>
      <c r="I41" s="8">
        <f>FC_TRA_RAIL_E!I41+FC_TRA_ROAD_E!I41+FC_TRA_DAVI_E!I41+FC_TRA_DNAVI_E!I41+FC_TRA_PIPE_E!I41</f>
        <v>15.454559879999996</v>
      </c>
      <c r="J41" s="8">
        <f>FC_TRA_RAIL_E!J41+FC_TRA_ROAD_E!J41+FC_TRA_DAVI_E!J41+FC_TRA_DNAVI_E!J41+FC_TRA_PIPE_E!J41</f>
        <v>18.55416888000001</v>
      </c>
      <c r="K41" s="8">
        <f>FC_TRA_RAIL_E!K41+FC_TRA_ROAD_E!K41+FC_TRA_DAVI_E!K41+FC_TRA_DNAVI_E!K41+FC_TRA_PIPE_E!K41</f>
        <v>15.45637176</v>
      </c>
      <c r="L41" s="8">
        <f>FC_TRA_RAIL_E!L41+FC_TRA_ROAD_E!L41+FC_TRA_DAVI_E!L41+FC_TRA_DNAVI_E!L41+FC_TRA_PIPE_E!L41</f>
        <v>9.2776021199999992</v>
      </c>
      <c r="M41" s="8">
        <f>FC_TRA_RAIL_E!M41+FC_TRA_ROAD_E!M41+FC_TRA_DAVI_E!M41+FC_TRA_DNAVI_E!M41+FC_TRA_PIPE_E!M41</f>
        <v>3.0915849599999996</v>
      </c>
      <c r="N41" s="8">
        <f>FC_TRA_RAIL_E!N41+FC_TRA_ROAD_E!N41+FC_TRA_DAVI_E!N41+FC_TRA_DNAVI_E!N41+FC_TRA_PIPE_E!N41</f>
        <v>3.0915849600000009</v>
      </c>
      <c r="O41" s="8">
        <f>FC_TRA_RAIL_E!O41+FC_TRA_ROAD_E!O41+FC_TRA_DAVI_E!O41+FC_TRA_DNAVI_E!O41+FC_TRA_PIPE_E!O41</f>
        <v>3.0915849600000005</v>
      </c>
      <c r="P41" s="8">
        <f>FC_TRA_RAIL_E!P41+FC_TRA_ROAD_E!P41+FC_TRA_DAVI_E!P41+FC_TRA_DNAVI_E!P41+FC_TRA_PIPE_E!P41</f>
        <v>2.4734750400000003</v>
      </c>
      <c r="Q41" s="8">
        <f>FC_TRA_RAIL_E!Q41+FC_TRA_ROAD_E!Q41+FC_TRA_DAVI_E!Q41+FC_TRA_DNAVI_E!Q41+FC_TRA_PIPE_E!Q41</f>
        <v>2.4734750400000007</v>
      </c>
      <c r="R41" s="8">
        <f>FC_TRA_RAIL_E!R41+FC_TRA_ROAD_E!R41+FC_TRA_DAVI_E!R41+FC_TRA_DNAVI_E!R41+FC_TRA_PIPE_E!R41</f>
        <v>2.4734750400000003</v>
      </c>
      <c r="S41" s="8">
        <f>FC_TRA_RAIL_E!S41+FC_TRA_ROAD_E!S41+FC_TRA_DAVI_E!S41+FC_TRA_DNAVI_E!S41+FC_TRA_PIPE_E!S41</f>
        <v>2.4734750399999994</v>
      </c>
      <c r="T41" s="8">
        <f>FC_TRA_RAIL_E!T41+FC_TRA_ROAD_E!T41+FC_TRA_DAVI_E!T41+FC_TRA_DNAVI_E!T41+FC_TRA_PIPE_E!T41</f>
        <v>2.7887421600000004</v>
      </c>
      <c r="U41" s="8">
        <f>FC_TRA_RAIL_E!U41+FC_TRA_ROAD_E!U41+FC_TRA_DAVI_E!U41+FC_TRA_DNAVI_E!U41+FC_TRA_PIPE_E!U41</f>
        <v>3.2153104799999999</v>
      </c>
      <c r="V41" s="8">
        <f>FC_TRA_RAIL_E!V41+FC_TRA_ROAD_E!V41+FC_TRA_DAVI_E!V41+FC_TRA_DNAVI_E!V41+FC_TRA_PIPE_E!V41</f>
        <v>3.09158496</v>
      </c>
      <c r="W41" s="8">
        <f>FC_TRA_RAIL_E!W41+FC_TRA_ROAD_E!W41+FC_TRA_DAVI_E!W41+FC_TRA_DNAVI_E!W41+FC_TRA_PIPE_E!W41</f>
        <v>1.7940200400000001</v>
      </c>
      <c r="X41" s="8">
        <f>FC_TRA_RAIL_E!X41+FC_TRA_ROAD_E!X41+FC_TRA_DAVI_E!X41+FC_TRA_DNAVI_E!X41+FC_TRA_PIPE_E!X41</f>
        <v>2.1100636800000001</v>
      </c>
      <c r="Y41" s="8">
        <f>FC_TRA_RAIL_E!Y41+FC_TRA_ROAD_E!Y41+FC_TRA_DAVI_E!Y41+FC_TRA_DNAVI_E!Y41+FC_TRA_PIPE_E!Y41</f>
        <v>2.9947787999999993</v>
      </c>
      <c r="Z41" s="8">
        <f>FC_TRA_RAIL_E!Z41+FC_TRA_ROAD_E!Z41+FC_TRA_DAVI_E!Z41+FC_TRA_DNAVI_E!Z41+FC_TRA_PIPE_E!Z41</f>
        <v>4.2548119199999972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3.22171092</v>
      </c>
      <c r="K42" s="8">
        <f>FC_TRA_RAIL_E!K42+FC_TRA_ROAD_E!K42+FC_TRA_DAVI_E!K42+FC_TRA_DNAVI_E!K42+FC_TRA_PIPE_E!K42</f>
        <v>3.2217109199999996</v>
      </c>
      <c r="L42" s="8">
        <f>FC_TRA_RAIL_E!L42+FC_TRA_ROAD_E!L42+FC_TRA_DAVI_E!L42+FC_TRA_DNAVI_E!L42+FC_TRA_PIPE_E!L42</f>
        <v>3.2214470399999984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421114.96480247995</v>
      </c>
      <c r="D43" s="8">
        <f>FC_TRA_RAIL_E!D43+FC_TRA_ROAD_E!D43+FC_TRA_DAVI_E!D43+FC_TRA_DNAVI_E!D43+FC_TRA_PIPE_E!D43</f>
        <v>437709.72480299993</v>
      </c>
      <c r="E43" s="8">
        <f>FC_TRA_RAIL_E!E43+FC_TRA_ROAD_E!E43+FC_TRA_DAVI_E!E43+FC_TRA_DNAVI_E!E43+FC_TRA_PIPE_E!E43</f>
        <v>452166.91291511996</v>
      </c>
      <c r="F43" s="8">
        <f>FC_TRA_RAIL_E!F43+FC_TRA_ROAD_E!F43+FC_TRA_DAVI_E!F43+FC_TRA_DNAVI_E!F43+FC_TRA_PIPE_E!F43</f>
        <v>471327.66563220002</v>
      </c>
      <c r="G43" s="8">
        <f>FC_TRA_RAIL_E!G43+FC_TRA_ROAD_E!G43+FC_TRA_DAVI_E!G43+FC_TRA_DNAVI_E!G43+FC_TRA_PIPE_E!G43</f>
        <v>498729.39955019992</v>
      </c>
      <c r="H43" s="8">
        <f>FC_TRA_RAIL_E!H43+FC_TRA_ROAD_E!H43+FC_TRA_DAVI_E!H43+FC_TRA_DNAVI_E!H43+FC_TRA_PIPE_E!H43</f>
        <v>509392.20622680004</v>
      </c>
      <c r="I43" s="8">
        <f>FC_TRA_RAIL_E!I43+FC_TRA_ROAD_E!I43+FC_TRA_DAVI_E!I43+FC_TRA_DNAVI_E!I43+FC_TRA_PIPE_E!I43</f>
        <v>530105.59284227993</v>
      </c>
      <c r="J43" s="8">
        <f>FC_TRA_RAIL_E!J43+FC_TRA_ROAD_E!J43+FC_TRA_DAVI_E!J43+FC_TRA_DNAVI_E!J43+FC_TRA_PIPE_E!J43</f>
        <v>546683.30234388006</v>
      </c>
      <c r="K43" s="8">
        <f>FC_TRA_RAIL_E!K43+FC_TRA_ROAD_E!K43+FC_TRA_DAVI_E!K43+FC_TRA_DNAVI_E!K43+FC_TRA_PIPE_E!K43</f>
        <v>543127.76847576012</v>
      </c>
      <c r="L43" s="8">
        <f>FC_TRA_RAIL_E!L43+FC_TRA_ROAD_E!L43+FC_TRA_DAVI_E!L43+FC_TRA_DNAVI_E!L43+FC_TRA_PIPE_E!L43</f>
        <v>527295.48244776006</v>
      </c>
      <c r="M43" s="8">
        <f>FC_TRA_RAIL_E!M43+FC_TRA_ROAD_E!M43+FC_TRA_DAVI_E!M43+FC_TRA_DNAVI_E!M43+FC_TRA_PIPE_E!M43</f>
        <v>534986.19218772021</v>
      </c>
      <c r="N43" s="8">
        <f>FC_TRA_RAIL_E!N43+FC_TRA_ROAD_E!N43+FC_TRA_DAVI_E!N43+FC_TRA_DNAVI_E!N43+FC_TRA_PIPE_E!N43</f>
        <v>538269.60658068</v>
      </c>
      <c r="O43" s="8">
        <f>FC_TRA_RAIL_E!O43+FC_TRA_ROAD_E!O43+FC_TRA_DAVI_E!O43+FC_TRA_DNAVI_E!O43+FC_TRA_PIPE_E!O43</f>
        <v>523284.97099319997</v>
      </c>
      <c r="P43" s="8">
        <f>FC_TRA_RAIL_E!P43+FC_TRA_ROAD_E!P43+FC_TRA_DAVI_E!P43+FC_TRA_DNAVI_E!P43+FC_TRA_PIPE_E!P43</f>
        <v>522839.34441180009</v>
      </c>
      <c r="Q43" s="8">
        <f>FC_TRA_RAIL_E!Q43+FC_TRA_ROAD_E!Q43+FC_TRA_DAVI_E!Q43+FC_TRA_DNAVI_E!Q43+FC_TRA_PIPE_E!Q43</f>
        <v>531042.05755691999</v>
      </c>
      <c r="R43" s="8">
        <f>FC_TRA_RAIL_E!R43+FC_TRA_ROAD_E!R43+FC_TRA_DAVI_E!R43+FC_TRA_DNAVI_E!R43+FC_TRA_PIPE_E!R43</f>
        <v>544170.8841051599</v>
      </c>
      <c r="S43" s="8">
        <f>FC_TRA_RAIL_E!S43+FC_TRA_ROAD_E!S43+FC_TRA_DAVI_E!S43+FC_TRA_DNAVI_E!S43+FC_TRA_PIPE_E!S43</f>
        <v>561603.80402568006</v>
      </c>
      <c r="T43" s="8">
        <f>FC_TRA_RAIL_E!T43+FC_TRA_ROAD_E!T43+FC_TRA_DAVI_E!T43+FC_TRA_DNAVI_E!T43+FC_TRA_PIPE_E!T43</f>
        <v>572345.63088299998</v>
      </c>
      <c r="U43" s="8">
        <f>FC_TRA_RAIL_E!U43+FC_TRA_ROAD_E!U43+FC_TRA_DAVI_E!U43+FC_TRA_DNAVI_E!U43+FC_TRA_PIPE_E!U43</f>
        <v>571087.65474539995</v>
      </c>
      <c r="V43" s="8">
        <f>FC_TRA_RAIL_E!V43+FC_TRA_ROAD_E!V43+FC_TRA_DAVI_E!V43+FC_TRA_DNAVI_E!V43+FC_TRA_PIPE_E!V43</f>
        <v>571005.73141559993</v>
      </c>
      <c r="W43" s="8">
        <f>FC_TRA_RAIL_E!W43+FC_TRA_ROAD_E!W43+FC_TRA_DAVI_E!W43+FC_TRA_DNAVI_E!W43+FC_TRA_PIPE_E!W43</f>
        <v>500923.90842623991</v>
      </c>
      <c r="X43" s="8">
        <f>FC_TRA_RAIL_E!X43+FC_TRA_ROAD_E!X43+FC_TRA_DAVI_E!X43+FC_TRA_DNAVI_E!X43+FC_TRA_PIPE_E!X43</f>
        <v>540670.51353743998</v>
      </c>
      <c r="Y43" s="8">
        <f>FC_TRA_RAIL_E!Y43+FC_TRA_ROAD_E!Y43+FC_TRA_DAVI_E!Y43+FC_TRA_DNAVI_E!Y43+FC_TRA_PIPE_E!Y43</f>
        <v>544929.69252852013</v>
      </c>
      <c r="Z43" s="8">
        <f>FC_TRA_RAIL_E!Z43+FC_TRA_ROAD_E!Z43+FC_TRA_DAVI_E!Z43+FC_TRA_DNAVI_E!Z43+FC_TRA_PIPE_E!Z43</f>
        <v>528322.58954280009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4256.6676444000004</v>
      </c>
      <c r="D44" s="8">
        <f>FC_TRA_RAIL_E!D44+FC_TRA_ROAD_E!D44+FC_TRA_DAVI_E!D44+FC_TRA_DNAVI_E!D44+FC_TRA_PIPE_E!D44</f>
        <v>4607.0234503199999</v>
      </c>
      <c r="E44" s="8">
        <f>FC_TRA_RAIL_E!E44+FC_TRA_ROAD_E!E44+FC_TRA_DAVI_E!E44+FC_TRA_DNAVI_E!E44+FC_TRA_PIPE_E!E44</f>
        <v>4637.9859271200012</v>
      </c>
      <c r="F44" s="8">
        <f>FC_TRA_RAIL_E!F44+FC_TRA_ROAD_E!F44+FC_TRA_DAVI_E!F44+FC_TRA_DNAVI_E!F44+FC_TRA_PIPE_E!F44</f>
        <v>5108.3034976800009</v>
      </c>
      <c r="G44" s="8">
        <f>FC_TRA_RAIL_E!G44+FC_TRA_ROAD_E!G44+FC_TRA_DAVI_E!G44+FC_TRA_DNAVI_E!G44+FC_TRA_PIPE_E!G44</f>
        <v>4760.5786106400001</v>
      </c>
      <c r="H44" s="8">
        <f>FC_TRA_RAIL_E!H44+FC_TRA_ROAD_E!H44+FC_TRA_DAVI_E!H44+FC_TRA_DNAVI_E!H44+FC_TRA_PIPE_E!H44</f>
        <v>4455.8754609600001</v>
      </c>
      <c r="I44" s="8">
        <f>FC_TRA_RAIL_E!I44+FC_TRA_ROAD_E!I44+FC_TRA_DAVI_E!I44+FC_TRA_DNAVI_E!I44+FC_TRA_PIPE_E!I44</f>
        <v>5009.1569769600019</v>
      </c>
      <c r="J44" s="8">
        <f>FC_TRA_RAIL_E!J44+FC_TRA_ROAD_E!J44+FC_TRA_DAVI_E!J44+FC_TRA_DNAVI_E!J44+FC_TRA_PIPE_E!J44</f>
        <v>5289.0762132000018</v>
      </c>
      <c r="K44" s="8">
        <f>FC_TRA_RAIL_E!K44+FC_TRA_ROAD_E!K44+FC_TRA_DAVI_E!K44+FC_TRA_DNAVI_E!K44+FC_TRA_PIPE_E!K44</f>
        <v>5025.5022780000008</v>
      </c>
      <c r="L44" s="8">
        <f>FC_TRA_RAIL_E!L44+FC_TRA_ROAD_E!L44+FC_TRA_DAVI_E!L44+FC_TRA_DNAVI_E!L44+FC_TRA_PIPE_E!L44</f>
        <v>5772.4631143200022</v>
      </c>
      <c r="M44" s="8">
        <f>FC_TRA_RAIL_E!M44+FC_TRA_ROAD_E!M44+FC_TRA_DAVI_E!M44+FC_TRA_DNAVI_E!M44+FC_TRA_PIPE_E!M44</f>
        <v>4583.6904153600017</v>
      </c>
      <c r="N44" s="8">
        <f>FC_TRA_RAIL_E!N44+FC_TRA_ROAD_E!N44+FC_TRA_DAVI_E!N44+FC_TRA_DNAVI_E!N44+FC_TRA_PIPE_E!N44</f>
        <v>3704.3323898400004</v>
      </c>
      <c r="O44" s="8">
        <f>FC_TRA_RAIL_E!O44+FC_TRA_ROAD_E!O44+FC_TRA_DAVI_E!O44+FC_TRA_DNAVI_E!O44+FC_TRA_PIPE_E!O44</f>
        <v>3328.57548288</v>
      </c>
      <c r="P44" s="8">
        <f>FC_TRA_RAIL_E!P44+FC_TRA_ROAD_E!P44+FC_TRA_DAVI_E!P44+FC_TRA_DNAVI_E!P44+FC_TRA_PIPE_E!P44</f>
        <v>3036.2255589599999</v>
      </c>
      <c r="Q44" s="8">
        <f>FC_TRA_RAIL_E!Q44+FC_TRA_ROAD_E!Q44+FC_TRA_DAVI_E!Q44+FC_TRA_DNAVI_E!Q44+FC_TRA_PIPE_E!Q44</f>
        <v>2896.9774480800002</v>
      </c>
      <c r="R44" s="8">
        <f>FC_TRA_RAIL_E!R44+FC_TRA_ROAD_E!R44+FC_TRA_DAVI_E!R44+FC_TRA_DNAVI_E!R44+FC_TRA_PIPE_E!R44</f>
        <v>3059.1450921600003</v>
      </c>
      <c r="S44" s="8">
        <f>FC_TRA_RAIL_E!S44+FC_TRA_ROAD_E!S44+FC_TRA_DAVI_E!S44+FC_TRA_DNAVI_E!S44+FC_TRA_PIPE_E!S44</f>
        <v>3691.5397487999999</v>
      </c>
      <c r="T44" s="8">
        <f>FC_TRA_RAIL_E!T44+FC_TRA_ROAD_E!T44+FC_TRA_DAVI_E!T44+FC_TRA_DNAVI_E!T44+FC_TRA_PIPE_E!T44</f>
        <v>4329.5749149600006</v>
      </c>
      <c r="U44" s="8">
        <f>FC_TRA_RAIL_E!U44+FC_TRA_ROAD_E!U44+FC_TRA_DAVI_E!U44+FC_TRA_DNAVI_E!U44+FC_TRA_PIPE_E!U44</f>
        <v>4410.9060299999992</v>
      </c>
      <c r="V44" s="8">
        <f>FC_TRA_RAIL_E!V44+FC_TRA_ROAD_E!V44+FC_TRA_DAVI_E!V44+FC_TRA_DNAVI_E!V44+FC_TRA_PIPE_E!V44</f>
        <v>4655.7793202400017</v>
      </c>
      <c r="W44" s="8">
        <f>FC_TRA_RAIL_E!W44+FC_TRA_ROAD_E!W44+FC_TRA_DAVI_E!W44+FC_TRA_DNAVI_E!W44+FC_TRA_PIPE_E!W44</f>
        <v>3677.7420532800015</v>
      </c>
      <c r="X44" s="8">
        <f>FC_TRA_RAIL_E!X44+FC_TRA_ROAD_E!X44+FC_TRA_DAVI_E!X44+FC_TRA_DNAVI_E!X44+FC_TRA_PIPE_E!X44</f>
        <v>3662.0484912000006</v>
      </c>
      <c r="Y44" s="8">
        <f>FC_TRA_RAIL_E!Y44+FC_TRA_ROAD_E!Y44+FC_TRA_DAVI_E!Y44+FC_TRA_DNAVI_E!Y44+FC_TRA_PIPE_E!Y44</f>
        <v>3966.9335928000005</v>
      </c>
      <c r="Z44" s="8">
        <f>FC_TRA_RAIL_E!Z44+FC_TRA_ROAD_E!Z44+FC_TRA_DAVI_E!Z44+FC_TRA_DNAVI_E!Z44+FC_TRA_PIPE_E!Z44</f>
        <v>3605.0914101600001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3.2325300000000001</v>
      </c>
      <c r="D45" s="8">
        <f>FC_TRA_RAIL_E!D45+FC_TRA_ROAD_E!D45+FC_TRA_DAVI_E!D45+FC_TRA_DNAVI_E!D45+FC_TRA_PIPE_E!D45</f>
        <v>3.2325300000000001</v>
      </c>
      <c r="E45" s="8">
        <f>FC_TRA_RAIL_E!E45+FC_TRA_ROAD_E!E45+FC_TRA_DAVI_E!E45+FC_TRA_DNAVI_E!E45+FC_TRA_PIPE_E!E45</f>
        <v>9.6975899999999999</v>
      </c>
      <c r="F45" s="8">
        <f>FC_TRA_RAIL_E!F45+FC_TRA_ROAD_E!F45+FC_TRA_DAVI_E!F45+FC_TRA_DNAVI_E!F45+FC_TRA_PIPE_E!F45</f>
        <v>6.4650599999999994</v>
      </c>
      <c r="G45" s="8">
        <f>FC_TRA_RAIL_E!G45+FC_TRA_ROAD_E!G45+FC_TRA_DAVI_E!G45+FC_TRA_DNAVI_E!G45+FC_TRA_PIPE_E!G45</f>
        <v>12.930120000000001</v>
      </c>
      <c r="H45" s="8">
        <f>FC_TRA_RAIL_E!H45+FC_TRA_ROAD_E!H45+FC_TRA_DAVI_E!H45+FC_TRA_DNAVI_E!H45+FC_TRA_PIPE_E!H45</f>
        <v>12.290210999999999</v>
      </c>
      <c r="I45" s="8">
        <f>FC_TRA_RAIL_E!I45+FC_TRA_ROAD_E!I45+FC_TRA_DAVI_E!I45+FC_TRA_DNAVI_E!I45+FC_TRA_PIPE_E!I45</f>
        <v>14.559315120000001</v>
      </c>
      <c r="J45" s="8">
        <f>FC_TRA_RAIL_E!J45+FC_TRA_ROAD_E!J45+FC_TRA_DAVI_E!J45+FC_TRA_DNAVI_E!J45+FC_TRA_PIPE_E!J45</f>
        <v>7.6224376799999991</v>
      </c>
      <c r="K45" s="8">
        <f>FC_TRA_RAIL_E!K45+FC_TRA_ROAD_E!K45+FC_TRA_DAVI_E!K45+FC_TRA_DNAVI_E!K45+FC_TRA_PIPE_E!K45</f>
        <v>48.533337359999997</v>
      </c>
      <c r="L45" s="8">
        <f>FC_TRA_RAIL_E!L45+FC_TRA_ROAD_E!L45+FC_TRA_DAVI_E!L45+FC_TRA_DNAVI_E!L45+FC_TRA_PIPE_E!L45</f>
        <v>12.57467364</v>
      </c>
      <c r="M45" s="8">
        <f>FC_TRA_RAIL_E!M45+FC_TRA_ROAD_E!M45+FC_TRA_DAVI_E!M45+FC_TRA_DNAVI_E!M45+FC_TRA_PIPE_E!M45</f>
        <v>22.721387400000001</v>
      </c>
      <c r="N45" s="8">
        <f>FC_TRA_RAIL_E!N45+FC_TRA_ROAD_E!N45+FC_TRA_DAVI_E!N45+FC_TRA_DNAVI_E!N45+FC_TRA_PIPE_E!N45</f>
        <v>16.957984320000001</v>
      </c>
      <c r="O45" s="8">
        <f>FC_TRA_RAIL_E!O45+FC_TRA_ROAD_E!O45+FC_TRA_DAVI_E!O45+FC_TRA_DNAVI_E!O45+FC_TRA_PIPE_E!O45</f>
        <v>18.826254719999994</v>
      </c>
      <c r="P45" s="8">
        <f>FC_TRA_RAIL_E!P45+FC_TRA_ROAD_E!P45+FC_TRA_DAVI_E!P45+FC_TRA_DNAVI_E!P45+FC_TRA_PIPE_E!P45</f>
        <v>31.284557280000005</v>
      </c>
      <c r="Q45" s="8">
        <f>FC_TRA_RAIL_E!Q45+FC_TRA_ROAD_E!Q45+FC_TRA_DAVI_E!Q45+FC_TRA_DNAVI_E!Q45+FC_TRA_PIPE_E!Q45</f>
        <v>40.080205440000007</v>
      </c>
      <c r="R45" s="8">
        <f>FC_TRA_RAIL_E!R45+FC_TRA_ROAD_E!R45+FC_TRA_DAVI_E!R45+FC_TRA_DNAVI_E!R45+FC_TRA_PIPE_E!R45</f>
        <v>43.012176120000014</v>
      </c>
      <c r="S45" s="8">
        <f>FC_TRA_RAIL_E!S45+FC_TRA_ROAD_E!S45+FC_TRA_DAVI_E!S45+FC_TRA_DNAVI_E!S45+FC_TRA_PIPE_E!S45</f>
        <v>43.186600799999987</v>
      </c>
      <c r="T45" s="8">
        <f>FC_TRA_RAIL_E!T45+FC_TRA_ROAD_E!T45+FC_TRA_DAVI_E!T45+FC_TRA_DNAVI_E!T45+FC_TRA_PIPE_E!T45</f>
        <v>44.702591399999996</v>
      </c>
      <c r="U45" s="8">
        <f>FC_TRA_RAIL_E!U45+FC_TRA_ROAD_E!U45+FC_TRA_DAVI_E!U45+FC_TRA_DNAVI_E!U45+FC_TRA_PIPE_E!U45</f>
        <v>41.942142720000014</v>
      </c>
      <c r="V45" s="8">
        <f>FC_TRA_RAIL_E!V45+FC_TRA_ROAD_E!V45+FC_TRA_DAVI_E!V45+FC_TRA_DNAVI_E!V45+FC_TRA_PIPE_E!V45</f>
        <v>40.484205720000013</v>
      </c>
      <c r="W45" s="8">
        <f>FC_TRA_RAIL_E!W45+FC_TRA_ROAD_E!W45+FC_TRA_DAVI_E!W45+FC_TRA_DNAVI_E!W45+FC_TRA_PIPE_E!W45</f>
        <v>35.577357119999988</v>
      </c>
      <c r="X45" s="8">
        <f>FC_TRA_RAIL_E!X45+FC_TRA_ROAD_E!X45+FC_TRA_DAVI_E!X45+FC_TRA_DNAVI_E!X45+FC_TRA_PIPE_E!X45</f>
        <v>39.488586480000009</v>
      </c>
      <c r="Y45" s="8">
        <f>FC_TRA_RAIL_E!Y45+FC_TRA_ROAD_E!Y45+FC_TRA_DAVI_E!Y45+FC_TRA_DNAVI_E!Y45+FC_TRA_PIPE_E!Y45</f>
        <v>33.133564440000001</v>
      </c>
      <c r="Z45" s="8">
        <f>FC_TRA_RAIL_E!Z45+FC_TRA_ROAD_E!Z45+FC_TRA_DAVI_E!Z45+FC_TRA_DNAVI_E!Z45+FC_TRA_PIPE_E!Z45</f>
        <v>27.479671560000003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0.73675296000000001</v>
      </c>
      <c r="Z46" s="8">
        <f>FC_TRA_RAIL_E!Z46+FC_TRA_ROAD_E!Z46+FC_TRA_DAVI_E!Z46+FC_TRA_DNAVI_E!Z46+FC_TRA_PIPE_E!Z46</f>
        <v>0.73675296000000023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0.98595900000000025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23.456029319999999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2.1577467599999993</v>
      </c>
      <c r="V50" s="8">
        <f>FC_TRA_RAIL_E!V50+FC_TRA_ROAD_E!V50+FC_TRA_DAVI_E!V50+FC_TRA_DNAVI_E!V50+FC_TRA_PIPE_E!V50</f>
        <v>0.16413335999999998</v>
      </c>
      <c r="W50" s="8">
        <f>FC_TRA_RAIL_E!W50+FC_TRA_ROAD_E!W50+FC_TRA_DAVI_E!W50+FC_TRA_DNAVI_E!W50+FC_TRA_PIPE_E!W50</f>
        <v>0.22852007999999999</v>
      </c>
      <c r="X50" s="8">
        <f>FC_TRA_RAIL_E!X50+FC_TRA_ROAD_E!X50+FC_TRA_DAVI_E!X50+FC_TRA_DNAVI_E!X50+FC_TRA_PIPE_E!X50</f>
        <v>0.32536403999999997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2022.4719286893962</v>
      </c>
      <c r="D51" s="27">
        <f>FC_TRA_RAIL_E!D51+FC_TRA_ROAD_E!D51+FC_TRA_DAVI_E!D51+FC_TRA_DNAVI_E!D51+FC_TRA_PIPE_E!D51</f>
        <v>3907.1712840859882</v>
      </c>
      <c r="E51" s="27">
        <f>FC_TRA_RAIL_E!E51+FC_TRA_ROAD_E!E51+FC_TRA_DAVI_E!E51+FC_TRA_DNAVI_E!E51+FC_TRA_PIPE_E!E51</f>
        <v>3467.0466413315648</v>
      </c>
      <c r="F51" s="27">
        <f>FC_TRA_RAIL_E!F51+FC_TRA_ROAD_E!F51+FC_TRA_DAVI_E!F51+FC_TRA_DNAVI_E!F51+FC_TRA_PIPE_E!F51</f>
        <v>5676.7164346325553</v>
      </c>
      <c r="G51" s="27">
        <f>FC_TRA_RAIL_E!G51+FC_TRA_ROAD_E!G51+FC_TRA_DAVI_E!G51+FC_TRA_DNAVI_E!G51+FC_TRA_PIPE_E!G51</f>
        <v>6404.1787868044885</v>
      </c>
      <c r="H51" s="27">
        <f>FC_TRA_RAIL_E!H51+FC_TRA_ROAD_E!H51+FC_TRA_DAVI_E!H51+FC_TRA_DNAVI_E!H51+FC_TRA_PIPE_E!H51</f>
        <v>6548.1384224459598</v>
      </c>
      <c r="I51" s="27">
        <f>FC_TRA_RAIL_E!I51+FC_TRA_ROAD_E!I51+FC_TRA_DAVI_E!I51+FC_TRA_DNAVI_E!I51+FC_TRA_PIPE_E!I51</f>
        <v>6293.5253402714961</v>
      </c>
      <c r="J51" s="27">
        <f>FC_TRA_RAIL_E!J51+FC_TRA_ROAD_E!J51+FC_TRA_DAVI_E!J51+FC_TRA_DNAVI_E!J51+FC_TRA_PIPE_E!J51</f>
        <v>6507.9291567761484</v>
      </c>
      <c r="K51" s="27">
        <f>FC_TRA_RAIL_E!K51+FC_TRA_ROAD_E!K51+FC_TRA_DAVI_E!K51+FC_TRA_DNAVI_E!K51+FC_TRA_PIPE_E!K51</f>
        <v>6800.3679076464059</v>
      </c>
      <c r="L51" s="27">
        <f>FC_TRA_RAIL_E!L51+FC_TRA_ROAD_E!L51+FC_TRA_DAVI_E!L51+FC_TRA_DNAVI_E!L51+FC_TRA_PIPE_E!L51</f>
        <v>5959.928105803725</v>
      </c>
      <c r="M51" s="27">
        <f>FC_TRA_RAIL_E!M51+FC_TRA_ROAD_E!M51+FC_TRA_DAVI_E!M51+FC_TRA_DNAVI_E!M51+FC_TRA_PIPE_E!M51</f>
        <v>6248.6293990525628</v>
      </c>
      <c r="N51" s="27">
        <f>FC_TRA_RAIL_E!N51+FC_TRA_ROAD_E!N51+FC_TRA_DAVI_E!N51+FC_TRA_DNAVI_E!N51+FC_TRA_PIPE_E!N51</f>
        <v>7121.7239991293291</v>
      </c>
      <c r="O51" s="27">
        <f>FC_TRA_RAIL_E!O51+FC_TRA_ROAD_E!O51+FC_TRA_DAVI_E!O51+FC_TRA_DNAVI_E!O51+FC_TRA_PIPE_E!O51</f>
        <v>6655.9602927709111</v>
      </c>
      <c r="P51" s="27">
        <f>FC_TRA_RAIL_E!P51+FC_TRA_ROAD_E!P51+FC_TRA_DAVI_E!P51+FC_TRA_DNAVI_E!P51+FC_TRA_PIPE_E!P51</f>
        <v>7328.1226416338686</v>
      </c>
      <c r="Q51" s="27">
        <f>FC_TRA_RAIL_E!Q51+FC_TRA_ROAD_E!Q51+FC_TRA_DAVI_E!Q51+FC_TRA_DNAVI_E!Q51+FC_TRA_PIPE_E!Q51</f>
        <v>7031.6422271552674</v>
      </c>
      <c r="R51" s="27">
        <f>FC_TRA_RAIL_E!R51+FC_TRA_ROAD_E!R51+FC_TRA_DAVI_E!R51+FC_TRA_DNAVI_E!R51+FC_TRA_PIPE_E!R51</f>
        <v>7036.9213477248604</v>
      </c>
      <c r="S51" s="27">
        <f>FC_TRA_RAIL_E!S51+FC_TRA_ROAD_E!S51+FC_TRA_DAVI_E!S51+FC_TRA_DNAVI_E!S51+FC_TRA_PIPE_E!S51</f>
        <v>7430.2548144136581</v>
      </c>
      <c r="T51" s="27">
        <f>FC_TRA_RAIL_E!T51+FC_TRA_ROAD_E!T51+FC_TRA_DAVI_E!T51+FC_TRA_DNAVI_E!T51+FC_TRA_PIPE_E!T51</f>
        <v>7639.2686075312758</v>
      </c>
      <c r="U51" s="27">
        <f>FC_TRA_RAIL_E!U51+FC_TRA_ROAD_E!U51+FC_TRA_DAVI_E!U51+FC_TRA_DNAVI_E!U51+FC_TRA_PIPE_E!U51</f>
        <v>8022.9911825550071</v>
      </c>
      <c r="V51" s="27">
        <f>FC_TRA_RAIL_E!V51+FC_TRA_ROAD_E!V51+FC_TRA_DAVI_E!V51+FC_TRA_DNAVI_E!V51+FC_TRA_PIPE_E!V51</f>
        <v>8607.6482639453425</v>
      </c>
      <c r="W51" s="27">
        <f>FC_TRA_RAIL_E!W51+FC_TRA_ROAD_E!W51+FC_TRA_DAVI_E!W51+FC_TRA_DNAVI_E!W51+FC_TRA_PIPE_E!W51</f>
        <v>7072.1522439109231</v>
      </c>
      <c r="X51" s="27">
        <f>FC_TRA_RAIL_E!X51+FC_TRA_ROAD_E!X51+FC_TRA_DAVI_E!X51+FC_TRA_DNAVI_E!X51+FC_TRA_PIPE_E!X51</f>
        <v>8253.9250001426626</v>
      </c>
      <c r="Y51" s="27">
        <f>FC_TRA_RAIL_E!Y51+FC_TRA_ROAD_E!Y51+FC_TRA_DAVI_E!Y51+FC_TRA_DNAVI_E!Y51+FC_TRA_PIPE_E!Y51</f>
        <v>7754.8972397226626</v>
      </c>
      <c r="Z51" s="27">
        <f>FC_TRA_RAIL_E!Z51+FC_TRA_ROAD_E!Z51+FC_TRA_DAVI_E!Z51+FC_TRA_DNAVI_E!Z51+FC_TRA_PIPE_E!Z51</f>
        <v>7337.1841481773972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2115.0632428477538</v>
      </c>
      <c r="D61" s="49">
        <f t="shared" ref="D61:X61" si="33">SUM(D62:D72)</f>
        <v>2497.0136525041185</v>
      </c>
      <c r="E61" s="49">
        <f t="shared" si="33"/>
        <v>3320.1183178022211</v>
      </c>
      <c r="F61" s="49">
        <f t="shared" si="33"/>
        <v>4101.2931022960165</v>
      </c>
      <c r="G61" s="49">
        <f t="shared" si="33"/>
        <v>5584.463499715418</v>
      </c>
      <c r="H61" s="49">
        <f t="shared" si="33"/>
        <v>9363.3701028327032</v>
      </c>
      <c r="I61" s="49">
        <f t="shared" si="33"/>
        <v>15624.539654985389</v>
      </c>
      <c r="J61" s="49">
        <f t="shared" si="33"/>
        <v>21797.919459887169</v>
      </c>
      <c r="K61" s="49">
        <f t="shared" si="33"/>
        <v>26641.929633034626</v>
      </c>
      <c r="L61" s="49">
        <f t="shared" si="33"/>
        <v>31392.264820341617</v>
      </c>
      <c r="M61" s="49">
        <f t="shared" si="33"/>
        <v>35601.122134848512</v>
      </c>
      <c r="N61" s="49">
        <f t="shared" si="33"/>
        <v>37536.710814174869</v>
      </c>
      <c r="O61" s="49">
        <f t="shared" si="33"/>
        <v>40027.766528776978</v>
      </c>
      <c r="P61" s="49">
        <f t="shared" si="33"/>
        <v>35577.918307231208</v>
      </c>
      <c r="Q61" s="49">
        <f t="shared" si="33"/>
        <v>38480.187488940224</v>
      </c>
      <c r="R61" s="49">
        <f t="shared" si="33"/>
        <v>38467.174632927032</v>
      </c>
      <c r="S61" s="49">
        <f t="shared" si="33"/>
        <v>37508.017138490221</v>
      </c>
      <c r="T61" s="49">
        <f t="shared" si="33"/>
        <v>40909.875908506678</v>
      </c>
      <c r="U61" s="49">
        <f t="shared" si="33"/>
        <v>45150.049589301969</v>
      </c>
      <c r="V61" s="49">
        <f t="shared" si="33"/>
        <v>46808.948075394801</v>
      </c>
      <c r="W61" s="49">
        <f t="shared" si="33"/>
        <v>47338.737663792796</v>
      </c>
      <c r="X61" s="49">
        <f t="shared" si="33"/>
        <v>49348.691706719343</v>
      </c>
      <c r="Y61" s="49">
        <f t="shared" ref="Y61:Z61" si="34">SUM(Y62:Y72)</f>
        <v>49635.608848732809</v>
      </c>
      <c r="Z61" s="49">
        <f t="shared" si="34"/>
        <v>52358.972584078903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1.4559552000000002</v>
      </c>
      <c r="D62" s="52">
        <f>FC_TRA_RAIL_E!D62+FC_TRA_ROAD_E!D62+FC_TRA_DAVI_E!D62+FC_TRA_DNAVI_E!D62+FC_TRA_PIPE_E!D62</f>
        <v>6.4959551999999983</v>
      </c>
      <c r="E62" s="52">
        <f>FC_TRA_RAIL_E!E62+FC_TRA_ROAD_E!E62+FC_TRA_DAVI_E!E62+FC_TRA_DNAVI_E!E62+FC_TRA_PIPE_E!E62</f>
        <v>17.248089600000004</v>
      </c>
      <c r="F62" s="52">
        <f>FC_TRA_RAIL_E!F62+FC_TRA_ROAD_E!F62+FC_TRA_DAVI_E!F62+FC_TRA_DNAVI_E!F62+FC_TRA_PIPE_E!F62</f>
        <v>14.447865599999998</v>
      </c>
      <c r="G62" s="52">
        <f>FC_TRA_RAIL_E!G62+FC_TRA_ROAD_E!G62+FC_TRA_DAVI_E!G62+FC_TRA_DNAVI_E!G62+FC_TRA_PIPE_E!G62</f>
        <v>0.4479552</v>
      </c>
      <c r="H62" s="52">
        <f>FC_TRA_RAIL_E!H62+FC_TRA_ROAD_E!H62+FC_TRA_DAVI_E!H62+FC_TRA_DNAVI_E!H62+FC_TRA_PIPE_E!H62</f>
        <v>3.1707647999999997</v>
      </c>
      <c r="I62" s="52">
        <f>FC_TRA_RAIL_E!I62+FC_TRA_ROAD_E!I62+FC_TRA_DAVI_E!I62+FC_TRA_DNAVI_E!I62+FC_TRA_PIPE_E!I62</f>
        <v>2.8344959999999997</v>
      </c>
      <c r="J62" s="52">
        <f>FC_TRA_RAIL_E!J62+FC_TRA_ROAD_E!J62+FC_TRA_DAVI_E!J62+FC_TRA_DNAVI_E!J62+FC_TRA_PIPE_E!J62</f>
        <v>6.5306303999999979</v>
      </c>
      <c r="K62" s="52">
        <f>FC_TRA_RAIL_E!K62+FC_TRA_ROAD_E!K62+FC_TRA_DAVI_E!K62+FC_TRA_DNAVI_E!K62+FC_TRA_PIPE_E!K62</f>
        <v>0.7068095999999997</v>
      </c>
      <c r="L62" s="52">
        <f>FC_TRA_RAIL_E!L62+FC_TRA_ROAD_E!L62+FC_TRA_DAVI_E!L62+FC_TRA_DNAVI_E!L62+FC_TRA_PIPE_E!L62</f>
        <v>0.37054079999999989</v>
      </c>
      <c r="M62" s="52">
        <f>FC_TRA_RAIL_E!M62+FC_TRA_ROAD_E!M62+FC_TRA_DAVI_E!M62+FC_TRA_DNAVI_E!M62+FC_TRA_PIPE_E!M62</f>
        <v>3.4675199999999996E-2</v>
      </c>
      <c r="N62" s="52">
        <f>FC_TRA_RAIL_E!N62+FC_TRA_ROAD_E!N62+FC_TRA_DAVI_E!N62+FC_TRA_DNAVI_E!N62+FC_TRA_PIPE_E!N62</f>
        <v>0.14676479999999997</v>
      </c>
      <c r="O62" s="52">
        <f>FC_TRA_RAIL_E!O62+FC_TRA_ROAD_E!O62+FC_TRA_DAVI_E!O62+FC_TRA_DNAVI_E!O62+FC_TRA_PIPE_E!O62</f>
        <v>0.14716799999999997</v>
      </c>
      <c r="P62" s="52">
        <f>FC_TRA_RAIL_E!P62+FC_TRA_ROAD_E!P62+FC_TRA_DAVI_E!P62+FC_TRA_DNAVI_E!P62+FC_TRA_PIPE_E!P62</f>
        <v>1.4886144000000001</v>
      </c>
      <c r="Q62" s="52">
        <f>FC_TRA_RAIL_E!Q62+FC_TRA_ROAD_E!Q62+FC_TRA_DAVI_E!Q62+FC_TRA_DNAVI_E!Q62+FC_TRA_PIPE_E!Q62</f>
        <v>1.4886143999999999</v>
      </c>
      <c r="R62" s="52">
        <f>FC_TRA_RAIL_E!R62+FC_TRA_ROAD_E!R62+FC_TRA_DAVI_E!R62+FC_TRA_DNAVI_E!R62+FC_TRA_PIPE_E!R62</f>
        <v>0.25683840000000002</v>
      </c>
      <c r="S62" s="52">
        <f>FC_TRA_RAIL_E!S62+FC_TRA_ROAD_E!S62+FC_TRA_DAVI_E!S62+FC_TRA_DNAVI_E!S62+FC_TRA_PIPE_E!S62</f>
        <v>0.70479359999999958</v>
      </c>
      <c r="T62" s="52">
        <f>FC_TRA_RAIL_E!T62+FC_TRA_ROAD_E!T62+FC_TRA_DAVI_E!T62+FC_TRA_DNAVI_E!T62+FC_TRA_PIPE_E!T62</f>
        <v>0.60036479999999992</v>
      </c>
      <c r="U62" s="52">
        <f>FC_TRA_RAIL_E!U62+FC_TRA_ROAD_E!U62+FC_TRA_DAVI_E!U62+FC_TRA_DNAVI_E!U62+FC_TRA_PIPE_E!U62</f>
        <v>0.19676159999999998</v>
      </c>
      <c r="V62" s="52">
        <f>FC_TRA_RAIL_E!V62+FC_TRA_ROAD_E!V62+FC_TRA_DAVI_E!V62+FC_TRA_DNAVI_E!V62+FC_TRA_PIPE_E!V62</f>
        <v>0.16410239999999998</v>
      </c>
      <c r="W62" s="52">
        <f>FC_TRA_RAIL_E!W62+FC_TRA_ROAD_E!W62+FC_TRA_DAVI_E!W62+FC_TRA_DNAVI_E!W62+FC_TRA_PIPE_E!W62</f>
        <v>0.1705536</v>
      </c>
      <c r="X62" s="52">
        <f>FC_TRA_RAIL_E!X62+FC_TRA_ROAD_E!X62+FC_TRA_DAVI_E!X62+FC_TRA_DNAVI_E!X62+FC_TRA_PIPE_E!X62</f>
        <v>0.13466880000000001</v>
      </c>
      <c r="Y62" s="52">
        <f>FC_TRA_RAIL_E!Y62+FC_TRA_ROAD_E!Y62+FC_TRA_DAVI_E!Y62+FC_TRA_DNAVI_E!Y62+FC_TRA_PIPE_E!Y62</f>
        <v>0.20361599999999996</v>
      </c>
      <c r="Z62" s="52">
        <f>FC_TRA_RAIL_E!Z62+FC_TRA_ROAD_E!Z62+FC_TRA_DAVI_E!Z62+FC_TRA_DNAVI_E!Z62+FC_TRA_PIPE_E!Z62</f>
        <v>0.2032128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1.4060775385817351E-4</v>
      </c>
      <c r="D64" s="52">
        <f>FC_TRA_RAIL_E!D64+FC_TRA_ROAD_E!D64+FC_TRA_DAVI_E!D64+FC_TRA_DNAVI_E!D64+FC_TRA_PIPE_E!D64</f>
        <v>1.881841187461156E-4</v>
      </c>
      <c r="E64" s="52">
        <f>FC_TRA_RAIL_E!E64+FC_TRA_ROAD_E!E64+FC_TRA_DAVI_E!E64+FC_TRA_DNAVI_E!E64+FC_TRA_PIPE_E!E64</f>
        <v>2.6740222085499475E-4</v>
      </c>
      <c r="F64" s="52">
        <f>FC_TRA_RAIL_E!F64+FC_TRA_ROAD_E!F64+FC_TRA_DAVI_E!F64+FC_TRA_DNAVI_E!F64+FC_TRA_PIPE_E!F64</f>
        <v>2.8069601548131684E-4</v>
      </c>
      <c r="G64" s="52">
        <f>FC_TRA_RAIL_E!G64+FC_TRA_ROAD_E!G64+FC_TRA_DAVI_E!G64+FC_TRA_DNAVI_E!G64+FC_TRA_PIPE_E!G64</f>
        <v>4.6883541756331673E-4</v>
      </c>
      <c r="H64" s="52">
        <f>FC_TRA_RAIL_E!H64+FC_TRA_ROAD_E!H64+FC_TRA_DAVI_E!H64+FC_TRA_DNAVI_E!H64+FC_TRA_PIPE_E!H64</f>
        <v>5.4459270246654163E-4</v>
      </c>
      <c r="I64" s="52">
        <f>FC_TRA_RAIL_E!I64+FC_TRA_ROAD_E!I64+FC_TRA_DAVI_E!I64+FC_TRA_DNAVI_E!I64+FC_TRA_PIPE_E!I64</f>
        <v>1.0258653891330261E-3</v>
      </c>
      <c r="J64" s="52">
        <f>FC_TRA_RAIL_E!J64+FC_TRA_ROAD_E!J64+FC_TRA_DAVI_E!J64+FC_TRA_DNAVI_E!J64+FC_TRA_PIPE_E!J64</f>
        <v>1.5658071709820504E-3</v>
      </c>
      <c r="K64" s="52">
        <f>FC_TRA_RAIL_E!K64+FC_TRA_ROAD_E!K64+FC_TRA_DAVI_E!K64+FC_TRA_DNAVI_E!K64+FC_TRA_PIPE_E!K64</f>
        <v>43.573547434621574</v>
      </c>
      <c r="L64" s="52">
        <f>FC_TRA_RAIL_E!L64+FC_TRA_ROAD_E!L64+FC_TRA_DAVI_E!L64+FC_TRA_DNAVI_E!L64+FC_TRA_PIPE_E!L64</f>
        <v>50.949092181615008</v>
      </c>
      <c r="M64" s="52">
        <f>FC_TRA_RAIL_E!M64+FC_TRA_ROAD_E!M64+FC_TRA_DAVI_E!M64+FC_TRA_DNAVI_E!M64+FC_TRA_PIPE_E!M64</f>
        <v>63.236373888522039</v>
      </c>
      <c r="N64" s="52">
        <f>FC_TRA_RAIL_E!N64+FC_TRA_ROAD_E!N64+FC_TRA_DAVI_E!N64+FC_TRA_DNAVI_E!N64+FC_TRA_PIPE_E!N64</f>
        <v>161.64953225487741</v>
      </c>
      <c r="O64" s="52">
        <f>FC_TRA_RAIL_E!O64+FC_TRA_ROAD_E!O64+FC_TRA_DAVI_E!O64+FC_TRA_DNAVI_E!O64+FC_TRA_PIPE_E!O64</f>
        <v>224.69430445697535</v>
      </c>
      <c r="P64" s="52">
        <f>FC_TRA_RAIL_E!P64+FC_TRA_ROAD_E!P64+FC_TRA_DAVI_E!P64+FC_TRA_DNAVI_E!P64+FC_TRA_PIPE_E!P64</f>
        <v>266.58842883120832</v>
      </c>
      <c r="Q64" s="52">
        <f>FC_TRA_RAIL_E!Q64+FC_TRA_ROAD_E!Q64+FC_TRA_DAVI_E!Q64+FC_TRA_DNAVI_E!Q64+FC_TRA_PIPE_E!Q64</f>
        <v>281.13967134022118</v>
      </c>
      <c r="R64" s="52">
        <f>FC_TRA_RAIL_E!R64+FC_TRA_ROAD_E!R64+FC_TRA_DAVI_E!R64+FC_TRA_DNAVI_E!R64+FC_TRA_PIPE_E!R64</f>
        <v>291.36306428703449</v>
      </c>
      <c r="S64" s="52">
        <f>FC_TRA_RAIL_E!S64+FC_TRA_ROAD_E!S64+FC_TRA_DAVI_E!S64+FC_TRA_DNAVI_E!S64+FC_TRA_PIPE_E!S64</f>
        <v>302.76943337023647</v>
      </c>
      <c r="T64" s="52">
        <f>FC_TRA_RAIL_E!T64+FC_TRA_ROAD_E!T64+FC_TRA_DAVI_E!T64+FC_TRA_DNAVI_E!T64+FC_TRA_PIPE_E!T64</f>
        <v>345.64729042667335</v>
      </c>
      <c r="U64" s="52">
        <f>FC_TRA_RAIL_E!U64+FC_TRA_ROAD_E!U64+FC_TRA_DAVI_E!U64+FC_TRA_DNAVI_E!U64+FC_TRA_PIPE_E!U64</f>
        <v>356.65603730197228</v>
      </c>
      <c r="V64" s="52">
        <f>FC_TRA_RAIL_E!V64+FC_TRA_ROAD_E!V64+FC_TRA_DAVI_E!V64+FC_TRA_DNAVI_E!V64+FC_TRA_PIPE_E!V64</f>
        <v>369.71661635480092</v>
      </c>
      <c r="W64" s="52">
        <f>FC_TRA_RAIL_E!W64+FC_TRA_ROAD_E!W64+FC_TRA_DAVI_E!W64+FC_TRA_DNAVI_E!W64+FC_TRA_PIPE_E!W64</f>
        <v>403.6348103527921</v>
      </c>
      <c r="X64" s="52">
        <f>FC_TRA_RAIL_E!X64+FC_TRA_ROAD_E!X64+FC_TRA_DAVI_E!X64+FC_TRA_DNAVI_E!X64+FC_TRA_PIPE_E!X64</f>
        <v>238.55529071933321</v>
      </c>
      <c r="Y64" s="52">
        <f>FC_TRA_RAIL_E!Y64+FC_TRA_ROAD_E!Y64+FC_TRA_DAVI_E!Y64+FC_TRA_DNAVI_E!Y64+FC_TRA_PIPE_E!Y64</f>
        <v>266.30695817281116</v>
      </c>
      <c r="Z64" s="52">
        <f>FC_TRA_RAIL_E!Z64+FC_TRA_ROAD_E!Z64+FC_TRA_DAVI_E!Z64+FC_TRA_DNAVI_E!Z64+FC_TRA_PIPE_E!Z64</f>
        <v>282.01252583889698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40.020238079999984</v>
      </c>
      <c r="H66" s="52">
        <f>FC_TRA_RAIL_E!H66+FC_TRA_ROAD_E!H66+FC_TRA_DAVI_E!H66+FC_TRA_DNAVI_E!H66+FC_TRA_PIPE_E!H66</f>
        <v>23.489485919999996</v>
      </c>
      <c r="I66" s="52">
        <f>FC_TRA_RAIL_E!I66+FC_TRA_ROAD_E!I66+FC_TRA_DAVI_E!I66+FC_TRA_DNAVI_E!I66+FC_TRA_PIPE_E!I66</f>
        <v>27.188049599999999</v>
      </c>
      <c r="J66" s="52">
        <f>FC_TRA_RAIL_E!J66+FC_TRA_ROAD_E!J66+FC_TRA_DAVI_E!J66+FC_TRA_DNAVI_E!J66+FC_TRA_PIPE_E!J66</f>
        <v>42.511180319999987</v>
      </c>
      <c r="K66" s="52">
        <f>FC_TRA_RAIL_E!K66+FC_TRA_ROAD_E!K66+FC_TRA_DAVI_E!K66+FC_TRA_DNAVI_E!K66+FC_TRA_PIPE_E!K66</f>
        <v>48.171045599999999</v>
      </c>
      <c r="L66" s="52">
        <f>FC_TRA_RAIL_E!L66+FC_TRA_ROAD_E!L66+FC_TRA_DAVI_E!L66+FC_TRA_DNAVI_E!L66+FC_TRA_PIPE_E!L66</f>
        <v>48.003334560000006</v>
      </c>
      <c r="M66" s="52">
        <f>FC_TRA_RAIL_E!M66+FC_TRA_ROAD_E!M66+FC_TRA_DAVI_E!M66+FC_TRA_DNAVI_E!M66+FC_TRA_PIPE_E!M66</f>
        <v>67.836566880000007</v>
      </c>
      <c r="N66" s="52">
        <f>FC_TRA_RAIL_E!N66+FC_TRA_ROAD_E!N66+FC_TRA_DAVI_E!N66+FC_TRA_DNAVI_E!N66+FC_TRA_PIPE_E!N66</f>
        <v>82.450876319999992</v>
      </c>
      <c r="O66" s="52">
        <f>FC_TRA_RAIL_E!O66+FC_TRA_ROAD_E!O66+FC_TRA_DAVI_E!O66+FC_TRA_DNAVI_E!O66+FC_TRA_PIPE_E!O66</f>
        <v>86.210611200000002</v>
      </c>
      <c r="P66" s="52">
        <f>FC_TRA_RAIL_E!P66+FC_TRA_ROAD_E!P66+FC_TRA_DAVI_E!P66+FC_TRA_DNAVI_E!P66+FC_TRA_PIPE_E!P66</f>
        <v>74.458349279999979</v>
      </c>
      <c r="Q66" s="52">
        <f>FC_TRA_RAIL_E!Q66+FC_TRA_ROAD_E!Q66+FC_TRA_DAVI_E!Q66+FC_TRA_DNAVI_E!Q66+FC_TRA_PIPE_E!Q66</f>
        <v>64.321516799999984</v>
      </c>
      <c r="R66" s="52">
        <f>FC_TRA_RAIL_E!R66+FC_TRA_ROAD_E!R66+FC_TRA_DAVI_E!R66+FC_TRA_DNAVI_E!R66+FC_TRA_PIPE_E!R66</f>
        <v>62.152233120000027</v>
      </c>
      <c r="S66" s="52">
        <f>FC_TRA_RAIL_E!S66+FC_TRA_ROAD_E!S66+FC_TRA_DAVI_E!S66+FC_TRA_DNAVI_E!S66+FC_TRA_PIPE_E!S66</f>
        <v>31.51667664</v>
      </c>
      <c r="T66" s="52">
        <f>FC_TRA_RAIL_E!T66+FC_TRA_ROAD_E!T66+FC_TRA_DAVI_E!T66+FC_TRA_DNAVI_E!T66+FC_TRA_PIPE_E!T66</f>
        <v>22.57140815999999</v>
      </c>
      <c r="U66" s="52">
        <f>FC_TRA_RAIL_E!U66+FC_TRA_ROAD_E!U66+FC_TRA_DAVI_E!U66+FC_TRA_DNAVI_E!U66+FC_TRA_PIPE_E!U66</f>
        <v>17.742961439999998</v>
      </c>
      <c r="V66" s="52">
        <f>FC_TRA_RAIL_E!V66+FC_TRA_ROAD_E!V66+FC_TRA_DAVI_E!V66+FC_TRA_DNAVI_E!V66+FC_TRA_PIPE_E!V66</f>
        <v>11.06230176</v>
      </c>
      <c r="W66" s="52">
        <f>FC_TRA_RAIL_E!W66+FC_TRA_ROAD_E!W66+FC_TRA_DAVI_E!W66+FC_TRA_DNAVI_E!W66+FC_TRA_PIPE_E!W66</f>
        <v>10.247960159999998</v>
      </c>
      <c r="X66" s="52">
        <f>FC_TRA_RAIL_E!X66+FC_TRA_ROAD_E!X66+FC_TRA_DAVI_E!X66+FC_TRA_DNAVI_E!X66+FC_TRA_PIPE_E!X66</f>
        <v>7.5543883200000002</v>
      </c>
      <c r="Y66" s="52">
        <f>FC_TRA_RAIL_E!Y66+FC_TRA_ROAD_E!Y66+FC_TRA_DAVI_E!Y66+FC_TRA_DNAVI_E!Y66+FC_TRA_PIPE_E!Y66</f>
        <v>5.6580811200000012</v>
      </c>
      <c r="Z66" s="52">
        <f>FC_TRA_RAIL_E!Z66+FC_TRA_ROAD_E!Z66+FC_TRA_DAVI_E!Z66+FC_TRA_DNAVI_E!Z66+FC_TRA_PIPE_E!Z66</f>
        <v>5.7251145600000006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173.95560000000003</v>
      </c>
      <c r="D67" s="52">
        <f>FC_TRA_RAIL_E!D67+FC_TRA_ROAD_E!D67+FC_TRA_DAVI_E!D67+FC_TRA_DNAVI_E!D67+FC_TRA_PIPE_E!D67</f>
        <v>194.98319999999998</v>
      </c>
      <c r="E67" s="52">
        <f>FC_TRA_RAIL_E!E67+FC_TRA_ROAD_E!E67+FC_TRA_DAVI_E!E67+FC_TRA_DNAVI_E!E67+FC_TRA_PIPE_E!E67</f>
        <v>472.20394176000008</v>
      </c>
      <c r="F67" s="52">
        <f>FC_TRA_RAIL_E!F67+FC_TRA_ROAD_E!F67+FC_TRA_DAVI_E!F67+FC_TRA_DNAVI_E!F67+FC_TRA_PIPE_E!F67</f>
        <v>718.99430544000006</v>
      </c>
      <c r="G67" s="52">
        <f>FC_TRA_RAIL_E!G67+FC_TRA_ROAD_E!G67+FC_TRA_DAVI_E!G67+FC_TRA_DNAVI_E!G67+FC_TRA_PIPE_E!G67</f>
        <v>867.87965376000022</v>
      </c>
      <c r="H67" s="52">
        <f>FC_TRA_RAIL_E!H67+FC_TRA_ROAD_E!H67+FC_TRA_DAVI_E!H67+FC_TRA_DNAVI_E!H67+FC_TRA_PIPE_E!H67</f>
        <v>1587.4951017599999</v>
      </c>
      <c r="I67" s="52">
        <f>FC_TRA_RAIL_E!I67+FC_TRA_ROAD_E!I67+FC_TRA_DAVI_E!I67+FC_TRA_DNAVI_E!I67+FC_TRA_PIPE_E!I67</f>
        <v>2466.5583801600005</v>
      </c>
      <c r="J67" s="52">
        <f>FC_TRA_RAIL_E!J67+FC_TRA_ROAD_E!J67+FC_TRA_DAVI_E!J67+FC_TRA_DNAVI_E!J67+FC_TRA_PIPE_E!J67</f>
        <v>3191.4860371199993</v>
      </c>
      <c r="K67" s="52">
        <f>FC_TRA_RAIL_E!K67+FC_TRA_ROAD_E!K67+FC_TRA_DAVI_E!K67+FC_TRA_DNAVI_E!K67+FC_TRA_PIPE_E!K67</f>
        <v>4969.5375830399998</v>
      </c>
      <c r="L67" s="52">
        <f>FC_TRA_RAIL_E!L67+FC_TRA_ROAD_E!L67+FC_TRA_DAVI_E!L67+FC_TRA_DNAVI_E!L67+FC_TRA_PIPE_E!L67</f>
        <v>6088.0137235200018</v>
      </c>
      <c r="M67" s="52">
        <f>FC_TRA_RAIL_E!M67+FC_TRA_ROAD_E!M67+FC_TRA_DAVI_E!M67+FC_TRA_DNAVI_E!M67+FC_TRA_PIPE_E!M67</f>
        <v>7283.4233529599996</v>
      </c>
      <c r="N67" s="52">
        <f>FC_TRA_RAIL_E!N67+FC_TRA_ROAD_E!N67+FC_TRA_DAVI_E!N67+FC_TRA_DNAVI_E!N67+FC_TRA_PIPE_E!N67</f>
        <v>7425.4379011200017</v>
      </c>
      <c r="O67" s="52">
        <f>FC_TRA_RAIL_E!O67+FC_TRA_ROAD_E!O67+FC_TRA_DAVI_E!O67+FC_TRA_DNAVI_E!O67+FC_TRA_PIPE_E!O67</f>
        <v>7235.1651383999997</v>
      </c>
      <c r="P67" s="52">
        <f>FC_TRA_RAIL_E!P67+FC_TRA_ROAD_E!P67+FC_TRA_DAVI_E!P67+FC_TRA_DNAVI_E!P67+FC_TRA_PIPE_E!P67</f>
        <v>6722.4340022400002</v>
      </c>
      <c r="Q67" s="52">
        <f>FC_TRA_RAIL_E!Q67+FC_TRA_ROAD_E!Q67+FC_TRA_DAVI_E!Q67+FC_TRA_DNAVI_E!Q67+FC_TRA_PIPE_E!Q67</f>
        <v>6708.9289305600005</v>
      </c>
      <c r="R67" s="52">
        <f>FC_TRA_RAIL_E!R67+FC_TRA_ROAD_E!R67+FC_TRA_DAVI_E!R67+FC_TRA_DNAVI_E!R67+FC_TRA_PIPE_E!R67</f>
        <v>6841.2649204800018</v>
      </c>
      <c r="S67" s="52">
        <f>FC_TRA_RAIL_E!S67+FC_TRA_ROAD_E!S67+FC_TRA_DAVI_E!S67+FC_TRA_DNAVI_E!S67+FC_TRA_PIPE_E!S67</f>
        <v>6755.8783363199991</v>
      </c>
      <c r="T67" s="52">
        <f>FC_TRA_RAIL_E!T67+FC_TRA_ROAD_E!T67+FC_TRA_DAVI_E!T67+FC_TRA_DNAVI_E!T67+FC_TRA_PIPE_E!T67</f>
        <v>7158.1001313599991</v>
      </c>
      <c r="U67" s="52">
        <f>FC_TRA_RAIL_E!U67+FC_TRA_ROAD_E!U67+FC_TRA_DAVI_E!U67+FC_TRA_DNAVI_E!U67+FC_TRA_PIPE_E!U67</f>
        <v>7688.8726934400001</v>
      </c>
      <c r="V67" s="52">
        <f>FC_TRA_RAIL_E!V67+FC_TRA_ROAD_E!V67+FC_TRA_DAVI_E!V67+FC_TRA_DNAVI_E!V67+FC_TRA_PIPE_E!V67</f>
        <v>8007.2292830399992</v>
      </c>
      <c r="W67" s="52">
        <f>FC_TRA_RAIL_E!W67+FC_TRA_ROAD_E!W67+FC_TRA_DAVI_E!W67+FC_TRA_DNAVI_E!W67+FC_TRA_PIPE_E!W67</f>
        <v>7893.0020073600008</v>
      </c>
      <c r="X67" s="52">
        <f>FC_TRA_RAIL_E!X67+FC_TRA_ROAD_E!X67+FC_TRA_DAVI_E!X67+FC_TRA_DNAVI_E!X67+FC_TRA_PIPE_E!X67</f>
        <v>8978.8466260800014</v>
      </c>
      <c r="Y67" s="52">
        <f>FC_TRA_RAIL_E!Y67+FC_TRA_ROAD_E!Y67+FC_TRA_DAVI_E!Y67+FC_TRA_DNAVI_E!Y67+FC_TRA_PIPE_E!Y67</f>
        <v>9595.4594587199972</v>
      </c>
      <c r="Z67" s="52">
        <f>FC_TRA_RAIL_E!Z67+FC_TRA_ROAD_E!Z67+FC_TRA_DAVI_E!Z67+FC_TRA_DNAVI_E!Z67+FC_TRA_PIPE_E!Z67</f>
        <v>10515.050186399998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705.08550384</v>
      </c>
      <c r="D68" s="52">
        <f>FC_TRA_RAIL_E!D68+FC_TRA_ROAD_E!D68+FC_TRA_DAVI_E!D68+FC_TRA_DNAVI_E!D68+FC_TRA_PIPE_E!D68</f>
        <v>973.12597775999996</v>
      </c>
      <c r="E68" s="52">
        <f>FC_TRA_RAIL_E!E68+FC_TRA_ROAD_E!E68+FC_TRA_DAVI_E!E68+FC_TRA_DNAVI_E!E68+FC_TRA_PIPE_E!E68</f>
        <v>1502.7439334399999</v>
      </c>
      <c r="F68" s="52">
        <f>FC_TRA_RAIL_E!F68+FC_TRA_ROAD_E!F68+FC_TRA_DAVI_E!F68+FC_TRA_DNAVI_E!F68+FC_TRA_PIPE_E!F68</f>
        <v>2082.9114748800002</v>
      </c>
      <c r="G68" s="52">
        <f>FC_TRA_RAIL_E!G68+FC_TRA_ROAD_E!G68+FC_TRA_DAVI_E!G68+FC_TRA_DNAVI_E!G68+FC_TRA_PIPE_E!G68</f>
        <v>1902.8910052800002</v>
      </c>
      <c r="H68" s="52">
        <f>FC_TRA_RAIL_E!H68+FC_TRA_ROAD_E!H68+FC_TRA_DAVI_E!H68+FC_TRA_DNAVI_E!H68+FC_TRA_PIPE_E!H68</f>
        <v>2875.9364409599998</v>
      </c>
      <c r="I68" s="52">
        <f>FC_TRA_RAIL_E!I68+FC_TRA_ROAD_E!I68+FC_TRA_DAVI_E!I68+FC_TRA_DNAVI_E!I68+FC_TRA_PIPE_E!I68</f>
        <v>4999.7107871999997</v>
      </c>
      <c r="J68" s="52">
        <f>FC_TRA_RAIL_E!J68+FC_TRA_ROAD_E!J68+FC_TRA_DAVI_E!J68+FC_TRA_DNAVI_E!J68+FC_TRA_PIPE_E!J68</f>
        <v>4979.1554798400011</v>
      </c>
      <c r="K68" s="52">
        <f>FC_TRA_RAIL_E!K68+FC_TRA_ROAD_E!K68+FC_TRA_DAVI_E!K68+FC_TRA_DNAVI_E!K68+FC_TRA_PIPE_E!K68</f>
        <v>3165.7576852800003</v>
      </c>
      <c r="L68" s="52">
        <f>FC_TRA_RAIL_E!L68+FC_TRA_ROAD_E!L68+FC_TRA_DAVI_E!L68+FC_TRA_DNAVI_E!L68+FC_TRA_PIPE_E!L68</f>
        <v>1514.2961145600002</v>
      </c>
      <c r="M68" s="52">
        <f>FC_TRA_RAIL_E!M68+FC_TRA_ROAD_E!M68+FC_TRA_DAVI_E!M68+FC_TRA_DNAVI_E!M68+FC_TRA_PIPE_E!M68</f>
        <v>1636.1618889599995</v>
      </c>
      <c r="N68" s="52">
        <f>FC_TRA_RAIL_E!N68+FC_TRA_ROAD_E!N68+FC_TRA_DAVI_E!N68+FC_TRA_DNAVI_E!N68+FC_TRA_PIPE_E!N68</f>
        <v>1232.1294264000001</v>
      </c>
      <c r="O68" s="52">
        <f>FC_TRA_RAIL_E!O68+FC_TRA_ROAD_E!O68+FC_TRA_DAVI_E!O68+FC_TRA_DNAVI_E!O68+FC_TRA_PIPE_E!O68</f>
        <v>892.20616559999974</v>
      </c>
      <c r="P68" s="52">
        <f>FC_TRA_RAIL_E!P68+FC_TRA_ROAD_E!P68+FC_TRA_DAVI_E!P68+FC_TRA_DNAVI_E!P68+FC_TRA_PIPE_E!P68</f>
        <v>585.41016816000001</v>
      </c>
      <c r="Q68" s="52">
        <f>FC_TRA_RAIL_E!Q68+FC_TRA_ROAD_E!Q68+FC_TRA_DAVI_E!Q68+FC_TRA_DNAVI_E!Q68+FC_TRA_PIPE_E!Q68</f>
        <v>1063.2331943999998</v>
      </c>
      <c r="R68" s="52">
        <f>FC_TRA_RAIL_E!R68+FC_TRA_ROAD_E!R68+FC_TRA_DAVI_E!R68+FC_TRA_DNAVI_E!R68+FC_TRA_PIPE_E!R68</f>
        <v>1234.4613235199997</v>
      </c>
      <c r="S68" s="52">
        <f>FC_TRA_RAIL_E!S68+FC_TRA_ROAD_E!S68+FC_TRA_DAVI_E!S68+FC_TRA_DNAVI_E!S68+FC_TRA_PIPE_E!S68</f>
        <v>967.18625423999993</v>
      </c>
      <c r="T68" s="52">
        <f>FC_TRA_RAIL_E!T68+FC_TRA_ROAD_E!T68+FC_TRA_DAVI_E!T68+FC_TRA_DNAVI_E!T68+FC_TRA_PIPE_E!T68</f>
        <v>1486.4053607999999</v>
      </c>
      <c r="U68" s="52">
        <f>FC_TRA_RAIL_E!U68+FC_TRA_ROAD_E!U68+FC_TRA_DAVI_E!U68+FC_TRA_DNAVI_E!U68+FC_TRA_PIPE_E!U68</f>
        <v>1448.2513540799998</v>
      </c>
      <c r="V68" s="52">
        <f>FC_TRA_RAIL_E!V68+FC_TRA_ROAD_E!V68+FC_TRA_DAVI_E!V68+FC_TRA_DNAVI_E!V68+FC_TRA_PIPE_E!V68</f>
        <v>1372.05905616</v>
      </c>
      <c r="W68" s="52">
        <f>FC_TRA_RAIL_E!W68+FC_TRA_ROAD_E!W68+FC_TRA_DAVI_E!W68+FC_TRA_DNAVI_E!W68+FC_TRA_PIPE_E!W68</f>
        <v>1283.89963248</v>
      </c>
      <c r="X68" s="52">
        <f>FC_TRA_RAIL_E!X68+FC_TRA_ROAD_E!X68+FC_TRA_DAVI_E!X68+FC_TRA_DNAVI_E!X68+FC_TRA_PIPE_E!X68</f>
        <v>1364.9066135999997</v>
      </c>
      <c r="Y68" s="52">
        <f>FC_TRA_RAIL_E!Y68+FC_TRA_ROAD_E!Y68+FC_TRA_DAVI_E!Y68+FC_TRA_DNAVI_E!Y68+FC_TRA_PIPE_E!Y68</f>
        <v>1739.1252528000002</v>
      </c>
      <c r="Z68" s="52">
        <f>FC_TRA_RAIL_E!Z68+FC_TRA_ROAD_E!Z68+FC_TRA_DAVI_E!Z68+FC_TRA_DNAVI_E!Z68+FC_TRA_PIPE_E!Z68</f>
        <v>2347.1223768000004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1186.67871504</v>
      </c>
      <c r="D69" s="52">
        <f>FC_TRA_RAIL_E!D69+FC_TRA_ROAD_E!D69+FC_TRA_DAVI_E!D69+FC_TRA_DNAVI_E!D69+FC_TRA_PIPE_E!D69</f>
        <v>1262.5490995199998</v>
      </c>
      <c r="E69" s="52">
        <f>FC_TRA_RAIL_E!E69+FC_TRA_ROAD_E!E69+FC_TRA_DAVI_E!E69+FC_TRA_DNAVI_E!E69+FC_TRA_PIPE_E!E69</f>
        <v>1256.0909500800003</v>
      </c>
      <c r="F69" s="52">
        <f>FC_TRA_RAIL_E!F69+FC_TRA_ROAD_E!F69+FC_TRA_DAVI_E!F69+FC_TRA_DNAVI_E!F69+FC_TRA_PIPE_E!F69</f>
        <v>1273.5002736000001</v>
      </c>
      <c r="G69" s="52">
        <f>FC_TRA_RAIL_E!G69+FC_TRA_ROAD_E!G69+FC_TRA_DAVI_E!G69+FC_TRA_DNAVI_E!G69+FC_TRA_PIPE_E!G69</f>
        <v>2740.93517088</v>
      </c>
      <c r="H69" s="52">
        <f>FC_TRA_RAIL_E!H69+FC_TRA_ROAD_E!H69+FC_TRA_DAVI_E!H69+FC_TRA_DNAVI_E!H69+FC_TRA_PIPE_E!H69</f>
        <v>4387.1831712000003</v>
      </c>
      <c r="I69" s="52">
        <f>FC_TRA_RAIL_E!I69+FC_TRA_ROAD_E!I69+FC_TRA_DAVI_E!I69+FC_TRA_DNAVI_E!I69+FC_TRA_PIPE_E!I69</f>
        <v>6107.878560959999</v>
      </c>
      <c r="J69" s="52">
        <f>FC_TRA_RAIL_E!J69+FC_TRA_ROAD_E!J69+FC_TRA_DAVI_E!J69+FC_TRA_DNAVI_E!J69+FC_TRA_PIPE_E!J69</f>
        <v>11212.190316</v>
      </c>
      <c r="K69" s="52">
        <f>FC_TRA_RAIL_E!K69+FC_TRA_ROAD_E!K69+FC_TRA_DAVI_E!K69+FC_TRA_DNAVI_E!K69+FC_TRA_PIPE_E!K69</f>
        <v>17452.073522880004</v>
      </c>
      <c r="L69" s="52">
        <f>FC_TRA_RAIL_E!L69+FC_TRA_ROAD_E!L69+FC_TRA_DAVI_E!L69+FC_TRA_DNAVI_E!L69+FC_TRA_PIPE_E!L69</f>
        <v>23437.470009600002</v>
      </c>
      <c r="M69" s="52">
        <f>FC_TRA_RAIL_E!M69+FC_TRA_ROAD_E!M69+FC_TRA_DAVI_E!M69+FC_TRA_DNAVI_E!M69+FC_TRA_PIPE_E!M69</f>
        <v>26377.733319839997</v>
      </c>
      <c r="N69" s="52">
        <f>FC_TRA_RAIL_E!N69+FC_TRA_ROAD_E!N69+FC_TRA_DAVI_E!N69+FC_TRA_DNAVI_E!N69+FC_TRA_PIPE_E!N69</f>
        <v>28579.969925279991</v>
      </c>
      <c r="O69" s="52">
        <f>FC_TRA_RAIL_E!O69+FC_TRA_ROAD_E!O69+FC_TRA_DAVI_E!O69+FC_TRA_DNAVI_E!O69+FC_TRA_PIPE_E!O69</f>
        <v>31536.222367679999</v>
      </c>
      <c r="P69" s="52">
        <f>FC_TRA_RAIL_E!P69+FC_TRA_ROAD_E!P69+FC_TRA_DAVI_E!P69+FC_TRA_DNAVI_E!P69+FC_TRA_PIPE_E!P69</f>
        <v>27913.745465279997</v>
      </c>
      <c r="Q69" s="52">
        <f>FC_TRA_RAIL_E!Q69+FC_TRA_ROAD_E!Q69+FC_TRA_DAVI_E!Q69+FC_TRA_DNAVI_E!Q69+FC_TRA_PIPE_E!Q69</f>
        <v>30335.09144688</v>
      </c>
      <c r="R69" s="52">
        <f>FC_TRA_RAIL_E!R69+FC_TRA_ROAD_E!R69+FC_TRA_DAVI_E!R69+FC_TRA_DNAVI_E!R69+FC_TRA_PIPE_E!R69</f>
        <v>30024.705974399996</v>
      </c>
      <c r="S69" s="52">
        <f>FC_TRA_RAIL_E!S69+FC_TRA_ROAD_E!S69+FC_TRA_DAVI_E!S69+FC_TRA_DNAVI_E!S69+FC_TRA_PIPE_E!S69</f>
        <v>29437.031197439992</v>
      </c>
      <c r="T69" s="52">
        <f>FC_TRA_RAIL_E!T69+FC_TRA_ROAD_E!T69+FC_TRA_DAVI_E!T69+FC_TRA_DNAVI_E!T69+FC_TRA_PIPE_E!T69</f>
        <v>31890.921022080005</v>
      </c>
      <c r="U69" s="52">
        <f>FC_TRA_RAIL_E!U69+FC_TRA_ROAD_E!U69+FC_TRA_DAVI_E!U69+FC_TRA_DNAVI_E!U69+FC_TRA_PIPE_E!U69</f>
        <v>35635.241524320001</v>
      </c>
      <c r="V69" s="52">
        <f>FC_TRA_RAIL_E!V69+FC_TRA_ROAD_E!V69+FC_TRA_DAVI_E!V69+FC_TRA_DNAVI_E!V69+FC_TRA_PIPE_E!V69</f>
        <v>37041.233774399996</v>
      </c>
      <c r="W69" s="52">
        <f>FC_TRA_RAIL_E!W69+FC_TRA_ROAD_E!W69+FC_TRA_DAVI_E!W69+FC_TRA_DNAVI_E!W69+FC_TRA_PIPE_E!W69</f>
        <v>37741.030773120001</v>
      </c>
      <c r="X69" s="52">
        <f>FC_TRA_RAIL_E!X69+FC_TRA_ROAD_E!X69+FC_TRA_DAVI_E!X69+FC_TRA_DNAVI_E!X69+FC_TRA_PIPE_E!X69</f>
        <v>38747.500407360007</v>
      </c>
      <c r="Y69" s="52">
        <f>FC_TRA_RAIL_E!Y69+FC_TRA_ROAD_E!Y69+FC_TRA_DAVI_E!Y69+FC_TRA_DNAVI_E!Y69+FC_TRA_PIPE_E!Y69</f>
        <v>37996.932332159995</v>
      </c>
      <c r="Z69" s="52">
        <f>FC_TRA_RAIL_E!Z69+FC_TRA_ROAD_E!Z69+FC_TRA_DAVI_E!Z69+FC_TRA_DNAVI_E!Z69+FC_TRA_PIPE_E!Z69</f>
        <v>39077.079873120005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1.5292799999999999E-2</v>
      </c>
      <c r="Y71" s="52">
        <f>FC_TRA_RAIL_E!Y71+FC_TRA_ROAD_E!Y71+FC_TRA_DAVI_E!Y71+FC_TRA_DNAVI_E!Y71+FC_TRA_PIPE_E!Y71</f>
        <v>18.69009552</v>
      </c>
      <c r="Z71" s="52">
        <f>FC_TRA_RAIL_E!Z71+FC_TRA_ROAD_E!Z71+FC_TRA_DAVI_E!Z71+FC_TRA_DNAVI_E!Z71+FC_TRA_PIPE_E!Z71</f>
        <v>75.723573599999995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47.887328159999996</v>
      </c>
      <c r="D72" s="55">
        <f>FC_TRA_RAIL_E!D72+FC_TRA_ROAD_E!D72+FC_TRA_DAVI_E!D72+FC_TRA_DNAVI_E!D72+FC_TRA_PIPE_E!D72</f>
        <v>59.859231839999993</v>
      </c>
      <c r="E72" s="55">
        <f>FC_TRA_RAIL_E!E72+FC_TRA_ROAD_E!E72+FC_TRA_DAVI_E!E72+FC_TRA_DNAVI_E!E72+FC_TRA_PIPE_E!E72</f>
        <v>71.831135520000004</v>
      </c>
      <c r="F72" s="55">
        <f>FC_TRA_RAIL_E!F72+FC_TRA_ROAD_E!F72+FC_TRA_DAVI_E!F72+FC_TRA_DNAVI_E!F72+FC_TRA_PIPE_E!F72</f>
        <v>11.43890208</v>
      </c>
      <c r="G72" s="55">
        <f>FC_TRA_RAIL_E!G72+FC_TRA_ROAD_E!G72+FC_TRA_DAVI_E!G72+FC_TRA_DNAVI_E!G72+FC_TRA_PIPE_E!G72</f>
        <v>32.289007680000005</v>
      </c>
      <c r="H72" s="55">
        <f>FC_TRA_RAIL_E!H72+FC_TRA_ROAD_E!H72+FC_TRA_DAVI_E!H72+FC_TRA_DNAVI_E!H72+FC_TRA_PIPE_E!H72</f>
        <v>486.09459359999988</v>
      </c>
      <c r="I72" s="55">
        <f>FC_TRA_RAIL_E!I72+FC_TRA_ROAD_E!I72+FC_TRA_DAVI_E!I72+FC_TRA_DNAVI_E!I72+FC_TRA_PIPE_E!I72</f>
        <v>2020.3683551999998</v>
      </c>
      <c r="J72" s="55">
        <f>FC_TRA_RAIL_E!J72+FC_TRA_ROAD_E!J72+FC_TRA_DAVI_E!J72+FC_TRA_DNAVI_E!J72+FC_TRA_PIPE_E!J72</f>
        <v>2366.0442503999998</v>
      </c>
      <c r="K72" s="55">
        <f>FC_TRA_RAIL_E!K72+FC_TRA_ROAD_E!K72+FC_TRA_DAVI_E!K72+FC_TRA_DNAVI_E!K72+FC_TRA_PIPE_E!K72</f>
        <v>962.10943919999988</v>
      </c>
      <c r="L72" s="55">
        <f>FC_TRA_RAIL_E!L72+FC_TRA_ROAD_E!L72+FC_TRA_DAVI_E!L72+FC_TRA_DNAVI_E!L72+FC_TRA_PIPE_E!L72</f>
        <v>253.16200511999995</v>
      </c>
      <c r="M72" s="55">
        <f>FC_TRA_RAIL_E!M72+FC_TRA_ROAD_E!M72+FC_TRA_DAVI_E!M72+FC_TRA_DNAVI_E!M72+FC_TRA_PIPE_E!M72</f>
        <v>172.69595712</v>
      </c>
      <c r="N72" s="55">
        <f>FC_TRA_RAIL_E!N72+FC_TRA_ROAD_E!N72+FC_TRA_DAVI_E!N72+FC_TRA_DNAVI_E!N72+FC_TRA_PIPE_E!N72</f>
        <v>54.926387999999989</v>
      </c>
      <c r="O72" s="55">
        <f>FC_TRA_RAIL_E!O72+FC_TRA_ROAD_E!O72+FC_TRA_DAVI_E!O72+FC_TRA_DNAVI_E!O72+FC_TRA_PIPE_E!O72</f>
        <v>53.120773439999986</v>
      </c>
      <c r="P72" s="55">
        <f>FC_TRA_RAIL_E!P72+FC_TRA_ROAD_E!P72+FC_TRA_DAVI_E!P72+FC_TRA_DNAVI_E!P72+FC_TRA_PIPE_E!P72</f>
        <v>13.793279040000002</v>
      </c>
      <c r="Q72" s="55">
        <f>FC_TRA_RAIL_E!Q72+FC_TRA_ROAD_E!Q72+FC_TRA_DAVI_E!Q72+FC_TRA_DNAVI_E!Q72+FC_TRA_PIPE_E!Q72</f>
        <v>25.984114559999995</v>
      </c>
      <c r="R72" s="55">
        <f>FC_TRA_RAIL_E!R72+FC_TRA_ROAD_E!R72+FC_TRA_DAVI_E!R72+FC_TRA_DNAVI_E!R72+FC_TRA_PIPE_E!R72</f>
        <v>12.970278719999996</v>
      </c>
      <c r="S72" s="55">
        <f>FC_TRA_RAIL_E!S72+FC_TRA_ROAD_E!S72+FC_TRA_DAVI_E!S72+FC_TRA_DNAVI_E!S72+FC_TRA_PIPE_E!S72</f>
        <v>12.930446879999998</v>
      </c>
      <c r="T72" s="55">
        <f>FC_TRA_RAIL_E!T72+FC_TRA_ROAD_E!T72+FC_TRA_DAVI_E!T72+FC_TRA_DNAVI_E!T72+FC_TRA_PIPE_E!T72</f>
        <v>5.6303308799999989</v>
      </c>
      <c r="U72" s="55">
        <f>FC_TRA_RAIL_E!U72+FC_TRA_ROAD_E!U72+FC_TRA_DAVI_E!U72+FC_TRA_DNAVI_E!U72+FC_TRA_PIPE_E!U72</f>
        <v>3.0882571199999997</v>
      </c>
      <c r="V72" s="55">
        <f>FC_TRA_RAIL_E!V72+FC_TRA_ROAD_E!V72+FC_TRA_DAVI_E!V72+FC_TRA_DNAVI_E!V72+FC_TRA_PIPE_E!V72</f>
        <v>7.4829412799999986</v>
      </c>
      <c r="W72" s="55">
        <f>FC_TRA_RAIL_E!W72+FC_TRA_ROAD_E!W72+FC_TRA_DAVI_E!W72+FC_TRA_DNAVI_E!W72+FC_TRA_PIPE_E!W72</f>
        <v>6.7519267199999966</v>
      </c>
      <c r="X72" s="55">
        <f>FC_TRA_RAIL_E!X72+FC_TRA_ROAD_E!X72+FC_TRA_DAVI_E!X72+FC_TRA_DNAVI_E!X72+FC_TRA_PIPE_E!X72</f>
        <v>11.17841904</v>
      </c>
      <c r="Y72" s="55">
        <f>FC_TRA_RAIL_E!Y72+FC_TRA_ROAD_E!Y72+FC_TRA_DAVI_E!Y72+FC_TRA_DNAVI_E!Y72+FC_TRA_PIPE_E!Y72</f>
        <v>13.233054239999998</v>
      </c>
      <c r="Z72" s="55">
        <f>FC_TRA_RAIL_E!Z72+FC_TRA_ROAD_E!Z72+FC_TRA_DAVI_E!Z72+FC_TRA_DNAVI_E!Z72+FC_TRA_PIPE_E!Z72</f>
        <v>56.055720959999988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9145.6919675027293</v>
      </c>
      <c r="D2" s="21">
        <f t="shared" ref="D2:X2" si="0">SUM(D3,D17,D22,D25,D26,D51,D52)</f>
        <v>8164.7114068836654</v>
      </c>
      <c r="E2" s="21">
        <f t="shared" si="0"/>
        <v>8164.5413632358677</v>
      </c>
      <c r="F2" s="21">
        <f t="shared" si="0"/>
        <v>8157.3908448824686</v>
      </c>
      <c r="G2" s="21">
        <f t="shared" si="0"/>
        <v>8304.6075110772708</v>
      </c>
      <c r="H2" s="21">
        <f t="shared" si="0"/>
        <v>7801.9732054740352</v>
      </c>
      <c r="I2" s="21">
        <f t="shared" si="0"/>
        <v>7447.4456323279073</v>
      </c>
      <c r="J2" s="21">
        <f t="shared" si="0"/>
        <v>8017.2779240071941</v>
      </c>
      <c r="K2" s="21">
        <f t="shared" si="0"/>
        <v>7739.2442788404333</v>
      </c>
      <c r="L2" s="21">
        <f t="shared" si="0"/>
        <v>6767.0135331889487</v>
      </c>
      <c r="M2" s="21">
        <f t="shared" si="0"/>
        <v>6822.0437324286377</v>
      </c>
      <c r="N2" s="21">
        <f t="shared" si="0"/>
        <v>6469.8114017372645</v>
      </c>
      <c r="O2" s="21">
        <f t="shared" si="0"/>
        <v>6514.3153956559627</v>
      </c>
      <c r="P2" s="21">
        <f t="shared" si="0"/>
        <v>4645.3242306933262</v>
      </c>
      <c r="Q2" s="21">
        <f t="shared" si="0"/>
        <v>4387.4356638879362</v>
      </c>
      <c r="R2" s="21">
        <f t="shared" si="0"/>
        <v>4281.5091935021746</v>
      </c>
      <c r="S2" s="21">
        <f t="shared" si="0"/>
        <v>4111.6501489980956</v>
      </c>
      <c r="T2" s="21">
        <f t="shared" si="0"/>
        <v>4040.6977025067376</v>
      </c>
      <c r="U2" s="21">
        <f t="shared" si="0"/>
        <v>3864.9023521992949</v>
      </c>
      <c r="V2" s="21">
        <f t="shared" si="0"/>
        <v>3830.7497542663891</v>
      </c>
      <c r="W2" s="21">
        <f t="shared" si="0"/>
        <v>3341.576262360164</v>
      </c>
      <c r="X2" s="21">
        <f t="shared" si="0"/>
        <v>3890.3695117693501</v>
      </c>
      <c r="Y2" s="21">
        <f t="shared" ref="Y2:Z2" si="1">SUM(Y3,Y17,Y22,Y25,Y26,Y51,Y52)</f>
        <v>3236.4134949739391</v>
      </c>
      <c r="Z2" s="21">
        <f t="shared" si="1"/>
        <v>3101.4321779393881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39.184523182730821</v>
      </c>
      <c r="D3" s="24">
        <f t="shared" si="2"/>
        <v>126.57591144366447</v>
      </c>
      <c r="E3" s="24">
        <f t="shared" si="2"/>
        <v>117.29961703586811</v>
      </c>
      <c r="F3" s="24">
        <f t="shared" si="2"/>
        <v>21.960042322468464</v>
      </c>
      <c r="G3" s="24">
        <f t="shared" si="2"/>
        <v>21.918121357268852</v>
      </c>
      <c r="H3" s="24">
        <f t="shared" si="2"/>
        <v>22.209970314038319</v>
      </c>
      <c r="I3" s="24">
        <f t="shared" si="2"/>
        <v>4.4030788879052132</v>
      </c>
      <c r="J3" s="24">
        <f t="shared" si="2"/>
        <v>3.919829967194902</v>
      </c>
      <c r="K3" s="24">
        <f t="shared" si="2"/>
        <v>4.0246284804321766</v>
      </c>
      <c r="L3" s="24">
        <f t="shared" si="2"/>
        <v>1.9367180689480346</v>
      </c>
      <c r="M3" s="24">
        <f t="shared" si="2"/>
        <v>1.9103209086368689</v>
      </c>
      <c r="N3" s="24">
        <f t="shared" si="2"/>
        <v>1.8926888972659381</v>
      </c>
      <c r="O3" s="24">
        <f t="shared" si="2"/>
        <v>1.9205882959643612</v>
      </c>
      <c r="P3" s="24">
        <f t="shared" si="2"/>
        <v>1.9593549333253826</v>
      </c>
      <c r="Q3" s="24">
        <f t="shared" si="2"/>
        <v>4.5184462479365699</v>
      </c>
      <c r="R3" s="24">
        <f t="shared" si="2"/>
        <v>4.6762923821730862</v>
      </c>
      <c r="S3" s="24">
        <f t="shared" si="2"/>
        <v>4.5424975980981195</v>
      </c>
      <c r="T3" s="24">
        <f t="shared" si="2"/>
        <v>5.3326334667379491</v>
      </c>
      <c r="U3" s="24">
        <f t="shared" si="2"/>
        <v>3.8729272392943437</v>
      </c>
      <c r="V3" s="24">
        <f t="shared" si="2"/>
        <v>2.2559841463895767</v>
      </c>
      <c r="W3" s="24">
        <f t="shared" si="2"/>
        <v>1.3533412801637486</v>
      </c>
      <c r="X3" s="24">
        <f t="shared" si="2"/>
        <v>1.5883812493505087</v>
      </c>
      <c r="Y3" s="24">
        <f t="shared" ref="Y3:Z3" si="3">SUM(Y4,Y8,Y11)</f>
        <v>1.7593621339390209</v>
      </c>
      <c r="Z3" s="24">
        <f t="shared" si="3"/>
        <v>1.4803744193880939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31.63495252290398</v>
      </c>
      <c r="D4" s="19">
        <f t="shared" si="4"/>
        <v>100.73205881678173</v>
      </c>
      <c r="E4" s="19">
        <f t="shared" si="4"/>
        <v>90.748822875868115</v>
      </c>
      <c r="F4" s="19">
        <f t="shared" si="4"/>
        <v>2.5629281706457885</v>
      </c>
      <c r="G4" s="19">
        <f t="shared" si="4"/>
        <v>2.2677890399999998</v>
      </c>
      <c r="H4" s="19">
        <f t="shared" si="4"/>
        <v>0.92790678008119842</v>
      </c>
      <c r="I4" s="19">
        <f t="shared" si="4"/>
        <v>2.9030370907109764</v>
      </c>
      <c r="J4" s="19">
        <f t="shared" si="4"/>
        <v>2.6537309421442283</v>
      </c>
      <c r="K4" s="19">
        <f t="shared" si="4"/>
        <v>2.7114682071360376</v>
      </c>
      <c r="L4" s="19">
        <f t="shared" si="4"/>
        <v>0.59063152633152249</v>
      </c>
      <c r="M4" s="19">
        <f t="shared" si="4"/>
        <v>0.41668073091975316</v>
      </c>
      <c r="N4" s="19">
        <f t="shared" si="4"/>
        <v>0.42521477407654296</v>
      </c>
      <c r="O4" s="19">
        <f t="shared" si="4"/>
        <v>0.44374027525882309</v>
      </c>
      <c r="P4" s="19">
        <f t="shared" si="4"/>
        <v>0.44756920848065529</v>
      </c>
      <c r="Q4" s="19">
        <f t="shared" si="4"/>
        <v>3.0421270758462438</v>
      </c>
      <c r="R4" s="19">
        <f t="shared" si="4"/>
        <v>3.1688118961211762</v>
      </c>
      <c r="S4" s="19">
        <f t="shared" si="4"/>
        <v>2.9780949474382075</v>
      </c>
      <c r="T4" s="19">
        <f t="shared" si="4"/>
        <v>3.1062691447069413</v>
      </c>
      <c r="U4" s="19">
        <f t="shared" si="4"/>
        <v>3.1701803592943438</v>
      </c>
      <c r="V4" s="19">
        <f t="shared" si="4"/>
        <v>1.8503138263895766</v>
      </c>
      <c r="W4" s="19">
        <f t="shared" si="4"/>
        <v>1.3533412801637486</v>
      </c>
      <c r="X4" s="19">
        <f t="shared" si="4"/>
        <v>1.5883812493505087</v>
      </c>
      <c r="Y4" s="19">
        <f t="shared" ref="Y4:Z4" si="5">SUM(Y5:Y7)</f>
        <v>1.7593621339390209</v>
      </c>
      <c r="Z4" s="19">
        <f t="shared" si="5"/>
        <v>1.4803744193880939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31.63495252290398</v>
      </c>
      <c r="D7" s="8">
        <f>FC_TRA_RAIL_MTU_E!D7+FC_TRA_RAIL_CPT_E!D7+FC_TRA_RAIL_HST_E!D7+FC_TRA_RAIL_FRT_E!D7</f>
        <v>100.73205881678173</v>
      </c>
      <c r="E7" s="8">
        <f>FC_TRA_RAIL_MTU_E!E7+FC_TRA_RAIL_CPT_E!E7+FC_TRA_RAIL_HST_E!E7+FC_TRA_RAIL_FRT_E!E7</f>
        <v>90.748822875868115</v>
      </c>
      <c r="F7" s="8">
        <f>FC_TRA_RAIL_MTU_E!F7+FC_TRA_RAIL_CPT_E!F7+FC_TRA_RAIL_HST_E!F7+FC_TRA_RAIL_FRT_E!F7</f>
        <v>2.5629281706457885</v>
      </c>
      <c r="G7" s="8">
        <f>FC_TRA_RAIL_MTU_E!G7+FC_TRA_RAIL_CPT_E!G7+FC_TRA_RAIL_HST_E!G7+FC_TRA_RAIL_FRT_E!G7</f>
        <v>2.2677890399999998</v>
      </c>
      <c r="H7" s="8">
        <f>FC_TRA_RAIL_MTU_E!H7+FC_TRA_RAIL_CPT_E!H7+FC_TRA_RAIL_HST_E!H7+FC_TRA_RAIL_FRT_E!H7</f>
        <v>0.92790678008119842</v>
      </c>
      <c r="I7" s="8">
        <f>FC_TRA_RAIL_MTU_E!I7+FC_TRA_RAIL_CPT_E!I7+FC_TRA_RAIL_HST_E!I7+FC_TRA_RAIL_FRT_E!I7</f>
        <v>2.9030370907109764</v>
      </c>
      <c r="J7" s="8">
        <f>FC_TRA_RAIL_MTU_E!J7+FC_TRA_RAIL_CPT_E!J7+FC_TRA_RAIL_HST_E!J7+FC_TRA_RAIL_FRT_E!J7</f>
        <v>2.6537309421442283</v>
      </c>
      <c r="K7" s="8">
        <f>FC_TRA_RAIL_MTU_E!K7+FC_TRA_RAIL_CPT_E!K7+FC_TRA_RAIL_HST_E!K7+FC_TRA_RAIL_FRT_E!K7</f>
        <v>2.7114682071360376</v>
      </c>
      <c r="L7" s="8">
        <f>FC_TRA_RAIL_MTU_E!L7+FC_TRA_RAIL_CPT_E!L7+FC_TRA_RAIL_HST_E!L7+FC_TRA_RAIL_FRT_E!L7</f>
        <v>0.59063152633152249</v>
      </c>
      <c r="M7" s="8">
        <f>FC_TRA_RAIL_MTU_E!M7+FC_TRA_RAIL_CPT_E!M7+FC_TRA_RAIL_HST_E!M7+FC_TRA_RAIL_FRT_E!M7</f>
        <v>0.41668073091975316</v>
      </c>
      <c r="N7" s="8">
        <f>FC_TRA_RAIL_MTU_E!N7+FC_TRA_RAIL_CPT_E!N7+FC_TRA_RAIL_HST_E!N7+FC_TRA_RAIL_FRT_E!N7</f>
        <v>0.42521477407654296</v>
      </c>
      <c r="O7" s="8">
        <f>FC_TRA_RAIL_MTU_E!O7+FC_TRA_RAIL_CPT_E!O7+FC_TRA_RAIL_HST_E!O7+FC_TRA_RAIL_FRT_E!O7</f>
        <v>0.44374027525882309</v>
      </c>
      <c r="P7" s="8">
        <f>FC_TRA_RAIL_MTU_E!P7+FC_TRA_RAIL_CPT_E!P7+FC_TRA_RAIL_HST_E!P7+FC_TRA_RAIL_FRT_E!P7</f>
        <v>0.44756920848065529</v>
      </c>
      <c r="Q7" s="8">
        <f>FC_TRA_RAIL_MTU_E!Q7+FC_TRA_RAIL_CPT_E!Q7+FC_TRA_RAIL_HST_E!Q7+FC_TRA_RAIL_FRT_E!Q7</f>
        <v>3.0421270758462438</v>
      </c>
      <c r="R7" s="8">
        <f>FC_TRA_RAIL_MTU_E!R7+FC_TRA_RAIL_CPT_E!R7+FC_TRA_RAIL_HST_E!R7+FC_TRA_RAIL_FRT_E!R7</f>
        <v>3.1688118961211762</v>
      </c>
      <c r="S7" s="8">
        <f>FC_TRA_RAIL_MTU_E!S7+FC_TRA_RAIL_CPT_E!S7+FC_TRA_RAIL_HST_E!S7+FC_TRA_RAIL_FRT_E!S7</f>
        <v>2.9780949474382075</v>
      </c>
      <c r="T7" s="8">
        <f>FC_TRA_RAIL_MTU_E!T7+FC_TRA_RAIL_CPT_E!T7+FC_TRA_RAIL_HST_E!T7+FC_TRA_RAIL_FRT_E!T7</f>
        <v>3.1062691447069413</v>
      </c>
      <c r="U7" s="8">
        <f>FC_TRA_RAIL_MTU_E!U7+FC_TRA_RAIL_CPT_E!U7+FC_TRA_RAIL_HST_E!U7+FC_TRA_RAIL_FRT_E!U7</f>
        <v>3.1701803592943438</v>
      </c>
      <c r="V7" s="8">
        <f>FC_TRA_RAIL_MTU_E!V7+FC_TRA_RAIL_CPT_E!V7+FC_TRA_RAIL_HST_E!V7+FC_TRA_RAIL_FRT_E!V7</f>
        <v>1.8503138263895766</v>
      </c>
      <c r="W7" s="8">
        <f>FC_TRA_RAIL_MTU_E!W7+FC_TRA_RAIL_CPT_E!W7+FC_TRA_RAIL_HST_E!W7+FC_TRA_RAIL_FRT_E!W7</f>
        <v>1.3533412801637486</v>
      </c>
      <c r="X7" s="8">
        <f>FC_TRA_RAIL_MTU_E!X7+FC_TRA_RAIL_CPT_E!X7+FC_TRA_RAIL_HST_E!X7+FC_TRA_RAIL_FRT_E!X7</f>
        <v>1.5883812493505087</v>
      </c>
      <c r="Y7" s="8">
        <f>FC_TRA_RAIL_MTU_E!Y7+FC_TRA_RAIL_CPT_E!Y7+FC_TRA_RAIL_HST_E!Y7+FC_TRA_RAIL_FRT_E!Y7</f>
        <v>1.7593621339390209</v>
      </c>
      <c r="Z7" s="8">
        <f>FC_TRA_RAIL_MTU_E!Z7+FC_TRA_RAIL_CPT_E!Z7+FC_TRA_RAIL_HST_E!Z7+FC_TRA_RAIL_FRT_E!Z7</f>
        <v>1.4803744193880939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1.7739977798268447</v>
      </c>
      <c r="D8" s="19">
        <f t="shared" si="6"/>
        <v>12.223205586882724</v>
      </c>
      <c r="E8" s="19">
        <f t="shared" si="6"/>
        <v>14.846911199999999</v>
      </c>
      <c r="F8" s="19">
        <f t="shared" si="6"/>
        <v>7.6932311918226741</v>
      </c>
      <c r="G8" s="19">
        <f t="shared" si="6"/>
        <v>8.3391829572688536</v>
      </c>
      <c r="H8" s="19">
        <f t="shared" si="6"/>
        <v>11.528652173957123</v>
      </c>
      <c r="I8" s="19">
        <f t="shared" si="6"/>
        <v>1.5000417971942372</v>
      </c>
      <c r="J8" s="19">
        <f t="shared" si="6"/>
        <v>1.2660990250506736</v>
      </c>
      <c r="K8" s="19">
        <f t="shared" si="6"/>
        <v>1.3131602732961392</v>
      </c>
      <c r="L8" s="19">
        <f t="shared" si="6"/>
        <v>1.3460865426165121</v>
      </c>
      <c r="M8" s="19">
        <f t="shared" si="6"/>
        <v>1.4936401777171158</v>
      </c>
      <c r="N8" s="19">
        <f t="shared" si="6"/>
        <v>1.4674741231893953</v>
      </c>
      <c r="O8" s="19">
        <f t="shared" si="6"/>
        <v>1.4768480207055381</v>
      </c>
      <c r="P8" s="19">
        <f t="shared" si="6"/>
        <v>1.5117857248447273</v>
      </c>
      <c r="Q8" s="19">
        <f t="shared" si="6"/>
        <v>1.4763191720903261</v>
      </c>
      <c r="R8" s="19">
        <f t="shared" si="6"/>
        <v>1.5074804860519095</v>
      </c>
      <c r="S8" s="19">
        <f t="shared" si="6"/>
        <v>1.5644026506599125</v>
      </c>
      <c r="T8" s="19">
        <f t="shared" si="6"/>
        <v>2.2263643220310079</v>
      </c>
      <c r="U8" s="19">
        <f t="shared" si="6"/>
        <v>0.70274687999999985</v>
      </c>
      <c r="V8" s="19">
        <f t="shared" si="6"/>
        <v>0.40567032000000003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14.846911199999999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8.3391829572688536</v>
      </c>
      <c r="H9" s="8">
        <f>FC_TRA_RAIL_MTU_E!H9+FC_TRA_RAIL_CPT_E!H9+FC_TRA_RAIL_HST_E!H9+FC_TRA_RAIL_FRT_E!H9</f>
        <v>10.199513280000001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0.81687407999999972</v>
      </c>
      <c r="U9" s="8">
        <f>FC_TRA_RAIL_MTU_E!U9+FC_TRA_RAIL_CPT_E!U9+FC_TRA_RAIL_HST_E!U9+FC_TRA_RAIL_FRT_E!U9</f>
        <v>0.70274687999999985</v>
      </c>
      <c r="V9" s="8">
        <f>FC_TRA_RAIL_MTU_E!V9+FC_TRA_RAIL_CPT_E!V9+FC_TRA_RAIL_HST_E!V9+FC_TRA_RAIL_FRT_E!V9</f>
        <v>0.40567032000000003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1.7739977798268447</v>
      </c>
      <c r="D10" s="8">
        <f>FC_TRA_RAIL_MTU_E!D10+FC_TRA_RAIL_CPT_E!D10+FC_TRA_RAIL_HST_E!D10+FC_TRA_RAIL_FRT_E!D10</f>
        <v>12.223205586882724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7.6932311918226741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1.3291388939571225</v>
      </c>
      <c r="I10" s="8">
        <f>FC_TRA_RAIL_MTU_E!I10+FC_TRA_RAIL_CPT_E!I10+FC_TRA_RAIL_HST_E!I10+FC_TRA_RAIL_FRT_E!I10</f>
        <v>1.5000417971942372</v>
      </c>
      <c r="J10" s="8">
        <f>FC_TRA_RAIL_MTU_E!J10+FC_TRA_RAIL_CPT_E!J10+FC_TRA_RAIL_HST_E!J10+FC_TRA_RAIL_FRT_E!J10</f>
        <v>1.2660990250506736</v>
      </c>
      <c r="K10" s="8">
        <f>FC_TRA_RAIL_MTU_E!K10+FC_TRA_RAIL_CPT_E!K10+FC_TRA_RAIL_HST_E!K10+FC_TRA_RAIL_FRT_E!K10</f>
        <v>1.3131602732961392</v>
      </c>
      <c r="L10" s="8">
        <f>FC_TRA_RAIL_MTU_E!L10+FC_TRA_RAIL_CPT_E!L10+FC_TRA_RAIL_HST_E!L10+FC_TRA_RAIL_FRT_E!L10</f>
        <v>1.3460865426165121</v>
      </c>
      <c r="M10" s="8">
        <f>FC_TRA_RAIL_MTU_E!M10+FC_TRA_RAIL_CPT_E!M10+FC_TRA_RAIL_HST_E!M10+FC_TRA_RAIL_FRT_E!M10</f>
        <v>1.4936401777171158</v>
      </c>
      <c r="N10" s="8">
        <f>FC_TRA_RAIL_MTU_E!N10+FC_TRA_RAIL_CPT_E!N10+FC_TRA_RAIL_HST_E!N10+FC_TRA_RAIL_FRT_E!N10</f>
        <v>1.4674741231893953</v>
      </c>
      <c r="O10" s="8">
        <f>FC_TRA_RAIL_MTU_E!O10+FC_TRA_RAIL_CPT_E!O10+FC_TRA_RAIL_HST_E!O10+FC_TRA_RAIL_FRT_E!O10</f>
        <v>1.4768480207055381</v>
      </c>
      <c r="P10" s="8">
        <f>FC_TRA_RAIL_MTU_E!P10+FC_TRA_RAIL_CPT_E!P10+FC_TRA_RAIL_HST_E!P10+FC_TRA_RAIL_FRT_E!P10</f>
        <v>1.5117857248447273</v>
      </c>
      <c r="Q10" s="8">
        <f>FC_TRA_RAIL_MTU_E!Q10+FC_TRA_RAIL_CPT_E!Q10+FC_TRA_RAIL_HST_E!Q10+FC_TRA_RAIL_FRT_E!Q10</f>
        <v>1.4763191720903261</v>
      </c>
      <c r="R10" s="8">
        <f>FC_TRA_RAIL_MTU_E!R10+FC_TRA_RAIL_CPT_E!R10+FC_TRA_RAIL_HST_E!R10+FC_TRA_RAIL_FRT_E!R10</f>
        <v>1.5074804860519095</v>
      </c>
      <c r="S10" s="8">
        <f>FC_TRA_RAIL_MTU_E!S10+FC_TRA_RAIL_CPT_E!S10+FC_TRA_RAIL_HST_E!S10+FC_TRA_RAIL_FRT_E!S10</f>
        <v>1.5644026506599125</v>
      </c>
      <c r="T10" s="8">
        <f>FC_TRA_RAIL_MTU_E!T10+FC_TRA_RAIL_CPT_E!T10+FC_TRA_RAIL_HST_E!T10+FC_TRA_RAIL_FRT_E!T10</f>
        <v>1.409490242031008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5.7755728800000004</v>
      </c>
      <c r="D11" s="19">
        <f t="shared" si="8"/>
        <v>13.620647040000001</v>
      </c>
      <c r="E11" s="19">
        <f t="shared" si="8"/>
        <v>11.703882960000001</v>
      </c>
      <c r="F11" s="19">
        <f t="shared" si="8"/>
        <v>11.703882960000001</v>
      </c>
      <c r="G11" s="19">
        <f t="shared" si="8"/>
        <v>11.31114936</v>
      </c>
      <c r="H11" s="19">
        <f t="shared" si="8"/>
        <v>9.7534113599999976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5.7755728800000004</v>
      </c>
      <c r="D16" s="8">
        <f>FC_TRA_RAIL_MTU_E!D16+FC_TRA_RAIL_CPT_E!D16+FC_TRA_RAIL_HST_E!D16+FC_TRA_RAIL_FRT_E!D16</f>
        <v>13.620647040000001</v>
      </c>
      <c r="E16" s="8">
        <f>FC_TRA_RAIL_MTU_E!E16+FC_TRA_RAIL_CPT_E!E16+FC_TRA_RAIL_HST_E!E16+FC_TRA_RAIL_FRT_E!E16</f>
        <v>11.703882960000001</v>
      </c>
      <c r="F16" s="8">
        <f>FC_TRA_RAIL_MTU_E!F16+FC_TRA_RAIL_CPT_E!F16+FC_TRA_RAIL_HST_E!F16+FC_TRA_RAIL_FRT_E!F16</f>
        <v>11.703882960000001</v>
      </c>
      <c r="G16" s="8">
        <f>FC_TRA_RAIL_MTU_E!G16+FC_TRA_RAIL_CPT_E!G16+FC_TRA_RAIL_HST_E!G16+FC_TRA_RAIL_FRT_E!G16</f>
        <v>11.31114936</v>
      </c>
      <c r="H16" s="8">
        <f>FC_TRA_RAIL_MTU_E!H16+FC_TRA_RAIL_CPT_E!H16+FC_TRA_RAIL_HST_E!H16+FC_TRA_RAIL_FRT_E!H16</f>
        <v>9.7534113599999976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9106.5074443199992</v>
      </c>
      <c r="D26" s="27">
        <f t="shared" si="14"/>
        <v>8038.1354954400013</v>
      </c>
      <c r="E26" s="27">
        <f t="shared" si="14"/>
        <v>8047.2417461999994</v>
      </c>
      <c r="F26" s="27">
        <f t="shared" si="14"/>
        <v>8135.4308025600003</v>
      </c>
      <c r="G26" s="27">
        <f t="shared" si="14"/>
        <v>8282.6893897200025</v>
      </c>
      <c r="H26" s="27">
        <f t="shared" si="14"/>
        <v>7779.7632351599968</v>
      </c>
      <c r="I26" s="27">
        <f t="shared" si="14"/>
        <v>7443.0425534400019</v>
      </c>
      <c r="J26" s="27">
        <f t="shared" si="14"/>
        <v>8013.3580940399988</v>
      </c>
      <c r="K26" s="27">
        <f t="shared" si="14"/>
        <v>7735.2196503600007</v>
      </c>
      <c r="L26" s="27">
        <f t="shared" si="14"/>
        <v>6765.0768151200009</v>
      </c>
      <c r="M26" s="27">
        <f t="shared" si="14"/>
        <v>6820.1334115200007</v>
      </c>
      <c r="N26" s="27">
        <f t="shared" si="14"/>
        <v>6467.918712839999</v>
      </c>
      <c r="O26" s="27">
        <f t="shared" si="14"/>
        <v>6512.3948073599986</v>
      </c>
      <c r="P26" s="27">
        <f t="shared" si="14"/>
        <v>4643.3648757600004</v>
      </c>
      <c r="Q26" s="27">
        <f t="shared" si="14"/>
        <v>4382.9172176399998</v>
      </c>
      <c r="R26" s="27">
        <f t="shared" si="14"/>
        <v>4276.8329011200012</v>
      </c>
      <c r="S26" s="27">
        <f t="shared" si="14"/>
        <v>4107.1076513999978</v>
      </c>
      <c r="T26" s="27">
        <f t="shared" si="14"/>
        <v>4035.3650690399995</v>
      </c>
      <c r="U26" s="27">
        <f t="shared" si="14"/>
        <v>3861.0294249600006</v>
      </c>
      <c r="V26" s="27">
        <f t="shared" si="14"/>
        <v>3828.4937701199997</v>
      </c>
      <c r="W26" s="27">
        <f t="shared" si="14"/>
        <v>3340.2229210800001</v>
      </c>
      <c r="X26" s="27">
        <f t="shared" si="14"/>
        <v>3888.7811305199994</v>
      </c>
      <c r="Y26" s="27">
        <f t="shared" ref="Y26:Z26" si="15">SUM(Y27,Y33)</f>
        <v>3234.6541328400003</v>
      </c>
      <c r="Z26" s="27">
        <f t="shared" si="15"/>
        <v>3099.9518035199999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9106.5074443199992</v>
      </c>
      <c r="D33" s="19">
        <f t="shared" si="18"/>
        <v>8038.1354954400013</v>
      </c>
      <c r="E33" s="19">
        <f t="shared" si="18"/>
        <v>8047.2417461999994</v>
      </c>
      <c r="F33" s="19">
        <f t="shared" si="18"/>
        <v>8135.4308025600003</v>
      </c>
      <c r="G33" s="19">
        <f t="shared" si="18"/>
        <v>8282.6893897200025</v>
      </c>
      <c r="H33" s="19">
        <f t="shared" si="18"/>
        <v>7779.7632351599968</v>
      </c>
      <c r="I33" s="19">
        <f t="shared" si="18"/>
        <v>7443.0425534400019</v>
      </c>
      <c r="J33" s="19">
        <f t="shared" si="18"/>
        <v>8013.3580940399988</v>
      </c>
      <c r="K33" s="19">
        <f t="shared" si="18"/>
        <v>7735.2196503600007</v>
      </c>
      <c r="L33" s="19">
        <f t="shared" si="18"/>
        <v>6765.0768151200009</v>
      </c>
      <c r="M33" s="19">
        <f t="shared" si="18"/>
        <v>6820.1334115200007</v>
      </c>
      <c r="N33" s="19">
        <f t="shared" si="18"/>
        <v>6467.918712839999</v>
      </c>
      <c r="O33" s="19">
        <f t="shared" si="18"/>
        <v>6512.3948073599986</v>
      </c>
      <c r="P33" s="19">
        <f t="shared" si="18"/>
        <v>4643.3648757600004</v>
      </c>
      <c r="Q33" s="19">
        <f t="shared" si="18"/>
        <v>4382.9172176399998</v>
      </c>
      <c r="R33" s="19">
        <f t="shared" si="18"/>
        <v>4276.8329011200012</v>
      </c>
      <c r="S33" s="19">
        <f t="shared" si="18"/>
        <v>4107.1076513999978</v>
      </c>
      <c r="T33" s="19">
        <f t="shared" si="18"/>
        <v>4035.3650690399995</v>
      </c>
      <c r="U33" s="19">
        <f t="shared" si="18"/>
        <v>3861.0294249600006</v>
      </c>
      <c r="V33" s="19">
        <f t="shared" si="18"/>
        <v>3828.4937701199997</v>
      </c>
      <c r="W33" s="19">
        <f t="shared" si="18"/>
        <v>3340.2229210800001</v>
      </c>
      <c r="X33" s="19">
        <f t="shared" si="18"/>
        <v>3888.7811305199994</v>
      </c>
      <c r="Y33" s="19">
        <f t="shared" ref="Y33:Z33" si="19">SUM(Y34:Y50)</f>
        <v>3234.6541328400003</v>
      </c>
      <c r="Z33" s="19">
        <f t="shared" si="19"/>
        <v>3099.9518035199999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2.9530800000000003E-3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5.9875200000000005E-3</v>
      </c>
      <c r="U37" s="8">
        <f>FC_TRA_RAIL_MTU_E!U37+FC_TRA_RAIL_CPT_E!U37+FC_TRA_RAIL_HST_E!U37+FC_TRA_RAIL_FRT_E!U37</f>
        <v>5.9875199999999996E-3</v>
      </c>
      <c r="V37" s="8">
        <f>FC_TRA_RAIL_MTU_E!V37+FC_TRA_RAIL_CPT_E!V37+FC_TRA_RAIL_HST_E!V37+FC_TRA_RAIL_FRT_E!V37</f>
        <v>5.9875200000000014E-3</v>
      </c>
      <c r="W37" s="8">
        <f>FC_TRA_RAIL_MTU_E!W37+FC_TRA_RAIL_CPT_E!W37+FC_TRA_RAIL_HST_E!W37+FC_TRA_RAIL_FRT_E!W37</f>
        <v>5.9875200000000005E-3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9090.7673219999997</v>
      </c>
      <c r="D43" s="8">
        <f>FC_TRA_RAIL_MTU_E!D43+FC_TRA_RAIL_CPT_E!D43+FC_TRA_RAIL_HST_E!D43+FC_TRA_RAIL_FRT_E!D43</f>
        <v>8034.902965440001</v>
      </c>
      <c r="E43" s="8">
        <f>FC_TRA_RAIL_MTU_E!E43+FC_TRA_RAIL_CPT_E!E43+FC_TRA_RAIL_HST_E!E43+FC_TRA_RAIL_FRT_E!E43</f>
        <v>8037.5441561999996</v>
      </c>
      <c r="F43" s="8">
        <f>FC_TRA_RAIL_MTU_E!F43+FC_TRA_RAIL_CPT_E!F43+FC_TRA_RAIL_HST_E!F43+FC_TRA_RAIL_FRT_E!F43</f>
        <v>8128.9657425599999</v>
      </c>
      <c r="G43" s="8">
        <f>FC_TRA_RAIL_MTU_E!G43+FC_TRA_RAIL_CPT_E!G43+FC_TRA_RAIL_HST_E!G43+FC_TRA_RAIL_FRT_E!G43</f>
        <v>8269.7592697200016</v>
      </c>
      <c r="H43" s="8">
        <f>FC_TRA_RAIL_MTU_E!H43+FC_TRA_RAIL_CPT_E!H43+FC_TRA_RAIL_HST_E!H43+FC_TRA_RAIL_FRT_E!H43</f>
        <v>7776.6363370799972</v>
      </c>
      <c r="I43" s="8">
        <f>FC_TRA_RAIL_MTU_E!I43+FC_TRA_RAIL_CPT_E!I43+FC_TRA_RAIL_HST_E!I43+FC_TRA_RAIL_FRT_E!I43</f>
        <v>7443.0425534400019</v>
      </c>
      <c r="J43" s="8">
        <f>FC_TRA_RAIL_MTU_E!J43+FC_TRA_RAIL_CPT_E!J43+FC_TRA_RAIL_HST_E!J43+FC_TRA_RAIL_FRT_E!J43</f>
        <v>8013.3580940399988</v>
      </c>
      <c r="K43" s="8">
        <f>FC_TRA_RAIL_MTU_E!K43+FC_TRA_RAIL_CPT_E!K43+FC_TRA_RAIL_HST_E!K43+FC_TRA_RAIL_FRT_E!K43</f>
        <v>7732.0927522800012</v>
      </c>
      <c r="L43" s="8">
        <f>FC_TRA_RAIL_MTU_E!L43+FC_TRA_RAIL_CPT_E!L43+FC_TRA_RAIL_HST_E!L43+FC_TRA_RAIL_FRT_E!L43</f>
        <v>6765.0768151200009</v>
      </c>
      <c r="M43" s="8">
        <f>FC_TRA_RAIL_MTU_E!M43+FC_TRA_RAIL_CPT_E!M43+FC_TRA_RAIL_HST_E!M43+FC_TRA_RAIL_FRT_E!M43</f>
        <v>6820.1334115200007</v>
      </c>
      <c r="N43" s="8">
        <f>FC_TRA_RAIL_MTU_E!N43+FC_TRA_RAIL_CPT_E!N43+FC_TRA_RAIL_HST_E!N43+FC_TRA_RAIL_FRT_E!N43</f>
        <v>6467.918712839999</v>
      </c>
      <c r="O43" s="8">
        <f>FC_TRA_RAIL_MTU_E!O43+FC_TRA_RAIL_CPT_E!O43+FC_TRA_RAIL_HST_E!O43+FC_TRA_RAIL_FRT_E!O43</f>
        <v>6512.3948073599986</v>
      </c>
      <c r="P43" s="8">
        <f>FC_TRA_RAIL_MTU_E!P43+FC_TRA_RAIL_CPT_E!P43+FC_TRA_RAIL_HST_E!P43+FC_TRA_RAIL_FRT_E!P43</f>
        <v>4643.3648757600004</v>
      </c>
      <c r="Q43" s="8">
        <f>FC_TRA_RAIL_MTU_E!Q43+FC_TRA_RAIL_CPT_E!Q43+FC_TRA_RAIL_HST_E!Q43+FC_TRA_RAIL_FRT_E!Q43</f>
        <v>4382.9172176399998</v>
      </c>
      <c r="R43" s="8">
        <f>FC_TRA_RAIL_MTU_E!R43+FC_TRA_RAIL_CPT_E!R43+FC_TRA_RAIL_HST_E!R43+FC_TRA_RAIL_FRT_E!R43</f>
        <v>4276.8329011200012</v>
      </c>
      <c r="S43" s="8">
        <f>FC_TRA_RAIL_MTU_E!S43+FC_TRA_RAIL_CPT_E!S43+FC_TRA_RAIL_HST_E!S43+FC_TRA_RAIL_FRT_E!S43</f>
        <v>4107.1076513999978</v>
      </c>
      <c r="T43" s="8">
        <f>FC_TRA_RAIL_MTU_E!T43+FC_TRA_RAIL_CPT_E!T43+FC_TRA_RAIL_HST_E!T43+FC_TRA_RAIL_FRT_E!T43</f>
        <v>4035.3590815199996</v>
      </c>
      <c r="U43" s="8">
        <f>FC_TRA_RAIL_MTU_E!U43+FC_TRA_RAIL_CPT_E!U43+FC_TRA_RAIL_HST_E!U43+FC_TRA_RAIL_FRT_E!U43</f>
        <v>3861.0204843600004</v>
      </c>
      <c r="V43" s="8">
        <f>FC_TRA_RAIL_MTU_E!V43+FC_TRA_RAIL_CPT_E!V43+FC_TRA_RAIL_HST_E!V43+FC_TRA_RAIL_FRT_E!V43</f>
        <v>3827.5018235999996</v>
      </c>
      <c r="W43" s="8">
        <f>FC_TRA_RAIL_MTU_E!W43+FC_TRA_RAIL_CPT_E!W43+FC_TRA_RAIL_HST_E!W43+FC_TRA_RAIL_FRT_E!W43</f>
        <v>3340.2169335600001</v>
      </c>
      <c r="X43" s="8">
        <f>FC_TRA_RAIL_MTU_E!X43+FC_TRA_RAIL_CPT_E!X43+FC_TRA_RAIL_HST_E!X43+FC_TRA_RAIL_FRT_E!X43</f>
        <v>3888.7811305199994</v>
      </c>
      <c r="Y43" s="8">
        <f>FC_TRA_RAIL_MTU_E!Y43+FC_TRA_RAIL_CPT_E!Y43+FC_TRA_RAIL_HST_E!Y43+FC_TRA_RAIL_FRT_E!Y43</f>
        <v>3234.6541328400003</v>
      </c>
      <c r="Z43" s="8">
        <f>FC_TRA_RAIL_MTU_E!Z43+FC_TRA_RAIL_CPT_E!Z43+FC_TRA_RAIL_HST_E!Z43+FC_TRA_RAIL_FRT_E!Z43</f>
        <v>3099.9518035199999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12.507592320000004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3.1268980800000006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3.1268980800000006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3.2325300000000001</v>
      </c>
      <c r="D45" s="8">
        <f>FC_TRA_RAIL_MTU_E!D45+FC_TRA_RAIL_CPT_E!D45+FC_TRA_RAIL_HST_E!D45+FC_TRA_RAIL_FRT_E!D45</f>
        <v>3.2325300000000001</v>
      </c>
      <c r="E45" s="8">
        <f>FC_TRA_RAIL_MTU_E!E45+FC_TRA_RAIL_CPT_E!E45+FC_TRA_RAIL_HST_E!E45+FC_TRA_RAIL_FRT_E!E45</f>
        <v>9.6975899999999999</v>
      </c>
      <c r="F45" s="8">
        <f>FC_TRA_RAIL_MTU_E!F45+FC_TRA_RAIL_CPT_E!F45+FC_TRA_RAIL_HST_E!F45+FC_TRA_RAIL_FRT_E!F45</f>
        <v>6.4650599999999994</v>
      </c>
      <c r="G45" s="8">
        <f>FC_TRA_RAIL_MTU_E!G45+FC_TRA_RAIL_CPT_E!G45+FC_TRA_RAIL_HST_E!G45+FC_TRA_RAIL_FRT_E!G45</f>
        <v>12.930120000000001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0.98595900000000025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22">SUM(C62:C72)</f>
        <v>1.4559552000000002</v>
      </c>
      <c r="D61" s="49">
        <f t="shared" ref="D61:X61" si="23">SUM(D62:D72)</f>
        <v>6.4959551999999983</v>
      </c>
      <c r="E61" s="49">
        <f t="shared" si="23"/>
        <v>17.136000000000003</v>
      </c>
      <c r="F61" s="49">
        <f t="shared" si="23"/>
        <v>14.447865599999998</v>
      </c>
      <c r="G61" s="49">
        <f t="shared" si="23"/>
        <v>13.596959519999995</v>
      </c>
      <c r="H61" s="49">
        <f t="shared" si="23"/>
        <v>36.238895999999983</v>
      </c>
      <c r="I61" s="49">
        <f t="shared" si="23"/>
        <v>48.580868160000009</v>
      </c>
      <c r="J61" s="49">
        <f t="shared" si="23"/>
        <v>71.393002559999985</v>
      </c>
      <c r="K61" s="49">
        <f t="shared" si="23"/>
        <v>70.940268000000017</v>
      </c>
      <c r="L61" s="49">
        <f t="shared" si="23"/>
        <v>75.498459839999995</v>
      </c>
      <c r="M61" s="49">
        <f t="shared" si="23"/>
        <v>77.62651919999999</v>
      </c>
      <c r="N61" s="49">
        <f t="shared" si="23"/>
        <v>78.762716640000008</v>
      </c>
      <c r="O61" s="49">
        <f t="shared" si="23"/>
        <v>92.334970079999991</v>
      </c>
      <c r="P61" s="49">
        <f t="shared" si="23"/>
        <v>81.615749760000014</v>
      </c>
      <c r="Q61" s="49">
        <f t="shared" si="23"/>
        <v>92.233285920000029</v>
      </c>
      <c r="R61" s="49">
        <f t="shared" si="23"/>
        <v>77.762023200000002</v>
      </c>
      <c r="S61" s="49">
        <f t="shared" si="23"/>
        <v>108.00545039999999</v>
      </c>
      <c r="T61" s="49">
        <f t="shared" si="23"/>
        <v>102.89492351999999</v>
      </c>
      <c r="U61" s="49">
        <f t="shared" si="23"/>
        <v>102.14901648000001</v>
      </c>
      <c r="V61" s="49">
        <f t="shared" si="23"/>
        <v>98.14150368</v>
      </c>
      <c r="W61" s="49">
        <f t="shared" si="23"/>
        <v>109.42970831999999</v>
      </c>
      <c r="X61" s="49">
        <f t="shared" si="23"/>
        <v>137.47803119999998</v>
      </c>
      <c r="Y61" s="49">
        <f t="shared" ref="Y61:Z61" si="24">SUM(Y62:Y72)</f>
        <v>118.52757791999997</v>
      </c>
      <c r="Z61" s="49">
        <f t="shared" si="24"/>
        <v>183.34213919999999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1.4559552000000002</v>
      </c>
      <c r="D62" s="52">
        <f>FC_TRA_RAIL_MTU_E!D62+FC_TRA_RAIL_CPT_E!D62+FC_TRA_RAIL_HST_E!D62+FC_TRA_RAIL_FRT_E!D62</f>
        <v>6.4959551999999983</v>
      </c>
      <c r="E62" s="52">
        <f>FC_TRA_RAIL_MTU_E!E62+FC_TRA_RAIL_CPT_E!E62+FC_TRA_RAIL_HST_E!E62+FC_TRA_RAIL_FRT_E!E62</f>
        <v>17.136000000000003</v>
      </c>
      <c r="F62" s="52">
        <f>FC_TRA_RAIL_MTU_E!F62+FC_TRA_RAIL_CPT_E!F62+FC_TRA_RAIL_HST_E!F62+FC_TRA_RAIL_FRT_E!F62</f>
        <v>14.447865599999998</v>
      </c>
      <c r="G62" s="52">
        <f>FC_TRA_RAIL_MTU_E!G62+FC_TRA_RAIL_CPT_E!G62+FC_TRA_RAIL_HST_E!G62+FC_TRA_RAIL_FRT_E!G62</f>
        <v>0.4479552</v>
      </c>
      <c r="H62" s="52">
        <f>FC_TRA_RAIL_MTU_E!H62+FC_TRA_RAIL_CPT_E!H62+FC_TRA_RAIL_HST_E!H62+FC_TRA_RAIL_FRT_E!H62</f>
        <v>3.1707647999999997</v>
      </c>
      <c r="I62" s="52">
        <f>FC_TRA_RAIL_MTU_E!I62+FC_TRA_RAIL_CPT_E!I62+FC_TRA_RAIL_HST_E!I62+FC_TRA_RAIL_FRT_E!I62</f>
        <v>2.8344959999999997</v>
      </c>
      <c r="J62" s="52">
        <f>FC_TRA_RAIL_MTU_E!J62+FC_TRA_RAIL_CPT_E!J62+FC_TRA_RAIL_HST_E!J62+FC_TRA_RAIL_FRT_E!J62</f>
        <v>6.5306303999999979</v>
      </c>
      <c r="K62" s="52">
        <f>FC_TRA_RAIL_MTU_E!K62+FC_TRA_RAIL_CPT_E!K62+FC_TRA_RAIL_HST_E!K62+FC_TRA_RAIL_FRT_E!K62</f>
        <v>0.7068095999999997</v>
      </c>
      <c r="L62" s="52">
        <f>FC_TRA_RAIL_MTU_E!L62+FC_TRA_RAIL_CPT_E!L62+FC_TRA_RAIL_HST_E!L62+FC_TRA_RAIL_FRT_E!L62</f>
        <v>0.37054079999999989</v>
      </c>
      <c r="M62" s="52">
        <f>FC_TRA_RAIL_MTU_E!M62+FC_TRA_RAIL_CPT_E!M62+FC_TRA_RAIL_HST_E!M62+FC_TRA_RAIL_FRT_E!M62</f>
        <v>3.4675199999999996E-2</v>
      </c>
      <c r="N62" s="52">
        <f>FC_TRA_RAIL_MTU_E!N62+FC_TRA_RAIL_CPT_E!N62+FC_TRA_RAIL_HST_E!N62+FC_TRA_RAIL_FRT_E!N62</f>
        <v>0.14676479999999997</v>
      </c>
      <c r="O62" s="52">
        <f>FC_TRA_RAIL_MTU_E!O62+FC_TRA_RAIL_CPT_E!O62+FC_TRA_RAIL_HST_E!O62+FC_TRA_RAIL_FRT_E!O62</f>
        <v>0.14716799999999997</v>
      </c>
      <c r="P62" s="52">
        <f>FC_TRA_RAIL_MTU_E!P62+FC_TRA_RAIL_CPT_E!P62+FC_TRA_RAIL_HST_E!P62+FC_TRA_RAIL_FRT_E!P62</f>
        <v>1.4886144000000001</v>
      </c>
      <c r="Q62" s="52">
        <f>FC_TRA_RAIL_MTU_E!Q62+FC_TRA_RAIL_CPT_E!Q62+FC_TRA_RAIL_HST_E!Q62+FC_TRA_RAIL_FRT_E!Q62</f>
        <v>1.4886143999999999</v>
      </c>
      <c r="R62" s="52">
        <f>FC_TRA_RAIL_MTU_E!R62+FC_TRA_RAIL_CPT_E!R62+FC_TRA_RAIL_HST_E!R62+FC_TRA_RAIL_FRT_E!R62</f>
        <v>0.25683840000000002</v>
      </c>
      <c r="S62" s="52">
        <f>FC_TRA_RAIL_MTU_E!S62+FC_TRA_RAIL_CPT_E!S62+FC_TRA_RAIL_HST_E!S62+FC_TRA_RAIL_FRT_E!S62</f>
        <v>0.70479359999999958</v>
      </c>
      <c r="T62" s="52">
        <f>FC_TRA_RAIL_MTU_E!T62+FC_TRA_RAIL_CPT_E!T62+FC_TRA_RAIL_HST_E!T62+FC_TRA_RAIL_FRT_E!T62</f>
        <v>0.60036479999999992</v>
      </c>
      <c r="U62" s="52">
        <f>FC_TRA_RAIL_MTU_E!U62+FC_TRA_RAIL_CPT_E!U62+FC_TRA_RAIL_HST_E!U62+FC_TRA_RAIL_FRT_E!U62</f>
        <v>0.19676159999999998</v>
      </c>
      <c r="V62" s="52">
        <f>FC_TRA_RAIL_MTU_E!V62+FC_TRA_RAIL_CPT_E!V62+FC_TRA_RAIL_HST_E!V62+FC_TRA_RAIL_FRT_E!V62</f>
        <v>0.16410239999999998</v>
      </c>
      <c r="W62" s="52">
        <f>FC_TRA_RAIL_MTU_E!W62+FC_TRA_RAIL_CPT_E!W62+FC_TRA_RAIL_HST_E!W62+FC_TRA_RAIL_FRT_E!W62</f>
        <v>0.1705536</v>
      </c>
      <c r="X62" s="52">
        <f>FC_TRA_RAIL_MTU_E!X62+FC_TRA_RAIL_CPT_E!X62+FC_TRA_RAIL_HST_E!X62+FC_TRA_RAIL_FRT_E!X62</f>
        <v>0.13466880000000001</v>
      </c>
      <c r="Y62" s="52">
        <f>FC_TRA_RAIL_MTU_E!Y62+FC_TRA_RAIL_CPT_E!Y62+FC_TRA_RAIL_HST_E!Y62+FC_TRA_RAIL_FRT_E!Y62</f>
        <v>0.20361599999999996</v>
      </c>
      <c r="Z62" s="52">
        <f>FC_TRA_RAIL_MTU_E!Z62+FC_TRA_RAIL_CPT_E!Z62+FC_TRA_RAIL_HST_E!Z62+FC_TRA_RAIL_FRT_E!Z62</f>
        <v>0.2032128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12.498805439999998</v>
      </c>
      <c r="Z68" s="52">
        <f>FC_TRA_RAIL_MTU_E!Z68+FC_TRA_RAIL_CPT_E!Z68+FC_TRA_RAIL_HST_E!Z68+FC_TRA_RAIL_FRT_E!Z68</f>
        <v>12.751646399999998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13.149004319999996</v>
      </c>
      <c r="H69" s="52">
        <f>FC_TRA_RAIL_MTU_E!H69+FC_TRA_RAIL_CPT_E!H69+FC_TRA_RAIL_HST_E!H69+FC_TRA_RAIL_FRT_E!H69</f>
        <v>33.068131199999982</v>
      </c>
      <c r="I69" s="52">
        <f>FC_TRA_RAIL_MTU_E!I69+FC_TRA_RAIL_CPT_E!I69+FC_TRA_RAIL_HST_E!I69+FC_TRA_RAIL_FRT_E!I69</f>
        <v>45.746372160000007</v>
      </c>
      <c r="J69" s="52">
        <f>FC_TRA_RAIL_MTU_E!J69+FC_TRA_RAIL_CPT_E!J69+FC_TRA_RAIL_HST_E!J69+FC_TRA_RAIL_FRT_E!J69</f>
        <v>64.862372159999993</v>
      </c>
      <c r="K69" s="52">
        <f>FC_TRA_RAIL_MTU_E!K69+FC_TRA_RAIL_CPT_E!K69+FC_TRA_RAIL_HST_E!K69+FC_TRA_RAIL_FRT_E!K69</f>
        <v>70.233458400000018</v>
      </c>
      <c r="L69" s="52">
        <f>FC_TRA_RAIL_MTU_E!L69+FC_TRA_RAIL_CPT_E!L69+FC_TRA_RAIL_HST_E!L69+FC_TRA_RAIL_FRT_E!L69</f>
        <v>75.127919039999995</v>
      </c>
      <c r="M69" s="52">
        <f>FC_TRA_RAIL_MTU_E!M69+FC_TRA_RAIL_CPT_E!M69+FC_TRA_RAIL_HST_E!M69+FC_TRA_RAIL_FRT_E!M69</f>
        <v>77.591843999999995</v>
      </c>
      <c r="N69" s="52">
        <f>FC_TRA_RAIL_MTU_E!N69+FC_TRA_RAIL_CPT_E!N69+FC_TRA_RAIL_HST_E!N69+FC_TRA_RAIL_FRT_E!N69</f>
        <v>78.615951840000008</v>
      </c>
      <c r="O69" s="52">
        <f>FC_TRA_RAIL_MTU_E!O69+FC_TRA_RAIL_CPT_E!O69+FC_TRA_RAIL_HST_E!O69+FC_TRA_RAIL_FRT_E!O69</f>
        <v>92.187802079999997</v>
      </c>
      <c r="P69" s="52">
        <f>FC_TRA_RAIL_MTU_E!P69+FC_TRA_RAIL_CPT_E!P69+FC_TRA_RAIL_HST_E!P69+FC_TRA_RAIL_FRT_E!P69</f>
        <v>80.127135360000011</v>
      </c>
      <c r="Q69" s="52">
        <f>FC_TRA_RAIL_MTU_E!Q69+FC_TRA_RAIL_CPT_E!Q69+FC_TRA_RAIL_HST_E!Q69+FC_TRA_RAIL_FRT_E!Q69</f>
        <v>90.744671520000026</v>
      </c>
      <c r="R69" s="52">
        <f>FC_TRA_RAIL_MTU_E!R69+FC_TRA_RAIL_CPT_E!R69+FC_TRA_RAIL_HST_E!R69+FC_TRA_RAIL_FRT_E!R69</f>
        <v>77.505184799999995</v>
      </c>
      <c r="S69" s="52">
        <f>FC_TRA_RAIL_MTU_E!S69+FC_TRA_RAIL_CPT_E!S69+FC_TRA_RAIL_HST_E!S69+FC_TRA_RAIL_FRT_E!S69</f>
        <v>107.30065679999998</v>
      </c>
      <c r="T69" s="52">
        <f>FC_TRA_RAIL_MTU_E!T69+FC_TRA_RAIL_CPT_E!T69+FC_TRA_RAIL_HST_E!T69+FC_TRA_RAIL_FRT_E!T69</f>
        <v>102.29455872</v>
      </c>
      <c r="U69" s="52">
        <f>FC_TRA_RAIL_MTU_E!U69+FC_TRA_RAIL_CPT_E!U69+FC_TRA_RAIL_HST_E!U69+FC_TRA_RAIL_FRT_E!U69</f>
        <v>101.95225488000001</v>
      </c>
      <c r="V69" s="52">
        <f>FC_TRA_RAIL_MTU_E!V69+FC_TRA_RAIL_CPT_E!V69+FC_TRA_RAIL_HST_E!V69+FC_TRA_RAIL_FRT_E!V69</f>
        <v>97.977401279999995</v>
      </c>
      <c r="W69" s="52">
        <f>FC_TRA_RAIL_MTU_E!W69+FC_TRA_RAIL_CPT_E!W69+FC_TRA_RAIL_HST_E!W69+FC_TRA_RAIL_FRT_E!W69</f>
        <v>109.25915471999998</v>
      </c>
      <c r="X69" s="52">
        <f>FC_TRA_RAIL_MTU_E!X69+FC_TRA_RAIL_CPT_E!X69+FC_TRA_RAIL_HST_E!X69+FC_TRA_RAIL_FRT_E!X69</f>
        <v>137.34336239999999</v>
      </c>
      <c r="Y69" s="52">
        <f>FC_TRA_RAIL_MTU_E!Y69+FC_TRA_RAIL_CPT_E!Y69+FC_TRA_RAIL_HST_E!Y69+FC_TRA_RAIL_FRT_E!Y69</f>
        <v>105.82515647999998</v>
      </c>
      <c r="Z69" s="52">
        <f>FC_TRA_RAIL_MTU_E!Z69+FC_TRA_RAIL_CPT_E!Z69+FC_TRA_RAIL_HST_E!Z69+FC_TRA_RAIL_FRT_E!Z69</f>
        <v>170.38728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244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22">SUM(C62:C72)</f>
        <v>0</v>
      </c>
      <c r="D61" s="49">
        <f t="shared" ref="D61:X61" si="23">SUM(D62:D72)</f>
        <v>0</v>
      </c>
      <c r="E61" s="49">
        <f t="shared" si="23"/>
        <v>0</v>
      </c>
      <c r="F61" s="49">
        <f t="shared" si="23"/>
        <v>0</v>
      </c>
      <c r="G61" s="49">
        <f t="shared" si="23"/>
        <v>0</v>
      </c>
      <c r="H61" s="49">
        <f t="shared" si="23"/>
        <v>0</v>
      </c>
      <c r="I61" s="49">
        <f t="shared" si="23"/>
        <v>0</v>
      </c>
      <c r="J61" s="49">
        <f t="shared" si="23"/>
        <v>0</v>
      </c>
      <c r="K61" s="49">
        <f t="shared" si="23"/>
        <v>0</v>
      </c>
      <c r="L61" s="49">
        <f t="shared" si="23"/>
        <v>0</v>
      </c>
      <c r="M61" s="49">
        <f t="shared" si="23"/>
        <v>0</v>
      </c>
      <c r="N61" s="49">
        <f t="shared" si="23"/>
        <v>0</v>
      </c>
      <c r="O61" s="49">
        <f t="shared" si="23"/>
        <v>0</v>
      </c>
      <c r="P61" s="49">
        <f t="shared" si="23"/>
        <v>0</v>
      </c>
      <c r="Q61" s="49">
        <f t="shared" si="23"/>
        <v>0</v>
      </c>
      <c r="R61" s="49">
        <f t="shared" si="23"/>
        <v>0</v>
      </c>
      <c r="S61" s="49">
        <f t="shared" si="23"/>
        <v>0</v>
      </c>
      <c r="T61" s="49">
        <f t="shared" si="23"/>
        <v>0</v>
      </c>
      <c r="U61" s="49">
        <f t="shared" si="23"/>
        <v>0</v>
      </c>
      <c r="V61" s="49">
        <f t="shared" si="23"/>
        <v>0</v>
      </c>
      <c r="W61" s="49">
        <f t="shared" si="23"/>
        <v>0</v>
      </c>
      <c r="X61" s="49">
        <f t="shared" si="23"/>
        <v>0</v>
      </c>
      <c r="Y61" s="49">
        <f t="shared" ref="Y61:Z61" si="24">SUM(Y62:Y72)</f>
        <v>0</v>
      </c>
      <c r="Z61" s="49">
        <f t="shared" si="24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6183.4674082397041</v>
      </c>
      <c r="D2" s="21">
        <f t="shared" ref="D2:X2" si="0">SUM(D3,D17,D22,D25,D26,D51,D52)</f>
        <v>5463.0850093417057</v>
      </c>
      <c r="E2" s="21">
        <f t="shared" si="0"/>
        <v>5505.4873376196465</v>
      </c>
      <c r="F2" s="21">
        <f t="shared" si="0"/>
        <v>5681.9084422783208</v>
      </c>
      <c r="G2" s="21">
        <f t="shared" si="0"/>
        <v>5805.3692936260786</v>
      </c>
      <c r="H2" s="21">
        <f t="shared" si="0"/>
        <v>5478.062528093943</v>
      </c>
      <c r="I2" s="21">
        <f t="shared" si="0"/>
        <v>4938.2844564762299</v>
      </c>
      <c r="J2" s="21">
        <f t="shared" si="0"/>
        <v>5306.4000930984776</v>
      </c>
      <c r="K2" s="21">
        <f t="shared" si="0"/>
        <v>5145.5879388803896</v>
      </c>
      <c r="L2" s="21">
        <f t="shared" si="0"/>
        <v>4559.0409301212476</v>
      </c>
      <c r="M2" s="21">
        <f t="shared" si="0"/>
        <v>4394.8108838836579</v>
      </c>
      <c r="N2" s="21">
        <f t="shared" si="0"/>
        <v>4375.3706403557953</v>
      </c>
      <c r="O2" s="21">
        <f t="shared" si="0"/>
        <v>4527.5395044394654</v>
      </c>
      <c r="P2" s="21">
        <f t="shared" si="0"/>
        <v>3085.4247414748952</v>
      </c>
      <c r="Q2" s="21">
        <f t="shared" si="0"/>
        <v>2920.7571792674166</v>
      </c>
      <c r="R2" s="21">
        <f t="shared" si="0"/>
        <v>2827.2125497326756</v>
      </c>
      <c r="S2" s="21">
        <f t="shared" si="0"/>
        <v>2748.4558217870403</v>
      </c>
      <c r="T2" s="21">
        <f t="shared" si="0"/>
        <v>2651.7277920167935</v>
      </c>
      <c r="U2" s="21">
        <f t="shared" si="0"/>
        <v>2451.9543984326092</v>
      </c>
      <c r="V2" s="21">
        <f t="shared" si="0"/>
        <v>2419.5901775312045</v>
      </c>
      <c r="W2" s="21">
        <f t="shared" si="0"/>
        <v>2020.4150679243269</v>
      </c>
      <c r="X2" s="21">
        <f t="shared" si="0"/>
        <v>2342.8942385948963</v>
      </c>
      <c r="Y2" s="21">
        <f t="shared" ref="Y2:Z2" si="1">SUM(Y3,Y17,Y22,Y25,Y26,Y51,Y52)</f>
        <v>1970.2449045207338</v>
      </c>
      <c r="Z2" s="21">
        <f t="shared" si="1"/>
        <v>2014.7132895719733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30.178864926831551</v>
      </c>
      <c r="D3" s="24">
        <f t="shared" ref="D3:X3" si="3">SUM(D4,D8,D11)</f>
        <v>98.743015586078869</v>
      </c>
      <c r="E3" s="24">
        <f t="shared" si="3"/>
        <v>92.953116779811481</v>
      </c>
      <c r="F3" s="24">
        <f t="shared" si="3"/>
        <v>18.574991240133393</v>
      </c>
      <c r="G3" s="24">
        <f t="shared" si="3"/>
        <v>17.770622699053824</v>
      </c>
      <c r="H3" s="24">
        <f t="shared" si="3"/>
        <v>18.548327803772423</v>
      </c>
      <c r="I3" s="24">
        <f t="shared" si="3"/>
        <v>3.2915466986333812</v>
      </c>
      <c r="J3" s="24">
        <f t="shared" si="3"/>
        <v>2.8547730032301057</v>
      </c>
      <c r="K3" s="24">
        <f t="shared" si="3"/>
        <v>3.1160288316104232</v>
      </c>
      <c r="L3" s="24">
        <f t="shared" si="3"/>
        <v>1.4989427923478191</v>
      </c>
      <c r="M3" s="24">
        <f t="shared" si="3"/>
        <v>1.4848584851182787</v>
      </c>
      <c r="N3" s="24">
        <f t="shared" si="3"/>
        <v>1.4743650349526827</v>
      </c>
      <c r="O3" s="24">
        <f t="shared" si="3"/>
        <v>1.5896434248410127</v>
      </c>
      <c r="P3" s="24">
        <f t="shared" si="3"/>
        <v>1.6299877625344497</v>
      </c>
      <c r="Q3" s="24">
        <f t="shared" si="3"/>
        <v>3.4944564264620963</v>
      </c>
      <c r="R3" s="24">
        <f t="shared" si="3"/>
        <v>3.5489885825249852</v>
      </c>
      <c r="S3" s="24">
        <f t="shared" si="3"/>
        <v>3.440159827278904</v>
      </c>
      <c r="T3" s="24">
        <f t="shared" si="3"/>
        <v>3.9154652778905259</v>
      </c>
      <c r="U3" s="24">
        <f t="shared" si="3"/>
        <v>2.8102255922842945</v>
      </c>
      <c r="V3" s="24">
        <f t="shared" si="3"/>
        <v>1.5830173675396182</v>
      </c>
      <c r="W3" s="24">
        <f t="shared" si="3"/>
        <v>0.79577741670880153</v>
      </c>
      <c r="X3" s="24">
        <f t="shared" si="3"/>
        <v>0.95821866715473381</v>
      </c>
      <c r="Y3" s="24">
        <f t="shared" ref="Y3:Z3" si="4">SUM(Y4,Y8,Y11)</f>
        <v>1.0057386220136175</v>
      </c>
      <c r="Z3" s="24">
        <f t="shared" si="4"/>
        <v>0.92343078168511927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23.846673378992186</v>
      </c>
      <c r="D4" s="19">
        <f t="shared" ref="D4:X4" si="6">SUM(D5:D7)</f>
        <v>76.660906795027174</v>
      </c>
      <c r="E4" s="19">
        <f t="shared" si="6"/>
        <v>70.237817830090833</v>
      </c>
      <c r="F4" s="19">
        <f t="shared" si="6"/>
        <v>1.834046453354756</v>
      </c>
      <c r="G4" s="19">
        <f t="shared" si="6"/>
        <v>1.9431286116557831</v>
      </c>
      <c r="H4" s="19">
        <f t="shared" si="6"/>
        <v>0.65851835007340864</v>
      </c>
      <c r="I4" s="19">
        <f t="shared" si="6"/>
        <v>2.1448871641941576</v>
      </c>
      <c r="J4" s="19">
        <f t="shared" si="6"/>
        <v>1.9179201801877404</v>
      </c>
      <c r="K4" s="19">
        <f t="shared" si="6"/>
        <v>2.1027000550788255</v>
      </c>
      <c r="L4" s="19">
        <f t="shared" si="6"/>
        <v>0.49318583271309846</v>
      </c>
      <c r="M4" s="19">
        <f t="shared" si="6"/>
        <v>0.34579003863974239</v>
      </c>
      <c r="N4" s="19">
        <f t="shared" si="6"/>
        <v>0.35224141939507925</v>
      </c>
      <c r="O4" s="19">
        <f t="shared" si="6"/>
        <v>0.3721887082494823</v>
      </c>
      <c r="P4" s="19">
        <f t="shared" si="6"/>
        <v>0.37875160307031536</v>
      </c>
      <c r="Q4" s="19">
        <f t="shared" si="6"/>
        <v>2.3634203391401312</v>
      </c>
      <c r="R4" s="19">
        <f t="shared" si="6"/>
        <v>2.4029101157522228</v>
      </c>
      <c r="S4" s="19">
        <f t="shared" si="6"/>
        <v>2.2539536794993547</v>
      </c>
      <c r="T4" s="19">
        <f t="shared" si="6"/>
        <v>2.3932996092193592</v>
      </c>
      <c r="U4" s="19">
        <f t="shared" si="6"/>
        <v>2.4295875904752928</v>
      </c>
      <c r="V4" s="19">
        <f t="shared" si="6"/>
        <v>1.3576802739341116</v>
      </c>
      <c r="W4" s="19">
        <f t="shared" si="6"/>
        <v>0.79577741670880153</v>
      </c>
      <c r="X4" s="19">
        <f t="shared" si="6"/>
        <v>0.95821866715473381</v>
      </c>
      <c r="Y4" s="19">
        <f t="shared" ref="Y4:Z4" si="7">SUM(Y5:Y7)</f>
        <v>1.0057386220136175</v>
      </c>
      <c r="Z4" s="19">
        <f t="shared" si="7"/>
        <v>0.92343078168511927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23.846673378992186</v>
      </c>
      <c r="D7" s="8">
        <v>76.660906795027174</v>
      </c>
      <c r="E7" s="8">
        <v>70.237817830090833</v>
      </c>
      <c r="F7" s="8">
        <v>1.834046453354756</v>
      </c>
      <c r="G7" s="8">
        <v>1.9431286116557831</v>
      </c>
      <c r="H7" s="8">
        <v>0.65851835007340864</v>
      </c>
      <c r="I7" s="8">
        <v>2.1448871641941576</v>
      </c>
      <c r="J7" s="8">
        <v>1.9179201801877404</v>
      </c>
      <c r="K7" s="8">
        <v>2.1027000550788255</v>
      </c>
      <c r="L7" s="8">
        <v>0.49318583271309846</v>
      </c>
      <c r="M7" s="8">
        <v>0.34579003863974239</v>
      </c>
      <c r="N7" s="8">
        <v>0.35224141939507925</v>
      </c>
      <c r="O7" s="8">
        <v>0.3721887082494823</v>
      </c>
      <c r="P7" s="8">
        <v>0.37875160307031536</v>
      </c>
      <c r="Q7" s="8">
        <v>2.3634203391401312</v>
      </c>
      <c r="R7" s="8">
        <v>2.4029101157522228</v>
      </c>
      <c r="S7" s="8">
        <v>2.2539536794993547</v>
      </c>
      <c r="T7" s="8">
        <v>2.3932996092193592</v>
      </c>
      <c r="U7" s="8">
        <v>2.4295875904752928</v>
      </c>
      <c r="V7" s="8">
        <v>1.3576802739341116</v>
      </c>
      <c r="W7" s="8">
        <v>0.79577741670880153</v>
      </c>
      <c r="X7" s="8">
        <v>0.95821866715473381</v>
      </c>
      <c r="Y7" s="8">
        <v>1.0057386220136175</v>
      </c>
      <c r="Z7" s="8">
        <v>0.92343078168511927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1.4879380899208627</v>
      </c>
      <c r="D8" s="19">
        <f t="shared" ref="D8:X8" si="9">SUM(D9:D10)</f>
        <v>10.444037096240484</v>
      </c>
      <c r="E8" s="19">
        <f t="shared" si="9"/>
        <v>12.702144589559644</v>
      </c>
      <c r="F8" s="19">
        <f t="shared" si="9"/>
        <v>6.5918088336920269</v>
      </c>
      <c r="G8" s="19">
        <f t="shared" si="9"/>
        <v>6.8916836168646833</v>
      </c>
      <c r="H8" s="19">
        <f t="shared" si="9"/>
        <v>9.6581811202900099</v>
      </c>
      <c r="I8" s="19">
        <f t="shared" si="9"/>
        <v>1.1466595344392236</v>
      </c>
      <c r="J8" s="19">
        <f t="shared" si="9"/>
        <v>0.9368528230423655</v>
      </c>
      <c r="K8" s="19">
        <f t="shared" si="9"/>
        <v>1.0133287765315977</v>
      </c>
      <c r="L8" s="19">
        <f t="shared" si="9"/>
        <v>1.0057569596347207</v>
      </c>
      <c r="M8" s="19">
        <f t="shared" si="9"/>
        <v>1.1390684464785363</v>
      </c>
      <c r="N8" s="19">
        <f t="shared" si="9"/>
        <v>1.1221236155576035</v>
      </c>
      <c r="O8" s="19">
        <f t="shared" si="9"/>
        <v>1.2174547165915304</v>
      </c>
      <c r="P8" s="19">
        <f t="shared" si="9"/>
        <v>1.2512361594641344</v>
      </c>
      <c r="Q8" s="19">
        <f t="shared" si="9"/>
        <v>1.1310360873219654</v>
      </c>
      <c r="R8" s="19">
        <f t="shared" si="9"/>
        <v>1.1460784667727624</v>
      </c>
      <c r="S8" s="19">
        <f t="shared" si="9"/>
        <v>1.1862061477795494</v>
      </c>
      <c r="T8" s="19">
        <f t="shared" si="9"/>
        <v>1.5221656686711669</v>
      </c>
      <c r="U8" s="19">
        <f t="shared" si="9"/>
        <v>0.38063800180900165</v>
      </c>
      <c r="V8" s="19">
        <f t="shared" si="9"/>
        <v>0.22533709360550663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12.702144589559644</v>
      </c>
      <c r="F9" s="8">
        <v>0</v>
      </c>
      <c r="G9" s="8">
        <v>6.8916836168646833</v>
      </c>
      <c r="H9" s="8">
        <v>8.608126880298979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0.4247154059257725</v>
      </c>
      <c r="U9" s="8">
        <v>0.38063800180900165</v>
      </c>
      <c r="V9" s="8">
        <v>0.22533709360550663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1.4879380899208627</v>
      </c>
      <c r="D10" s="8">
        <v>10.444037096240484</v>
      </c>
      <c r="E10" s="8">
        <v>0</v>
      </c>
      <c r="F10" s="8">
        <v>6.5918088336920269</v>
      </c>
      <c r="G10" s="8">
        <v>0</v>
      </c>
      <c r="H10" s="8">
        <v>1.0500542399910302</v>
      </c>
      <c r="I10" s="8">
        <v>1.1466595344392236</v>
      </c>
      <c r="J10" s="8">
        <v>0.9368528230423655</v>
      </c>
      <c r="K10" s="8">
        <v>1.0133287765315977</v>
      </c>
      <c r="L10" s="8">
        <v>1.0057569596347207</v>
      </c>
      <c r="M10" s="8">
        <v>1.1390684464785363</v>
      </c>
      <c r="N10" s="8">
        <v>1.1221236155576035</v>
      </c>
      <c r="O10" s="8">
        <v>1.2174547165915304</v>
      </c>
      <c r="P10" s="8">
        <v>1.2512361594641344</v>
      </c>
      <c r="Q10" s="8">
        <v>1.1310360873219654</v>
      </c>
      <c r="R10" s="8">
        <v>1.1460784667727624</v>
      </c>
      <c r="S10" s="8">
        <v>1.1862061477795494</v>
      </c>
      <c r="T10" s="8">
        <v>1.0974502627453944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4.8442534579185015</v>
      </c>
      <c r="D11" s="19">
        <f t="shared" ref="D11:X11" si="12">SUM(D12:D16)</f>
        <v>11.638071694811217</v>
      </c>
      <c r="E11" s="19">
        <f t="shared" si="12"/>
        <v>10.01315436016101</v>
      </c>
      <c r="F11" s="19">
        <f t="shared" si="12"/>
        <v>10.149135953086612</v>
      </c>
      <c r="G11" s="19">
        <f t="shared" si="12"/>
        <v>8.9358104705333581</v>
      </c>
      <c r="H11" s="19">
        <f t="shared" si="12"/>
        <v>8.2316283334090041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4.8442534579185015</v>
      </c>
      <c r="D16" s="8">
        <v>11.638071694811217</v>
      </c>
      <c r="E16" s="8">
        <v>10.01315436016101</v>
      </c>
      <c r="F16" s="8">
        <v>10.149135953086612</v>
      </c>
      <c r="G16" s="8">
        <v>8.9358104705333581</v>
      </c>
      <c r="H16" s="8">
        <v>8.2316283334090041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6153.2885433128722</v>
      </c>
      <c r="D26" s="27">
        <f t="shared" ref="D26:X26" si="21">SUM(D27,D33)</f>
        <v>5364.3419937556264</v>
      </c>
      <c r="E26" s="27">
        <f t="shared" si="21"/>
        <v>5412.5342208398351</v>
      </c>
      <c r="F26" s="27">
        <f t="shared" si="21"/>
        <v>5663.3334510381874</v>
      </c>
      <c r="G26" s="27">
        <f t="shared" si="21"/>
        <v>5787.5986709270246</v>
      </c>
      <c r="H26" s="27">
        <f t="shared" si="21"/>
        <v>5459.5142002901703</v>
      </c>
      <c r="I26" s="27">
        <f t="shared" si="21"/>
        <v>4934.9929097775967</v>
      </c>
      <c r="J26" s="27">
        <f t="shared" si="21"/>
        <v>5303.545320095247</v>
      </c>
      <c r="K26" s="27">
        <f t="shared" si="21"/>
        <v>5142.4719100487791</v>
      </c>
      <c r="L26" s="27">
        <f t="shared" si="21"/>
        <v>4557.5419873289002</v>
      </c>
      <c r="M26" s="27">
        <f t="shared" si="21"/>
        <v>4393.32602539854</v>
      </c>
      <c r="N26" s="27">
        <f t="shared" si="21"/>
        <v>4373.8962753208425</v>
      </c>
      <c r="O26" s="27">
        <f t="shared" si="21"/>
        <v>4525.9498610146247</v>
      </c>
      <c r="P26" s="27">
        <f t="shared" si="21"/>
        <v>3083.7947537123609</v>
      </c>
      <c r="Q26" s="27">
        <f t="shared" si="21"/>
        <v>2917.2627228409547</v>
      </c>
      <c r="R26" s="27">
        <f t="shared" si="21"/>
        <v>2823.6635611501506</v>
      </c>
      <c r="S26" s="27">
        <f t="shared" si="21"/>
        <v>2745.0156619597615</v>
      </c>
      <c r="T26" s="27">
        <f t="shared" si="21"/>
        <v>2647.8123267389028</v>
      </c>
      <c r="U26" s="27">
        <f t="shared" si="21"/>
        <v>2449.1441728403247</v>
      </c>
      <c r="V26" s="27">
        <f t="shared" si="21"/>
        <v>2418.007160163665</v>
      </c>
      <c r="W26" s="27">
        <f t="shared" si="21"/>
        <v>2019.6192905076182</v>
      </c>
      <c r="X26" s="27">
        <f t="shared" si="21"/>
        <v>2341.9360199277417</v>
      </c>
      <c r="Y26" s="27">
        <f t="shared" ref="Y26:Z26" si="22">SUM(Y27,Y33)</f>
        <v>1969.2391658987201</v>
      </c>
      <c r="Z26" s="27">
        <f t="shared" si="22"/>
        <v>2013.7898587902882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6153.2885433128722</v>
      </c>
      <c r="D33" s="19">
        <f t="shared" ref="D33:X33" si="27">SUM(D34:D50)</f>
        <v>5364.3419937556264</v>
      </c>
      <c r="E33" s="19">
        <f t="shared" si="27"/>
        <v>5412.5342208398351</v>
      </c>
      <c r="F33" s="19">
        <f t="shared" si="27"/>
        <v>5663.3334510381874</v>
      </c>
      <c r="G33" s="19">
        <f t="shared" si="27"/>
        <v>5787.5986709270246</v>
      </c>
      <c r="H33" s="19">
        <f t="shared" si="27"/>
        <v>5459.5142002901703</v>
      </c>
      <c r="I33" s="19">
        <f t="shared" si="27"/>
        <v>4934.9929097775967</v>
      </c>
      <c r="J33" s="19">
        <f t="shared" si="27"/>
        <v>5303.545320095247</v>
      </c>
      <c r="K33" s="19">
        <f t="shared" si="27"/>
        <v>5142.4719100487791</v>
      </c>
      <c r="L33" s="19">
        <f t="shared" si="27"/>
        <v>4557.5419873289002</v>
      </c>
      <c r="M33" s="19">
        <f t="shared" si="27"/>
        <v>4393.32602539854</v>
      </c>
      <c r="N33" s="19">
        <f t="shared" si="27"/>
        <v>4373.8962753208425</v>
      </c>
      <c r="O33" s="19">
        <f t="shared" si="27"/>
        <v>4525.9498610146247</v>
      </c>
      <c r="P33" s="19">
        <f t="shared" si="27"/>
        <v>3083.7947537123609</v>
      </c>
      <c r="Q33" s="19">
        <f t="shared" si="27"/>
        <v>2917.2627228409547</v>
      </c>
      <c r="R33" s="19">
        <f t="shared" si="27"/>
        <v>2823.6635611501506</v>
      </c>
      <c r="S33" s="19">
        <f t="shared" si="27"/>
        <v>2745.0156619597615</v>
      </c>
      <c r="T33" s="19">
        <f t="shared" si="27"/>
        <v>2647.8123267389028</v>
      </c>
      <c r="U33" s="19">
        <f t="shared" si="27"/>
        <v>2449.1441728403247</v>
      </c>
      <c r="V33" s="19">
        <f t="shared" si="27"/>
        <v>2418.007160163665</v>
      </c>
      <c r="W33" s="19">
        <f t="shared" si="27"/>
        <v>2019.6192905076182</v>
      </c>
      <c r="X33" s="19">
        <f t="shared" si="27"/>
        <v>2341.9360199277417</v>
      </c>
      <c r="Y33" s="19">
        <f t="shared" ref="Y33:Z33" si="28">SUM(Y34:Y50)</f>
        <v>1969.2391658987201</v>
      </c>
      <c r="Z33" s="19">
        <f t="shared" si="28"/>
        <v>2013.7898587902882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2.8389876705562198E-3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5.1761015893741092E-3</v>
      </c>
      <c r="U37" s="8">
        <v>5.1398025299070511E-3</v>
      </c>
      <c r="V37" s="8">
        <v>5.1484329502896713E-3</v>
      </c>
      <c r="W37" s="8">
        <v>5.2176827073012301E-3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6142.0516282823864</v>
      </c>
      <c r="D43" s="8">
        <v>5362.059311823974</v>
      </c>
      <c r="E43" s="8">
        <v>5405.7152597849763</v>
      </c>
      <c r="F43" s="8">
        <v>5658.7070161269285</v>
      </c>
      <c r="G43" s="8">
        <v>5778.6439649205004</v>
      </c>
      <c r="H43" s="8">
        <v>5457.4806803851643</v>
      </c>
      <c r="I43" s="8">
        <v>4934.9929097775967</v>
      </c>
      <c r="J43" s="8">
        <v>5303.545320095247</v>
      </c>
      <c r="K43" s="8">
        <v>5140.2178753438329</v>
      </c>
      <c r="L43" s="8">
        <v>4557.5419873289002</v>
      </c>
      <c r="M43" s="8">
        <v>4393.32602539854</v>
      </c>
      <c r="N43" s="8">
        <v>4373.8962753208425</v>
      </c>
      <c r="O43" s="8">
        <v>4525.9498610146247</v>
      </c>
      <c r="P43" s="8">
        <v>3083.7947537123609</v>
      </c>
      <c r="Q43" s="8">
        <v>2917.2627228409547</v>
      </c>
      <c r="R43" s="8">
        <v>2823.6635611501506</v>
      </c>
      <c r="S43" s="8">
        <v>2745.0156619597615</v>
      </c>
      <c r="T43" s="8">
        <v>2647.8071506373135</v>
      </c>
      <c r="U43" s="8">
        <v>2449.1361940501242</v>
      </c>
      <c r="V43" s="8">
        <v>2417.1012476206452</v>
      </c>
      <c r="W43" s="8">
        <v>2019.6140728249109</v>
      </c>
      <c r="X43" s="8">
        <v>2341.9360199277417</v>
      </c>
      <c r="Y43" s="8">
        <v>1969.2391658987201</v>
      </c>
      <c r="Z43" s="8">
        <v>2013.7898587902882</v>
      </c>
    </row>
    <row r="44" spans="1:26" ht="11.25" customHeight="1" x14ac:dyDescent="0.2">
      <c r="A44" s="28" t="s">
        <v>74</v>
      </c>
      <c r="B44" s="7" t="s">
        <v>75</v>
      </c>
      <c r="C44" s="8">
        <v>8.960646299441116</v>
      </c>
      <c r="D44" s="8">
        <v>0</v>
      </c>
      <c r="E44" s="8">
        <v>0</v>
      </c>
      <c r="F44" s="8">
        <v>0</v>
      </c>
      <c r="G44" s="8">
        <v>0</v>
      </c>
      <c r="H44" s="8">
        <v>2.033519905005535</v>
      </c>
      <c r="I44" s="8">
        <v>0</v>
      </c>
      <c r="J44" s="8">
        <v>0</v>
      </c>
      <c r="K44" s="8">
        <v>2.2540347049460445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2.2762687310450596</v>
      </c>
      <c r="D45" s="8">
        <v>2.2826819316519531</v>
      </c>
      <c r="E45" s="8">
        <v>6.8189610548591961</v>
      </c>
      <c r="F45" s="8">
        <v>4.6264349112593344</v>
      </c>
      <c r="G45" s="8">
        <v>8.9547060065239243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0.90076411006967694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1.0663005932085492</v>
      </c>
      <c r="D61" s="49">
        <f t="shared" ref="D61:X61" si="33">SUM(D62:D72)</f>
        <v>4.3314505382308601</v>
      </c>
      <c r="E61" s="49">
        <f t="shared" si="33"/>
        <v>11.298040980667309</v>
      </c>
      <c r="F61" s="49">
        <f t="shared" si="33"/>
        <v>11.058378757252767</v>
      </c>
      <c r="G61" s="49">
        <f t="shared" si="33"/>
        <v>10.356371117596602</v>
      </c>
      <c r="H61" s="49">
        <f t="shared" si="33"/>
        <v>26.843572331690549</v>
      </c>
      <c r="I61" s="49">
        <f t="shared" si="33"/>
        <v>34.160973516265578</v>
      </c>
      <c r="J61" s="49">
        <f t="shared" si="33"/>
        <v>50.162360530617036</v>
      </c>
      <c r="K61" s="49">
        <f t="shared" si="33"/>
        <v>52.633927379415198</v>
      </c>
      <c r="L61" s="49">
        <f t="shared" si="33"/>
        <v>56.88360474150867</v>
      </c>
      <c r="M61" s="49">
        <f t="shared" si="33"/>
        <v>57.79922358318084</v>
      </c>
      <c r="N61" s="49">
        <f t="shared" si="33"/>
        <v>55.153700606444325</v>
      </c>
      <c r="O61" s="49">
        <f t="shared" si="33"/>
        <v>60.450579788687961</v>
      </c>
      <c r="P61" s="49">
        <f t="shared" si="33"/>
        <v>56.420394984520918</v>
      </c>
      <c r="Q61" s="49">
        <f t="shared" si="33"/>
        <v>62.874903746373647</v>
      </c>
      <c r="R61" s="49">
        <f t="shared" si="33"/>
        <v>52.585923382158107</v>
      </c>
      <c r="S61" s="49">
        <f t="shared" si="33"/>
        <v>76.215597122442418</v>
      </c>
      <c r="T61" s="49">
        <f t="shared" si="33"/>
        <v>75.1196241603446</v>
      </c>
      <c r="U61" s="49">
        <f t="shared" si="33"/>
        <v>72.807727696933654</v>
      </c>
      <c r="V61" s="49">
        <f t="shared" si="33"/>
        <v>69.293124350203087</v>
      </c>
      <c r="W61" s="49">
        <f t="shared" si="33"/>
        <v>71.902430073691519</v>
      </c>
      <c r="X61" s="49">
        <f t="shared" si="33"/>
        <v>85.589843317524966</v>
      </c>
      <c r="Y61" s="49">
        <f t="shared" ref="Y61:Z61" si="34">SUM(Y62:Y72)</f>
        <v>79.303535275324961</v>
      </c>
      <c r="Z61" s="49">
        <f t="shared" si="34"/>
        <v>134.43358197393533</v>
      </c>
    </row>
    <row r="62" spans="1:26" ht="11.25" customHeight="1" x14ac:dyDescent="0.2">
      <c r="A62" s="50" t="s">
        <v>92</v>
      </c>
      <c r="B62" s="51" t="s">
        <v>93</v>
      </c>
      <c r="C62" s="52">
        <v>1.0663005932085492</v>
      </c>
      <c r="D62" s="52">
        <v>4.3314505382308601</v>
      </c>
      <c r="E62" s="52">
        <v>11.298040980667309</v>
      </c>
      <c r="F62" s="52">
        <v>11.058378757252767</v>
      </c>
      <c r="G62" s="52">
        <v>0.33433728269196394</v>
      </c>
      <c r="H62" s="52">
        <v>2.0641057895120722</v>
      </c>
      <c r="I62" s="52">
        <v>1.7653933474493191</v>
      </c>
      <c r="J62" s="52">
        <v>4.6063266740067181</v>
      </c>
      <c r="K62" s="52">
        <v>0.51192263537639593</v>
      </c>
      <c r="L62" s="52">
        <v>0.289786213986095</v>
      </c>
      <c r="M62" s="52">
        <v>2.8775841689089202E-2</v>
      </c>
      <c r="N62" s="52">
        <v>0.11156127221793499</v>
      </c>
      <c r="O62" s="52">
        <v>0.11406768756260484</v>
      </c>
      <c r="P62" s="52">
        <v>1.1152280213792296</v>
      </c>
      <c r="Q62" s="52">
        <v>1.139043482940846</v>
      </c>
      <c r="R62" s="52">
        <v>0.17768651269083105</v>
      </c>
      <c r="S62" s="52">
        <v>0.47487385457997333</v>
      </c>
      <c r="T62" s="52">
        <v>0.43162015587835467</v>
      </c>
      <c r="U62" s="52">
        <v>0.13275404027735785</v>
      </c>
      <c r="V62" s="52">
        <v>0.11562047170347366</v>
      </c>
      <c r="W62" s="52">
        <v>0.12825109654285288</v>
      </c>
      <c r="X62" s="52">
        <v>8.4473733570537834E-2</v>
      </c>
      <c r="Y62" s="52">
        <v>0.10535797742346852</v>
      </c>
      <c r="Z62" s="52">
        <v>0.1498186709293704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8.8112912360436599</v>
      </c>
      <c r="Z68" s="52">
        <v>9.4450328276212385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10.022033834904638</v>
      </c>
      <c r="H69" s="52">
        <v>24.779466542178476</v>
      </c>
      <c r="I69" s="52">
        <v>32.395580168816259</v>
      </c>
      <c r="J69" s="52">
        <v>45.55603385661032</v>
      </c>
      <c r="K69" s="52">
        <v>52.122004744038804</v>
      </c>
      <c r="L69" s="52">
        <v>56.593818527522572</v>
      </c>
      <c r="M69" s="52">
        <v>57.770447741491751</v>
      </c>
      <c r="N69" s="52">
        <v>55.042139334226391</v>
      </c>
      <c r="O69" s="52">
        <v>60.336512101125358</v>
      </c>
      <c r="P69" s="52">
        <v>55.305166963141687</v>
      </c>
      <c r="Q69" s="52">
        <v>61.735860263432798</v>
      </c>
      <c r="R69" s="52">
        <v>52.408236869467274</v>
      </c>
      <c r="S69" s="52">
        <v>75.74072326786245</v>
      </c>
      <c r="T69" s="52">
        <v>74.688004004466251</v>
      </c>
      <c r="U69" s="52">
        <v>72.674973656656292</v>
      </c>
      <c r="V69" s="52">
        <v>69.177503878499607</v>
      </c>
      <c r="W69" s="52">
        <v>71.774178977148665</v>
      </c>
      <c r="X69" s="52">
        <v>85.505369583954433</v>
      </c>
      <c r="Y69" s="52">
        <v>70.386886061857837</v>
      </c>
      <c r="Z69" s="52">
        <v>124.83873047538474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0</v>
      </c>
      <c r="O61" s="49">
        <f t="shared" si="33"/>
        <v>0</v>
      </c>
      <c r="P61" s="49">
        <f t="shared" si="33"/>
        <v>0</v>
      </c>
      <c r="Q61" s="49">
        <f t="shared" si="33"/>
        <v>0</v>
      </c>
      <c r="R61" s="49">
        <f t="shared" si="33"/>
        <v>0</v>
      </c>
      <c r="S61" s="49">
        <f t="shared" si="33"/>
        <v>0</v>
      </c>
      <c r="T61" s="49">
        <f t="shared" si="33"/>
        <v>0</v>
      </c>
      <c r="U61" s="49">
        <f t="shared" si="33"/>
        <v>0</v>
      </c>
      <c r="V61" s="49">
        <f t="shared" si="33"/>
        <v>0</v>
      </c>
      <c r="W61" s="49">
        <f t="shared" si="33"/>
        <v>0</v>
      </c>
      <c r="X61" s="49">
        <f t="shared" si="33"/>
        <v>0</v>
      </c>
      <c r="Y61" s="49">
        <f t="shared" ref="Y61:Z61" si="34">SUM(Y62:Y72)</f>
        <v>0</v>
      </c>
      <c r="Z61" s="49">
        <f t="shared" si="34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250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2962.2245592630275</v>
      </c>
      <c r="D2" s="21">
        <f t="shared" ref="D2:X2" si="0">SUM(D3,D17,D22,D25,D26,D51,D52)</f>
        <v>2701.6263975419611</v>
      </c>
      <c r="E2" s="21">
        <f t="shared" si="0"/>
        <v>2659.0540256162212</v>
      </c>
      <c r="F2" s="21">
        <f t="shared" si="0"/>
        <v>2475.4824026041465</v>
      </c>
      <c r="G2" s="21">
        <f t="shared" si="0"/>
        <v>2499.2382174511918</v>
      </c>
      <c r="H2" s="21">
        <f t="shared" si="0"/>
        <v>2323.9106773800941</v>
      </c>
      <c r="I2" s="21">
        <f t="shared" si="0"/>
        <v>2509.1611758516769</v>
      </c>
      <c r="J2" s="21">
        <f t="shared" si="0"/>
        <v>2710.8778309087165</v>
      </c>
      <c r="K2" s="21">
        <f t="shared" si="0"/>
        <v>2593.6563399600432</v>
      </c>
      <c r="L2" s="21">
        <f t="shared" si="0"/>
        <v>2207.9726030677011</v>
      </c>
      <c r="M2" s="21">
        <f t="shared" si="0"/>
        <v>2427.2328485449793</v>
      </c>
      <c r="N2" s="21">
        <f t="shared" si="0"/>
        <v>2094.4407613814701</v>
      </c>
      <c r="O2" s="21">
        <f t="shared" si="0"/>
        <v>1986.7758912164973</v>
      </c>
      <c r="P2" s="21">
        <f t="shared" si="0"/>
        <v>1559.8994892184305</v>
      </c>
      <c r="Q2" s="21">
        <f t="shared" si="0"/>
        <v>1466.6784846205194</v>
      </c>
      <c r="R2" s="21">
        <f t="shared" si="0"/>
        <v>1454.296643769499</v>
      </c>
      <c r="S2" s="21">
        <f t="shared" si="0"/>
        <v>1363.1943272110561</v>
      </c>
      <c r="T2" s="21">
        <f t="shared" si="0"/>
        <v>1388.9699104899444</v>
      </c>
      <c r="U2" s="21">
        <f t="shared" si="0"/>
        <v>1412.9479537666857</v>
      </c>
      <c r="V2" s="21">
        <f t="shared" si="0"/>
        <v>1411.1595767351844</v>
      </c>
      <c r="W2" s="21">
        <f t="shared" si="0"/>
        <v>1321.1611944358369</v>
      </c>
      <c r="X2" s="21">
        <f t="shared" si="0"/>
        <v>1547.4752731744536</v>
      </c>
      <c r="Y2" s="21">
        <f t="shared" ref="Y2:Z2" si="1">SUM(Y3,Y17,Y22,Y25,Y26,Y51,Y52)</f>
        <v>1266.1685904532055</v>
      </c>
      <c r="Z2" s="21">
        <f t="shared" si="1"/>
        <v>1086.7188883674146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9.0056582558992755</v>
      </c>
      <c r="D3" s="24">
        <f t="shared" ref="D3:X3" si="3">SUM(D4,D8,D11)</f>
        <v>27.83289585758558</v>
      </c>
      <c r="E3" s="24">
        <f t="shared" si="3"/>
        <v>24.346500256056629</v>
      </c>
      <c r="F3" s="24">
        <f t="shared" si="3"/>
        <v>3.3850510823350697</v>
      </c>
      <c r="G3" s="24">
        <f t="shared" si="3"/>
        <v>4.1474986582150297</v>
      </c>
      <c r="H3" s="24">
        <f t="shared" si="3"/>
        <v>3.661642510265898</v>
      </c>
      <c r="I3" s="24">
        <f t="shared" si="3"/>
        <v>1.1115321892718324</v>
      </c>
      <c r="J3" s="24">
        <f t="shared" si="3"/>
        <v>1.065056963964796</v>
      </c>
      <c r="K3" s="24">
        <f t="shared" si="3"/>
        <v>0.90859964882175359</v>
      </c>
      <c r="L3" s="24">
        <f t="shared" si="3"/>
        <v>0.43777527660021542</v>
      </c>
      <c r="M3" s="24">
        <f t="shared" si="3"/>
        <v>0.42546242351859015</v>
      </c>
      <c r="N3" s="24">
        <f t="shared" si="3"/>
        <v>0.41832386231325536</v>
      </c>
      <c r="O3" s="24">
        <f t="shared" si="3"/>
        <v>0.33094487112334858</v>
      </c>
      <c r="P3" s="24">
        <f t="shared" si="3"/>
        <v>0.32936717079093292</v>
      </c>
      <c r="Q3" s="24">
        <f t="shared" si="3"/>
        <v>1.0239898214744736</v>
      </c>
      <c r="R3" s="24">
        <f t="shared" si="3"/>
        <v>1.1273037996481008</v>
      </c>
      <c r="S3" s="24">
        <f t="shared" si="3"/>
        <v>1.1023377708192157</v>
      </c>
      <c r="T3" s="24">
        <f t="shared" si="3"/>
        <v>1.417168188847423</v>
      </c>
      <c r="U3" s="24">
        <f t="shared" si="3"/>
        <v>1.0627016470100494</v>
      </c>
      <c r="V3" s="24">
        <f t="shared" si="3"/>
        <v>0.67296677884995848</v>
      </c>
      <c r="W3" s="24">
        <f t="shared" si="3"/>
        <v>0.55756386345494691</v>
      </c>
      <c r="X3" s="24">
        <f t="shared" si="3"/>
        <v>0.63016258219577503</v>
      </c>
      <c r="Y3" s="24">
        <f t="shared" ref="Y3:Z3" si="4">SUM(Y4,Y8,Y11)</f>
        <v>0.75362351192540333</v>
      </c>
      <c r="Z3" s="24">
        <f t="shared" si="4"/>
        <v>0.5569436377029745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7.7882791439117947</v>
      </c>
      <c r="D4" s="19">
        <f t="shared" ref="D4:X4" si="6">SUM(D5:D7)</f>
        <v>24.071152021754553</v>
      </c>
      <c r="E4" s="19">
        <f t="shared" si="6"/>
        <v>20.511005045777285</v>
      </c>
      <c r="F4" s="19">
        <f t="shared" si="6"/>
        <v>0.72888171729103246</v>
      </c>
      <c r="G4" s="19">
        <f t="shared" si="6"/>
        <v>0.32466042834421671</v>
      </c>
      <c r="H4" s="19">
        <f t="shared" si="6"/>
        <v>0.26938843000778984</v>
      </c>
      <c r="I4" s="19">
        <f t="shared" si="6"/>
        <v>0.7581499265168189</v>
      </c>
      <c r="J4" s="19">
        <f t="shared" si="6"/>
        <v>0.73581076195648787</v>
      </c>
      <c r="K4" s="19">
        <f t="shared" si="6"/>
        <v>0.60876815205721213</v>
      </c>
      <c r="L4" s="19">
        <f t="shared" si="6"/>
        <v>9.7445693618423979E-2</v>
      </c>
      <c r="M4" s="19">
        <f t="shared" si="6"/>
        <v>7.0890692280010784E-2</v>
      </c>
      <c r="N4" s="19">
        <f t="shared" si="6"/>
        <v>7.2973354681463723E-2</v>
      </c>
      <c r="O4" s="19">
        <f t="shared" si="6"/>
        <v>7.1551567009340761E-2</v>
      </c>
      <c r="P4" s="19">
        <f t="shared" si="6"/>
        <v>6.8817605410339905E-2</v>
      </c>
      <c r="Q4" s="19">
        <f t="shared" si="6"/>
        <v>0.6787067367061127</v>
      </c>
      <c r="R4" s="19">
        <f t="shared" si="6"/>
        <v>0.76590178036895362</v>
      </c>
      <c r="S4" s="19">
        <f t="shared" si="6"/>
        <v>0.72414126793885258</v>
      </c>
      <c r="T4" s="19">
        <f t="shared" si="6"/>
        <v>0.71296953548758213</v>
      </c>
      <c r="U4" s="19">
        <f t="shared" si="6"/>
        <v>0.74059276881905112</v>
      </c>
      <c r="V4" s="19">
        <f t="shared" si="6"/>
        <v>0.49263355245546503</v>
      </c>
      <c r="W4" s="19">
        <f t="shared" si="6"/>
        <v>0.55756386345494691</v>
      </c>
      <c r="X4" s="19">
        <f t="shared" si="6"/>
        <v>0.63016258219577503</v>
      </c>
      <c r="Y4" s="19">
        <f t="shared" ref="Y4:Z4" si="7">SUM(Y5:Y7)</f>
        <v>0.75362351192540333</v>
      </c>
      <c r="Z4" s="19">
        <f t="shared" si="7"/>
        <v>0.5569436377029745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7.7882791439117947</v>
      </c>
      <c r="D7" s="8">
        <v>24.071152021754553</v>
      </c>
      <c r="E7" s="8">
        <v>20.511005045777285</v>
      </c>
      <c r="F7" s="8">
        <v>0.72888171729103246</v>
      </c>
      <c r="G7" s="8">
        <v>0.32466042834421671</v>
      </c>
      <c r="H7" s="8">
        <v>0.26938843000778984</v>
      </c>
      <c r="I7" s="8">
        <v>0.7581499265168189</v>
      </c>
      <c r="J7" s="8">
        <v>0.73581076195648787</v>
      </c>
      <c r="K7" s="8">
        <v>0.60876815205721213</v>
      </c>
      <c r="L7" s="8">
        <v>9.7445693618423979E-2</v>
      </c>
      <c r="M7" s="8">
        <v>7.0890692280010784E-2</v>
      </c>
      <c r="N7" s="8">
        <v>7.2973354681463723E-2</v>
      </c>
      <c r="O7" s="8">
        <v>7.1551567009340761E-2</v>
      </c>
      <c r="P7" s="8">
        <v>6.8817605410339905E-2</v>
      </c>
      <c r="Q7" s="8">
        <v>0.6787067367061127</v>
      </c>
      <c r="R7" s="8">
        <v>0.76590178036895362</v>
      </c>
      <c r="S7" s="8">
        <v>0.72414126793885258</v>
      </c>
      <c r="T7" s="8">
        <v>0.71296953548758213</v>
      </c>
      <c r="U7" s="8">
        <v>0.74059276881905112</v>
      </c>
      <c r="V7" s="8">
        <v>0.49263355245546503</v>
      </c>
      <c r="W7" s="8">
        <v>0.55756386345494691</v>
      </c>
      <c r="X7" s="8">
        <v>0.63016258219577503</v>
      </c>
      <c r="Y7" s="8">
        <v>0.75362351192540333</v>
      </c>
      <c r="Z7" s="8">
        <v>0.5569436377029745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0.28605968990598196</v>
      </c>
      <c r="D8" s="19">
        <f t="shared" ref="D8:X8" si="9">SUM(D9:D10)</f>
        <v>1.7791684906422405</v>
      </c>
      <c r="E8" s="19">
        <f t="shared" si="9"/>
        <v>2.1447666104403544</v>
      </c>
      <c r="F8" s="19">
        <f t="shared" si="9"/>
        <v>1.101422358130647</v>
      </c>
      <c r="G8" s="19">
        <f t="shared" si="9"/>
        <v>1.4474993404041712</v>
      </c>
      <c r="H8" s="19">
        <f t="shared" si="9"/>
        <v>1.8704710536671136</v>
      </c>
      <c r="I8" s="19">
        <f t="shared" si="9"/>
        <v>0.3533822627550135</v>
      </c>
      <c r="J8" s="19">
        <f t="shared" si="9"/>
        <v>0.32924620200830818</v>
      </c>
      <c r="K8" s="19">
        <f t="shared" si="9"/>
        <v>0.29983149676454141</v>
      </c>
      <c r="L8" s="19">
        <f t="shared" si="9"/>
        <v>0.34032958298179145</v>
      </c>
      <c r="M8" s="19">
        <f t="shared" si="9"/>
        <v>0.35457173123857938</v>
      </c>
      <c r="N8" s="19">
        <f t="shared" si="9"/>
        <v>0.34535050763179165</v>
      </c>
      <c r="O8" s="19">
        <f t="shared" si="9"/>
        <v>0.25939330411400785</v>
      </c>
      <c r="P8" s="19">
        <f t="shared" si="9"/>
        <v>0.26054956538059298</v>
      </c>
      <c r="Q8" s="19">
        <f t="shared" si="9"/>
        <v>0.34528308476836089</v>
      </c>
      <c r="R8" s="19">
        <f t="shared" si="9"/>
        <v>0.36140201927914717</v>
      </c>
      <c r="S8" s="19">
        <f t="shared" si="9"/>
        <v>0.37819650288036305</v>
      </c>
      <c r="T8" s="19">
        <f t="shared" si="9"/>
        <v>0.70419865335984089</v>
      </c>
      <c r="U8" s="19">
        <f t="shared" si="9"/>
        <v>0.32210887819099826</v>
      </c>
      <c r="V8" s="19">
        <f t="shared" si="9"/>
        <v>0.1803332263944934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2.1447666104403544</v>
      </c>
      <c r="F9" s="8">
        <v>0</v>
      </c>
      <c r="G9" s="8">
        <v>1.4474993404041712</v>
      </c>
      <c r="H9" s="8">
        <v>1.5913863997010216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0.39215867407422722</v>
      </c>
      <c r="U9" s="8">
        <v>0.32210887819099826</v>
      </c>
      <c r="V9" s="8">
        <v>0.1803332263944934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0.28605968990598196</v>
      </c>
      <c r="D10" s="8">
        <v>1.7791684906422405</v>
      </c>
      <c r="E10" s="8">
        <v>0</v>
      </c>
      <c r="F10" s="8">
        <v>1.101422358130647</v>
      </c>
      <c r="G10" s="8">
        <v>0</v>
      </c>
      <c r="H10" s="8">
        <v>0.27908465396609217</v>
      </c>
      <c r="I10" s="8">
        <v>0.3533822627550135</v>
      </c>
      <c r="J10" s="8">
        <v>0.32924620200830818</v>
      </c>
      <c r="K10" s="8">
        <v>0.29983149676454141</v>
      </c>
      <c r="L10" s="8">
        <v>0.34032958298179145</v>
      </c>
      <c r="M10" s="8">
        <v>0.35457173123857938</v>
      </c>
      <c r="N10" s="8">
        <v>0.34535050763179165</v>
      </c>
      <c r="O10" s="8">
        <v>0.25939330411400785</v>
      </c>
      <c r="P10" s="8">
        <v>0.26054956538059298</v>
      </c>
      <c r="Q10" s="8">
        <v>0.34528308476836089</v>
      </c>
      <c r="R10" s="8">
        <v>0.36140201927914717</v>
      </c>
      <c r="S10" s="8">
        <v>0.37819650288036305</v>
      </c>
      <c r="T10" s="8">
        <v>0.31203997928561367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0.93131942208149898</v>
      </c>
      <c r="D11" s="19">
        <f t="shared" ref="D11:X11" si="12">SUM(D12:D16)</f>
        <v>1.9825753451887849</v>
      </c>
      <c r="E11" s="19">
        <f t="shared" si="12"/>
        <v>1.6907285998389907</v>
      </c>
      <c r="F11" s="19">
        <f t="shared" si="12"/>
        <v>1.5547470069133902</v>
      </c>
      <c r="G11" s="19">
        <f t="shared" si="12"/>
        <v>2.3753388894666414</v>
      </c>
      <c r="H11" s="19">
        <f t="shared" si="12"/>
        <v>1.5217830265909944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0.93131942208149898</v>
      </c>
      <c r="D16" s="8">
        <v>1.9825753451887849</v>
      </c>
      <c r="E16" s="8">
        <v>1.6907285998389907</v>
      </c>
      <c r="F16" s="8">
        <v>1.5547470069133902</v>
      </c>
      <c r="G16" s="8">
        <v>2.3753388894666414</v>
      </c>
      <c r="H16" s="8">
        <v>1.5217830265909944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2953.2189010071284</v>
      </c>
      <c r="D26" s="27">
        <f t="shared" ref="D26:X26" si="21">SUM(D27,D33)</f>
        <v>2673.7935016843753</v>
      </c>
      <c r="E26" s="27">
        <f t="shared" si="21"/>
        <v>2634.7075253601647</v>
      </c>
      <c r="F26" s="27">
        <f t="shared" si="21"/>
        <v>2472.0973515218116</v>
      </c>
      <c r="G26" s="27">
        <f t="shared" si="21"/>
        <v>2495.0907187929765</v>
      </c>
      <c r="H26" s="27">
        <f t="shared" si="21"/>
        <v>2320.2490348698279</v>
      </c>
      <c r="I26" s="27">
        <f t="shared" si="21"/>
        <v>2508.0496436624053</v>
      </c>
      <c r="J26" s="27">
        <f t="shared" si="21"/>
        <v>2709.8127739447518</v>
      </c>
      <c r="K26" s="27">
        <f t="shared" si="21"/>
        <v>2592.7477403112216</v>
      </c>
      <c r="L26" s="27">
        <f t="shared" si="21"/>
        <v>2207.5348277911007</v>
      </c>
      <c r="M26" s="27">
        <f t="shared" si="21"/>
        <v>2426.8073861214607</v>
      </c>
      <c r="N26" s="27">
        <f t="shared" si="21"/>
        <v>2094.0224375191569</v>
      </c>
      <c r="O26" s="27">
        <f t="shared" si="21"/>
        <v>1986.4449463453739</v>
      </c>
      <c r="P26" s="27">
        <f t="shared" si="21"/>
        <v>1559.5701220476396</v>
      </c>
      <c r="Q26" s="27">
        <f t="shared" si="21"/>
        <v>1465.6544947990449</v>
      </c>
      <c r="R26" s="27">
        <f t="shared" si="21"/>
        <v>1453.1693399698509</v>
      </c>
      <c r="S26" s="27">
        <f t="shared" si="21"/>
        <v>1362.0919894402368</v>
      </c>
      <c r="T26" s="27">
        <f t="shared" si="21"/>
        <v>1387.5527423010969</v>
      </c>
      <c r="U26" s="27">
        <f t="shared" si="21"/>
        <v>1411.8852521196757</v>
      </c>
      <c r="V26" s="27">
        <f t="shared" si="21"/>
        <v>1410.4866099563344</v>
      </c>
      <c r="W26" s="27">
        <f t="shared" si="21"/>
        <v>1320.6036305723819</v>
      </c>
      <c r="X26" s="27">
        <f t="shared" si="21"/>
        <v>1546.8451105922579</v>
      </c>
      <c r="Y26" s="27">
        <f t="shared" ref="Y26:Z26" si="22">SUM(Y27,Y33)</f>
        <v>1265.4149669412802</v>
      </c>
      <c r="Z26" s="27">
        <f t="shared" si="22"/>
        <v>1086.1619447297116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2953.2189010071284</v>
      </c>
      <c r="D33" s="19">
        <f t="shared" ref="D33:X33" si="27">SUM(D34:D50)</f>
        <v>2673.7935016843753</v>
      </c>
      <c r="E33" s="19">
        <f t="shared" si="27"/>
        <v>2634.7075253601647</v>
      </c>
      <c r="F33" s="19">
        <f t="shared" si="27"/>
        <v>2472.0973515218116</v>
      </c>
      <c r="G33" s="19">
        <f t="shared" si="27"/>
        <v>2495.0907187929765</v>
      </c>
      <c r="H33" s="19">
        <f t="shared" si="27"/>
        <v>2320.2490348698279</v>
      </c>
      <c r="I33" s="19">
        <f t="shared" si="27"/>
        <v>2508.0496436624053</v>
      </c>
      <c r="J33" s="19">
        <f t="shared" si="27"/>
        <v>2709.8127739447518</v>
      </c>
      <c r="K33" s="19">
        <f t="shared" si="27"/>
        <v>2592.7477403112216</v>
      </c>
      <c r="L33" s="19">
        <f t="shared" si="27"/>
        <v>2207.5348277911007</v>
      </c>
      <c r="M33" s="19">
        <f t="shared" si="27"/>
        <v>2426.8073861214607</v>
      </c>
      <c r="N33" s="19">
        <f t="shared" si="27"/>
        <v>2094.0224375191569</v>
      </c>
      <c r="O33" s="19">
        <f t="shared" si="27"/>
        <v>1986.4449463453739</v>
      </c>
      <c r="P33" s="19">
        <f t="shared" si="27"/>
        <v>1559.5701220476396</v>
      </c>
      <c r="Q33" s="19">
        <f t="shared" si="27"/>
        <v>1465.6544947990449</v>
      </c>
      <c r="R33" s="19">
        <f t="shared" si="27"/>
        <v>1453.1693399698509</v>
      </c>
      <c r="S33" s="19">
        <f t="shared" si="27"/>
        <v>1362.0919894402368</v>
      </c>
      <c r="T33" s="19">
        <f t="shared" si="27"/>
        <v>1387.5527423010969</v>
      </c>
      <c r="U33" s="19">
        <f t="shared" si="27"/>
        <v>1411.8852521196757</v>
      </c>
      <c r="V33" s="19">
        <f t="shared" si="27"/>
        <v>1410.4866099563344</v>
      </c>
      <c r="W33" s="19">
        <f t="shared" si="27"/>
        <v>1320.6036305723819</v>
      </c>
      <c r="X33" s="19">
        <f t="shared" si="27"/>
        <v>1546.8451105922579</v>
      </c>
      <c r="Y33" s="19">
        <f t="shared" ref="Y33:Z33" si="28">SUM(Y34:Y50)</f>
        <v>1265.4149669412802</v>
      </c>
      <c r="Z33" s="19">
        <f t="shared" si="28"/>
        <v>1086.1619447297116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1.1409232944378034E-4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8.1141841062589099E-4</v>
      </c>
      <c r="U37" s="8">
        <v>8.477174700929484E-4</v>
      </c>
      <c r="V37" s="8">
        <v>8.390870497103299E-4</v>
      </c>
      <c r="W37" s="8">
        <v>7.6983729269877016E-4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2948.7156937176142</v>
      </c>
      <c r="D43" s="8">
        <v>2672.843653616027</v>
      </c>
      <c r="E43" s="8">
        <v>2631.8288964150238</v>
      </c>
      <c r="F43" s="8">
        <v>2470.2587264330709</v>
      </c>
      <c r="G43" s="8">
        <v>2491.1153047995003</v>
      </c>
      <c r="H43" s="8">
        <v>2319.1556566948334</v>
      </c>
      <c r="I43" s="8">
        <v>2508.0496436624053</v>
      </c>
      <c r="J43" s="8">
        <v>2709.8127739447518</v>
      </c>
      <c r="K43" s="8">
        <v>2591.8748769361678</v>
      </c>
      <c r="L43" s="8">
        <v>2207.5348277911007</v>
      </c>
      <c r="M43" s="8">
        <v>2426.8073861214607</v>
      </c>
      <c r="N43" s="8">
        <v>2094.0224375191569</v>
      </c>
      <c r="O43" s="8">
        <v>1986.4449463453739</v>
      </c>
      <c r="P43" s="8">
        <v>1559.5701220476396</v>
      </c>
      <c r="Q43" s="8">
        <v>1465.6544947990449</v>
      </c>
      <c r="R43" s="8">
        <v>1453.1693399698509</v>
      </c>
      <c r="S43" s="8">
        <v>1362.0919894402368</v>
      </c>
      <c r="T43" s="8">
        <v>1387.5519308826863</v>
      </c>
      <c r="U43" s="8">
        <v>1411.8842903098762</v>
      </c>
      <c r="V43" s="8">
        <v>1410.4005759793545</v>
      </c>
      <c r="W43" s="8">
        <v>1320.6028607350893</v>
      </c>
      <c r="X43" s="8">
        <v>1546.8451105922579</v>
      </c>
      <c r="Y43" s="8">
        <v>1265.4149669412802</v>
      </c>
      <c r="Z43" s="8">
        <v>1086.1619447297116</v>
      </c>
    </row>
    <row r="44" spans="1:26" ht="11.25" customHeight="1" x14ac:dyDescent="0.2">
      <c r="A44" s="28" t="s">
        <v>74</v>
      </c>
      <c r="B44" s="7" t="s">
        <v>75</v>
      </c>
      <c r="C44" s="8">
        <v>3.5469460205588881</v>
      </c>
      <c r="D44" s="8">
        <v>0</v>
      </c>
      <c r="E44" s="8">
        <v>0</v>
      </c>
      <c r="F44" s="8">
        <v>0</v>
      </c>
      <c r="G44" s="8">
        <v>0</v>
      </c>
      <c r="H44" s="8">
        <v>1.0933781749944655</v>
      </c>
      <c r="I44" s="8">
        <v>0</v>
      </c>
      <c r="J44" s="8">
        <v>0</v>
      </c>
      <c r="K44" s="8">
        <v>0.87286337505395595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0.95626126895494068</v>
      </c>
      <c r="D45" s="8">
        <v>0.94984806834804691</v>
      </c>
      <c r="E45" s="8">
        <v>2.8786289451408034</v>
      </c>
      <c r="F45" s="8">
        <v>1.8386250887406645</v>
      </c>
      <c r="G45" s="8">
        <v>3.9754139934760766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8.5194889930323356E-2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0.38965460679145097</v>
      </c>
      <c r="D61" s="49">
        <f t="shared" ref="D61:X61" si="33">SUM(D62:D72)</f>
        <v>2.1645046617691381</v>
      </c>
      <c r="E61" s="49">
        <f t="shared" si="33"/>
        <v>5.8379590193326916</v>
      </c>
      <c r="F61" s="49">
        <f t="shared" si="33"/>
        <v>3.3894868427472318</v>
      </c>
      <c r="G61" s="49">
        <f t="shared" si="33"/>
        <v>3.2405884024033935</v>
      </c>
      <c r="H61" s="49">
        <f t="shared" si="33"/>
        <v>9.3953236683094339</v>
      </c>
      <c r="I61" s="49">
        <f t="shared" si="33"/>
        <v>14.419894643734427</v>
      </c>
      <c r="J61" s="49">
        <f t="shared" si="33"/>
        <v>21.230642029382949</v>
      </c>
      <c r="K61" s="49">
        <f t="shared" si="33"/>
        <v>18.306340620584812</v>
      </c>
      <c r="L61" s="49">
        <f t="shared" si="33"/>
        <v>18.614855098491322</v>
      </c>
      <c r="M61" s="49">
        <f t="shared" si="33"/>
        <v>19.827295616819153</v>
      </c>
      <c r="N61" s="49">
        <f t="shared" si="33"/>
        <v>23.609016033555676</v>
      </c>
      <c r="O61" s="49">
        <f t="shared" si="33"/>
        <v>31.884390291312034</v>
      </c>
      <c r="P61" s="49">
        <f t="shared" si="33"/>
        <v>25.195354775479093</v>
      </c>
      <c r="Q61" s="49">
        <f t="shared" si="33"/>
        <v>29.358382173626378</v>
      </c>
      <c r="R61" s="49">
        <f t="shared" si="33"/>
        <v>25.176099817841884</v>
      </c>
      <c r="S61" s="49">
        <f t="shared" si="33"/>
        <v>31.789853277557562</v>
      </c>
      <c r="T61" s="49">
        <f t="shared" si="33"/>
        <v>27.775299359655392</v>
      </c>
      <c r="U61" s="49">
        <f t="shared" si="33"/>
        <v>29.341288783066361</v>
      </c>
      <c r="V61" s="49">
        <f t="shared" si="33"/>
        <v>28.848379329796913</v>
      </c>
      <c r="W61" s="49">
        <f t="shared" si="33"/>
        <v>37.527278246308462</v>
      </c>
      <c r="X61" s="49">
        <f t="shared" si="33"/>
        <v>51.88818788247503</v>
      </c>
      <c r="Y61" s="49">
        <f t="shared" ref="Y61:Z61" si="34">SUM(Y62:Y72)</f>
        <v>39.224042644675016</v>
      </c>
      <c r="Z61" s="49">
        <f t="shared" si="34"/>
        <v>48.908557226064659</v>
      </c>
    </row>
    <row r="62" spans="1:26" ht="11.25" customHeight="1" x14ac:dyDescent="0.2">
      <c r="A62" s="50" t="s">
        <v>92</v>
      </c>
      <c r="B62" s="51" t="s">
        <v>93</v>
      </c>
      <c r="C62" s="52">
        <v>0.38965460679145097</v>
      </c>
      <c r="D62" s="52">
        <v>2.1645046617691381</v>
      </c>
      <c r="E62" s="52">
        <v>5.8379590193326916</v>
      </c>
      <c r="F62" s="52">
        <v>3.3894868427472318</v>
      </c>
      <c r="G62" s="52">
        <v>0.11361791730803607</v>
      </c>
      <c r="H62" s="52">
        <v>1.1066590104879275</v>
      </c>
      <c r="I62" s="52">
        <v>1.0691026525506808</v>
      </c>
      <c r="J62" s="52">
        <v>1.92430372599328</v>
      </c>
      <c r="K62" s="52">
        <v>0.19488696462360372</v>
      </c>
      <c r="L62" s="52">
        <v>8.0754586013904867E-2</v>
      </c>
      <c r="M62" s="52">
        <v>5.8993583109107932E-3</v>
      </c>
      <c r="N62" s="52">
        <v>3.5203527782064988E-2</v>
      </c>
      <c r="O62" s="52">
        <v>3.310031243739512E-2</v>
      </c>
      <c r="P62" s="52">
        <v>0.37338637862077045</v>
      </c>
      <c r="Q62" s="52">
        <v>0.34957091705915389</v>
      </c>
      <c r="R62" s="52">
        <v>7.9151887309168958E-2</v>
      </c>
      <c r="S62" s="52">
        <v>0.22991974542002627</v>
      </c>
      <c r="T62" s="52">
        <v>0.16874464412164519</v>
      </c>
      <c r="U62" s="52">
        <v>6.4007559722642146E-2</v>
      </c>
      <c r="V62" s="52">
        <v>4.8481928296526339E-2</v>
      </c>
      <c r="W62" s="52">
        <v>4.230250345714711E-2</v>
      </c>
      <c r="X62" s="52">
        <v>5.0195066429462164E-2</v>
      </c>
      <c r="Y62" s="52">
        <v>9.8258022576531462E-2</v>
      </c>
      <c r="Z62" s="52">
        <v>5.3394129070629598E-2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3.6875142039563373</v>
      </c>
      <c r="Z68" s="52">
        <v>3.3066135723787591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3.1269704850953572</v>
      </c>
      <c r="H69" s="52">
        <v>8.2886646578215064</v>
      </c>
      <c r="I69" s="52">
        <v>13.350791991183746</v>
      </c>
      <c r="J69" s="52">
        <v>19.306338303389669</v>
      </c>
      <c r="K69" s="52">
        <v>18.11145365596121</v>
      </c>
      <c r="L69" s="52">
        <v>18.534100512477416</v>
      </c>
      <c r="M69" s="52">
        <v>19.821396258508244</v>
      </c>
      <c r="N69" s="52">
        <v>23.57381250577361</v>
      </c>
      <c r="O69" s="52">
        <v>31.85128997887464</v>
      </c>
      <c r="P69" s="52">
        <v>24.82196839685832</v>
      </c>
      <c r="Q69" s="52">
        <v>29.008811256567224</v>
      </c>
      <c r="R69" s="52">
        <v>25.096947930532714</v>
      </c>
      <c r="S69" s="52">
        <v>31.559933532137535</v>
      </c>
      <c r="T69" s="52">
        <v>27.606554715533747</v>
      </c>
      <c r="U69" s="52">
        <v>29.277281223343717</v>
      </c>
      <c r="V69" s="52">
        <v>28.799897401500388</v>
      </c>
      <c r="W69" s="52">
        <v>37.484975742851319</v>
      </c>
      <c r="X69" s="52">
        <v>51.837992816045571</v>
      </c>
      <c r="Y69" s="52">
        <v>35.438270418142146</v>
      </c>
      <c r="Z69" s="52">
        <v>45.548549524615268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728419.55252794281</v>
      </c>
      <c r="D2" s="21">
        <f t="shared" ref="D2:X2" si="0">SUM(D3,D17,D22,D25,D26,D51,D52)</f>
        <v>741897.68896425061</v>
      </c>
      <c r="E2" s="21">
        <f t="shared" si="0"/>
        <v>751759.26744000765</v>
      </c>
      <c r="F2" s="21">
        <f t="shared" si="0"/>
        <v>760016.73414599558</v>
      </c>
      <c r="G2" s="21">
        <f t="shared" si="0"/>
        <v>778119.03696492058</v>
      </c>
      <c r="H2" s="21">
        <f t="shared" si="0"/>
        <v>776085.49912965961</v>
      </c>
      <c r="I2" s="21">
        <f t="shared" si="0"/>
        <v>788489.5010231944</v>
      </c>
      <c r="J2" s="21">
        <f t="shared" si="0"/>
        <v>796226.09665383177</v>
      </c>
      <c r="K2" s="21">
        <f t="shared" si="0"/>
        <v>780599.95702553284</v>
      </c>
      <c r="L2" s="21">
        <f t="shared" si="0"/>
        <v>758496.61010256654</v>
      </c>
      <c r="M2" s="21">
        <f t="shared" si="0"/>
        <v>752996.71141265775</v>
      </c>
      <c r="N2" s="21">
        <f t="shared" si="0"/>
        <v>750943.23740346089</v>
      </c>
      <c r="O2" s="21">
        <f t="shared" si="0"/>
        <v>720602.89589938114</v>
      </c>
      <c r="P2" s="21">
        <f t="shared" si="0"/>
        <v>717922.19581799337</v>
      </c>
      <c r="Q2" s="21">
        <f t="shared" si="0"/>
        <v>726629.87165563554</v>
      </c>
      <c r="R2" s="21">
        <f t="shared" si="0"/>
        <v>736818.61300049943</v>
      </c>
      <c r="S2" s="21">
        <f t="shared" si="0"/>
        <v>755381.0798485477</v>
      </c>
      <c r="T2" s="21">
        <f t="shared" si="0"/>
        <v>767459.03655000404</v>
      </c>
      <c r="U2" s="21">
        <f t="shared" si="0"/>
        <v>767007.02706381306</v>
      </c>
      <c r="V2" s="21">
        <f t="shared" si="0"/>
        <v>771763.63069681055</v>
      </c>
      <c r="W2" s="21">
        <f t="shared" si="0"/>
        <v>673396.44532067294</v>
      </c>
      <c r="X2" s="21">
        <f t="shared" si="0"/>
        <v>728589.54057958606</v>
      </c>
      <c r="Y2" s="21">
        <f t="shared" ref="Y2:Z2" si="1">SUM(Y3,Y17,Y22,Y25,Y26,Y51,Y52)</f>
        <v>745059.0549468681</v>
      </c>
      <c r="Z2" s="21">
        <f t="shared" si="1"/>
        <v>737164.46247299761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2">SUM(C23:C24)</f>
        <v>0</v>
      </c>
      <c r="D22" s="27">
        <f t="shared" ref="D22:X22" si="13">SUM(D23:D24)</f>
        <v>0</v>
      </c>
      <c r="E22" s="27">
        <f t="shared" si="13"/>
        <v>0</v>
      </c>
      <c r="F22" s="27">
        <f t="shared" si="13"/>
        <v>0</v>
      </c>
      <c r="G22" s="27">
        <f t="shared" si="13"/>
        <v>0</v>
      </c>
      <c r="H22" s="27">
        <f t="shared" si="13"/>
        <v>0</v>
      </c>
      <c r="I22" s="27">
        <f t="shared" si="13"/>
        <v>0</v>
      </c>
      <c r="J22" s="27">
        <f t="shared" si="13"/>
        <v>0</v>
      </c>
      <c r="K22" s="27">
        <f t="shared" si="13"/>
        <v>0</v>
      </c>
      <c r="L22" s="27">
        <f t="shared" si="13"/>
        <v>0</v>
      </c>
      <c r="M22" s="27">
        <f t="shared" si="13"/>
        <v>0</v>
      </c>
      <c r="N22" s="27">
        <f t="shared" si="13"/>
        <v>0</v>
      </c>
      <c r="O22" s="27">
        <f t="shared" si="13"/>
        <v>0</v>
      </c>
      <c r="P22" s="27">
        <f t="shared" si="13"/>
        <v>0</v>
      </c>
      <c r="Q22" s="27">
        <f t="shared" si="13"/>
        <v>0</v>
      </c>
      <c r="R22" s="27">
        <f t="shared" si="13"/>
        <v>0</v>
      </c>
      <c r="S22" s="27">
        <f t="shared" si="13"/>
        <v>0</v>
      </c>
      <c r="T22" s="27">
        <f t="shared" si="13"/>
        <v>0</v>
      </c>
      <c r="U22" s="27">
        <f t="shared" si="13"/>
        <v>0</v>
      </c>
      <c r="V22" s="27">
        <f t="shared" si="13"/>
        <v>0</v>
      </c>
      <c r="W22" s="27">
        <f t="shared" si="13"/>
        <v>0</v>
      </c>
      <c r="X22" s="27">
        <f t="shared" si="13"/>
        <v>0</v>
      </c>
      <c r="Y22" s="27">
        <f t="shared" ref="Y22:Z22" si="14">SUM(Y23:Y24)</f>
        <v>0</v>
      </c>
      <c r="Z22" s="27">
        <f t="shared" si="14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5">SUM(C27,C33)</f>
        <v>727542.99598437338</v>
      </c>
      <c r="D26" s="27">
        <f t="shared" si="15"/>
        <v>740850.42577956466</v>
      </c>
      <c r="E26" s="27">
        <f t="shared" si="15"/>
        <v>750677.92338475608</v>
      </c>
      <c r="F26" s="27">
        <f t="shared" si="15"/>
        <v>758867.48044852307</v>
      </c>
      <c r="G26" s="27">
        <f t="shared" si="15"/>
        <v>776925.83676279604</v>
      </c>
      <c r="H26" s="27">
        <f t="shared" si="15"/>
        <v>774732.53289249365</v>
      </c>
      <c r="I26" s="27">
        <f t="shared" si="15"/>
        <v>786874.00081184285</v>
      </c>
      <c r="J26" s="27">
        <f t="shared" si="15"/>
        <v>794406.16581469565</v>
      </c>
      <c r="K26" s="27">
        <f t="shared" si="15"/>
        <v>778653.05932232644</v>
      </c>
      <c r="L26" s="27">
        <f t="shared" si="15"/>
        <v>756241.88458796276</v>
      </c>
      <c r="M26" s="27">
        <f t="shared" si="15"/>
        <v>750413.54251208517</v>
      </c>
      <c r="N26" s="27">
        <f t="shared" si="15"/>
        <v>748088.16957214556</v>
      </c>
      <c r="O26" s="27">
        <f t="shared" si="15"/>
        <v>717570.67357722227</v>
      </c>
      <c r="P26" s="27">
        <f t="shared" si="15"/>
        <v>714686.73346778762</v>
      </c>
      <c r="Q26" s="27">
        <f t="shared" si="15"/>
        <v>723172.06500409089</v>
      </c>
      <c r="R26" s="27">
        <f t="shared" si="15"/>
        <v>733183.14112532267</v>
      </c>
      <c r="S26" s="27">
        <f t="shared" si="15"/>
        <v>751658.09950332716</v>
      </c>
      <c r="T26" s="27">
        <f t="shared" si="15"/>
        <v>763836.30728817836</v>
      </c>
      <c r="U26" s="27">
        <f t="shared" si="15"/>
        <v>763291.73477026436</v>
      </c>
      <c r="V26" s="27">
        <f t="shared" si="15"/>
        <v>767496.9831459875</v>
      </c>
      <c r="W26" s="27">
        <f t="shared" si="15"/>
        <v>669424.60689424549</v>
      </c>
      <c r="X26" s="27">
        <f t="shared" si="15"/>
        <v>723750.7867334208</v>
      </c>
      <c r="Y26" s="27">
        <f t="shared" ref="Y26:Z26" si="16">SUM(Y27,Y33)</f>
        <v>740368.37068619404</v>
      </c>
      <c r="Z26" s="27">
        <f t="shared" si="16"/>
        <v>732282.74826879613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7">SUM(C28:C32)</f>
        <v>0</v>
      </c>
      <c r="D27" s="19">
        <f t="shared" si="17"/>
        <v>0</v>
      </c>
      <c r="E27" s="19">
        <f t="shared" si="17"/>
        <v>0</v>
      </c>
      <c r="F27" s="19">
        <f t="shared" si="17"/>
        <v>0</v>
      </c>
      <c r="G27" s="19">
        <f t="shared" si="17"/>
        <v>0</v>
      </c>
      <c r="H27" s="19">
        <f t="shared" si="17"/>
        <v>0</v>
      </c>
      <c r="I27" s="19">
        <f t="shared" si="17"/>
        <v>0</v>
      </c>
      <c r="J27" s="19">
        <f t="shared" si="17"/>
        <v>0</v>
      </c>
      <c r="K27" s="19">
        <f t="shared" si="17"/>
        <v>0</v>
      </c>
      <c r="L27" s="19">
        <f t="shared" si="17"/>
        <v>0</v>
      </c>
      <c r="M27" s="19">
        <f t="shared" si="17"/>
        <v>0</v>
      </c>
      <c r="N27" s="19">
        <f t="shared" si="17"/>
        <v>0</v>
      </c>
      <c r="O27" s="19">
        <f t="shared" si="17"/>
        <v>0</v>
      </c>
      <c r="P27" s="19">
        <f t="shared" si="17"/>
        <v>0</v>
      </c>
      <c r="Q27" s="19">
        <f t="shared" si="17"/>
        <v>0</v>
      </c>
      <c r="R27" s="19">
        <f t="shared" si="17"/>
        <v>0</v>
      </c>
      <c r="S27" s="19">
        <f t="shared" si="17"/>
        <v>0</v>
      </c>
      <c r="T27" s="19">
        <f t="shared" si="17"/>
        <v>0</v>
      </c>
      <c r="U27" s="19">
        <f t="shared" si="17"/>
        <v>0</v>
      </c>
      <c r="V27" s="19">
        <f t="shared" si="17"/>
        <v>0</v>
      </c>
      <c r="W27" s="19">
        <f t="shared" si="17"/>
        <v>0</v>
      </c>
      <c r="X27" s="19">
        <f t="shared" si="17"/>
        <v>0</v>
      </c>
      <c r="Y27" s="19">
        <f t="shared" ref="Y27:Z27" si="18">SUM(Y28:Y32)</f>
        <v>0</v>
      </c>
      <c r="Z27" s="19">
        <f t="shared" si="18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9">SUM(C34:C50)</f>
        <v>727542.99598437338</v>
      </c>
      <c r="D33" s="19">
        <f t="shared" si="19"/>
        <v>740850.42577956466</v>
      </c>
      <c r="E33" s="19">
        <f t="shared" si="19"/>
        <v>750677.92338475608</v>
      </c>
      <c r="F33" s="19">
        <f t="shared" si="19"/>
        <v>758867.48044852307</v>
      </c>
      <c r="G33" s="19">
        <f t="shared" si="19"/>
        <v>776925.83676279604</v>
      </c>
      <c r="H33" s="19">
        <f t="shared" si="19"/>
        <v>774732.53289249365</v>
      </c>
      <c r="I33" s="19">
        <f t="shared" si="19"/>
        <v>786874.00081184285</v>
      </c>
      <c r="J33" s="19">
        <f t="shared" si="19"/>
        <v>794406.16581469565</v>
      </c>
      <c r="K33" s="19">
        <f t="shared" si="19"/>
        <v>778653.05932232644</v>
      </c>
      <c r="L33" s="19">
        <f t="shared" si="19"/>
        <v>756241.88458796276</v>
      </c>
      <c r="M33" s="19">
        <f t="shared" si="19"/>
        <v>750413.54251208517</v>
      </c>
      <c r="N33" s="19">
        <f t="shared" si="19"/>
        <v>748088.16957214556</v>
      </c>
      <c r="O33" s="19">
        <f t="shared" si="19"/>
        <v>717570.67357722227</v>
      </c>
      <c r="P33" s="19">
        <f t="shared" si="19"/>
        <v>714686.73346778762</v>
      </c>
      <c r="Q33" s="19">
        <f t="shared" si="19"/>
        <v>723172.06500409089</v>
      </c>
      <c r="R33" s="19">
        <f t="shared" si="19"/>
        <v>733183.14112532267</v>
      </c>
      <c r="S33" s="19">
        <f t="shared" si="19"/>
        <v>751658.09950332716</v>
      </c>
      <c r="T33" s="19">
        <f t="shared" si="19"/>
        <v>763836.30728817836</v>
      </c>
      <c r="U33" s="19">
        <f t="shared" si="19"/>
        <v>763291.73477026436</v>
      </c>
      <c r="V33" s="19">
        <f t="shared" si="19"/>
        <v>767496.9831459875</v>
      </c>
      <c r="W33" s="19">
        <f t="shared" si="19"/>
        <v>669424.60689424549</v>
      </c>
      <c r="X33" s="19">
        <f t="shared" si="19"/>
        <v>723750.7867334208</v>
      </c>
      <c r="Y33" s="19">
        <f t="shared" ref="Y33:Z33" si="20">SUM(Y34:Y50)</f>
        <v>740368.37068619404</v>
      </c>
      <c r="Z33" s="19">
        <f t="shared" si="20"/>
        <v>732282.74826879613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9661.6165964399988</v>
      </c>
      <c r="D36" s="8">
        <f>FC_TRA_ROAD_P2W_E!D36+FC_TRA_ROAD_CAR_E!D36+FC_TRA_ROAD_BUS_E!D36+FC_TRA_ROAD_LCV_E!D36+FC_TRA_ROAD_HGV_E!D36</f>
        <v>10167.168672719999</v>
      </c>
      <c r="E36" s="8">
        <f>FC_TRA_ROAD_P2W_E!E36+FC_TRA_ROAD_CAR_E!E36+FC_TRA_ROAD_BUS_E!E36+FC_TRA_ROAD_LCV_E!E36+FC_TRA_ROAD_HGV_E!E36</f>
        <v>10777.815414359999</v>
      </c>
      <c r="F36" s="8">
        <f>FC_TRA_ROAD_P2W_E!F36+FC_TRA_ROAD_CAR_E!F36+FC_TRA_ROAD_BUS_E!F36+FC_TRA_ROAD_LCV_E!F36+FC_TRA_ROAD_HGV_E!F36</f>
        <v>11156.652417959998</v>
      </c>
      <c r="G36" s="8">
        <f>FC_TRA_ROAD_P2W_E!G36+FC_TRA_ROAD_CAR_E!G36+FC_TRA_ROAD_BUS_E!G36+FC_TRA_ROAD_LCV_E!G36+FC_TRA_ROAD_HGV_E!G36</f>
        <v>12023.135156519997</v>
      </c>
      <c r="H36" s="8">
        <f>FC_TRA_ROAD_P2W_E!H36+FC_TRA_ROAD_CAR_E!H36+FC_TRA_ROAD_BUS_E!H36+FC_TRA_ROAD_LCV_E!H36+FC_TRA_ROAD_HGV_E!H36</f>
        <v>12381.976855440002</v>
      </c>
      <c r="I36" s="8">
        <f>FC_TRA_ROAD_P2W_E!I36+FC_TRA_ROAD_CAR_E!I36+FC_TRA_ROAD_BUS_E!I36+FC_TRA_ROAD_LCV_E!I36+FC_TRA_ROAD_HGV_E!I36</f>
        <v>12791.399590080004</v>
      </c>
      <c r="J36" s="8">
        <f>FC_TRA_ROAD_P2W_E!J36+FC_TRA_ROAD_CAR_E!J36+FC_TRA_ROAD_BUS_E!J36+FC_TRA_ROAD_LCV_E!J36+FC_TRA_ROAD_HGV_E!J36</f>
        <v>12738.103765200001</v>
      </c>
      <c r="K36" s="8">
        <f>FC_TRA_ROAD_P2W_E!K36+FC_TRA_ROAD_CAR_E!K36+FC_TRA_ROAD_BUS_E!K36+FC_TRA_ROAD_LCV_E!K36+FC_TRA_ROAD_HGV_E!K36</f>
        <v>13110.688189800003</v>
      </c>
      <c r="L36" s="8">
        <f>FC_TRA_ROAD_P2W_E!L36+FC_TRA_ROAD_CAR_E!L36+FC_TRA_ROAD_BUS_E!L36+FC_TRA_ROAD_LCV_E!L36+FC_TRA_ROAD_HGV_E!L36</f>
        <v>13612.950534960002</v>
      </c>
      <c r="M36" s="8">
        <f>FC_TRA_ROAD_P2W_E!M36+FC_TRA_ROAD_CAR_E!M36+FC_TRA_ROAD_BUS_E!M36+FC_TRA_ROAD_LCV_E!M36+FC_TRA_ROAD_HGV_E!M36</f>
        <v>13736.745238680001</v>
      </c>
      <c r="N36" s="8">
        <f>FC_TRA_ROAD_P2W_E!N36+FC_TRA_ROAD_CAR_E!N36+FC_TRA_ROAD_BUS_E!N36+FC_TRA_ROAD_LCV_E!N36+FC_TRA_ROAD_HGV_E!N36</f>
        <v>14277.035985120003</v>
      </c>
      <c r="O36" s="8">
        <f>FC_TRA_ROAD_P2W_E!O36+FC_TRA_ROAD_CAR_E!O36+FC_TRA_ROAD_BUS_E!O36+FC_TRA_ROAD_LCV_E!O36+FC_TRA_ROAD_HGV_E!O36</f>
        <v>14213.381664240005</v>
      </c>
      <c r="P36" s="8">
        <f>FC_TRA_ROAD_P2W_E!P36+FC_TRA_ROAD_CAR_E!P36+FC_TRA_ROAD_BUS_E!P36+FC_TRA_ROAD_LCV_E!P36+FC_TRA_ROAD_HGV_E!P36</f>
        <v>15028.236386640001</v>
      </c>
      <c r="Q36" s="8">
        <f>FC_TRA_ROAD_P2W_E!Q36+FC_TRA_ROAD_CAR_E!Q36+FC_TRA_ROAD_BUS_E!Q36+FC_TRA_ROAD_LCV_E!Q36+FC_TRA_ROAD_HGV_E!Q36</f>
        <v>15236.656368120002</v>
      </c>
      <c r="R36" s="8">
        <f>FC_TRA_ROAD_P2W_E!R36+FC_TRA_ROAD_CAR_E!R36+FC_TRA_ROAD_BUS_E!R36+FC_TRA_ROAD_LCV_E!R36+FC_TRA_ROAD_HGV_E!R36</f>
        <v>15586.919596800004</v>
      </c>
      <c r="S36" s="8">
        <f>FC_TRA_ROAD_P2W_E!S36+FC_TRA_ROAD_CAR_E!S36+FC_TRA_ROAD_BUS_E!S36+FC_TRA_ROAD_LCV_E!S36+FC_TRA_ROAD_HGV_E!S36</f>
        <v>15622.24570272</v>
      </c>
      <c r="T36" s="8">
        <f>FC_TRA_ROAD_P2W_E!T36+FC_TRA_ROAD_CAR_E!T36+FC_TRA_ROAD_BUS_E!T36+FC_TRA_ROAD_LCV_E!T36+FC_TRA_ROAD_HGV_E!T36</f>
        <v>15848.386208639999</v>
      </c>
      <c r="U36" s="8">
        <f>FC_TRA_ROAD_P2W_E!U36+FC_TRA_ROAD_CAR_E!U36+FC_TRA_ROAD_BUS_E!U36+FC_TRA_ROAD_LCV_E!U36+FC_TRA_ROAD_HGV_E!U36</f>
        <v>15741.622144440005</v>
      </c>
      <c r="V36" s="8">
        <f>FC_TRA_ROAD_P2W_E!V36+FC_TRA_ROAD_CAR_E!V36+FC_TRA_ROAD_BUS_E!V36+FC_TRA_ROAD_LCV_E!V36+FC_TRA_ROAD_HGV_E!V36</f>
        <v>15834.744341999998</v>
      </c>
      <c r="W36" s="8">
        <f>FC_TRA_ROAD_P2W_E!W36+FC_TRA_ROAD_CAR_E!W36+FC_TRA_ROAD_BUS_E!W36+FC_TRA_ROAD_LCV_E!W36+FC_TRA_ROAD_HGV_E!W36</f>
        <v>13369.55200236</v>
      </c>
      <c r="X36" s="8">
        <f>FC_TRA_ROAD_P2W_E!X36+FC_TRA_ROAD_CAR_E!X36+FC_TRA_ROAD_BUS_E!X36+FC_TRA_ROAD_LCV_E!X36+FC_TRA_ROAD_HGV_E!X36</f>
        <v>13902.568858440001</v>
      </c>
      <c r="Y36" s="8">
        <f>FC_TRA_ROAD_P2W_E!Y36+FC_TRA_ROAD_CAR_E!Y36+FC_TRA_ROAD_BUS_E!Y36+FC_TRA_ROAD_LCV_E!Y36+FC_TRA_ROAD_HGV_E!Y36</f>
        <v>14472.079877160004</v>
      </c>
      <c r="Z36" s="8">
        <f>FC_TRA_ROAD_P2W_E!Z36+FC_TRA_ROAD_CAR_E!Z36+FC_TRA_ROAD_BUS_E!Z36+FC_TRA_ROAD_LCV_E!Z36+FC_TRA_ROAD_HGV_E!Z36</f>
        <v>14868.062008920006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317118.30433667987</v>
      </c>
      <c r="D37" s="8">
        <f>FC_TRA_ROAD_P2W_E!D37+FC_TRA_ROAD_CAR_E!D37+FC_TRA_ROAD_BUS_E!D37+FC_TRA_ROAD_LCV_E!D37+FC_TRA_ROAD_HGV_E!D37</f>
        <v>312509.92349808</v>
      </c>
      <c r="E37" s="8">
        <f>FC_TRA_ROAD_P2W_E!E37+FC_TRA_ROAD_CAR_E!E37+FC_TRA_ROAD_BUS_E!E37+FC_TRA_ROAD_LCV_E!E37+FC_TRA_ROAD_HGV_E!E37</f>
        <v>307064.62083527993</v>
      </c>
      <c r="F37" s="8">
        <f>FC_TRA_ROAD_P2W_E!F37+FC_TRA_ROAD_CAR_E!F37+FC_TRA_ROAD_BUS_E!F37+FC_TRA_ROAD_LCV_E!F37+FC_TRA_ROAD_HGV_E!F37</f>
        <v>296197.43544467993</v>
      </c>
      <c r="G37" s="8">
        <f>FC_TRA_ROAD_P2W_E!G37+FC_TRA_ROAD_CAR_E!G37+FC_TRA_ROAD_BUS_E!G37+FC_TRA_ROAD_LCV_E!G37+FC_TRA_ROAD_HGV_E!G37</f>
        <v>286679.01053484005</v>
      </c>
      <c r="H37" s="8">
        <f>FC_TRA_ROAD_P2W_E!H37+FC_TRA_ROAD_CAR_E!H37+FC_TRA_ROAD_BUS_E!H37+FC_TRA_ROAD_LCV_E!H37+FC_TRA_ROAD_HGV_E!H37</f>
        <v>273031.99549164006</v>
      </c>
      <c r="I37" s="8">
        <f>FC_TRA_ROAD_P2W_E!I37+FC_TRA_ROAD_CAR_E!I37+FC_TRA_ROAD_BUS_E!I37+FC_TRA_ROAD_LCV_E!I37+FC_TRA_ROAD_HGV_E!I37</f>
        <v>263520.15909912006</v>
      </c>
      <c r="J37" s="8">
        <f>FC_TRA_ROAD_P2W_E!J37+FC_TRA_ROAD_CAR_E!J37+FC_TRA_ROAD_BUS_E!J37+FC_TRA_ROAD_LCV_E!J37+FC_TRA_ROAD_HGV_E!J37</f>
        <v>254379.40000704001</v>
      </c>
      <c r="K37" s="8">
        <f>FC_TRA_ROAD_P2W_E!K37+FC_TRA_ROAD_CAR_E!K37+FC_TRA_ROAD_BUS_E!K37+FC_TRA_ROAD_LCV_E!K37+FC_TRA_ROAD_HGV_E!K37</f>
        <v>241480.86837335996</v>
      </c>
      <c r="L37" s="8">
        <f>FC_TRA_ROAD_P2W_E!L37+FC_TRA_ROAD_CAR_E!L37+FC_TRA_ROAD_BUS_E!L37+FC_TRA_ROAD_LCV_E!L37+FC_TRA_ROAD_HGV_E!L37</f>
        <v>232287.02018676</v>
      </c>
      <c r="M37" s="8">
        <f>FC_TRA_ROAD_P2W_E!M37+FC_TRA_ROAD_CAR_E!M37+FC_TRA_ROAD_BUS_E!M37+FC_TRA_ROAD_LCV_E!M37+FC_TRA_ROAD_HGV_E!M37</f>
        <v>218981.95266023994</v>
      </c>
      <c r="N37" s="8">
        <f>FC_TRA_ROAD_P2W_E!N37+FC_TRA_ROAD_CAR_E!N37+FC_TRA_ROAD_BUS_E!N37+FC_TRA_ROAD_LCV_E!N37+FC_TRA_ROAD_HGV_E!N37</f>
        <v>211683.73983371997</v>
      </c>
      <c r="O37" s="8">
        <f>FC_TRA_ROAD_P2W_E!O37+FC_TRA_ROAD_CAR_E!O37+FC_TRA_ROAD_BUS_E!O37+FC_TRA_ROAD_LCV_E!O37+FC_TRA_ROAD_HGV_E!O37</f>
        <v>196204.74225659997</v>
      </c>
      <c r="P37" s="8">
        <f>FC_TRA_ROAD_P2W_E!P37+FC_TRA_ROAD_CAR_E!P37+FC_TRA_ROAD_BUS_E!P37+FC_TRA_ROAD_LCV_E!P37+FC_TRA_ROAD_HGV_E!P37</f>
        <v>190079.90746668002</v>
      </c>
      <c r="Q37" s="8">
        <f>FC_TRA_ROAD_P2W_E!Q37+FC_TRA_ROAD_CAR_E!Q37+FC_TRA_ROAD_BUS_E!Q37+FC_TRA_ROAD_LCV_E!Q37+FC_TRA_ROAD_HGV_E!Q37</f>
        <v>189111.64964076004</v>
      </c>
      <c r="R37" s="8">
        <f>FC_TRA_ROAD_P2W_E!R37+FC_TRA_ROAD_CAR_E!R37+FC_TRA_ROAD_BUS_E!R37+FC_TRA_ROAD_LCV_E!R37+FC_TRA_ROAD_HGV_E!R37</f>
        <v>186097.61614751999</v>
      </c>
      <c r="S37" s="8">
        <f>FC_TRA_ROAD_P2W_E!S37+FC_TRA_ROAD_CAR_E!S37+FC_TRA_ROAD_BUS_E!S37+FC_TRA_ROAD_LCV_E!S37+FC_TRA_ROAD_HGV_E!S37</f>
        <v>186777.97180811997</v>
      </c>
      <c r="T37" s="8">
        <f>FC_TRA_ROAD_P2W_E!T37+FC_TRA_ROAD_CAR_E!T37+FC_TRA_ROAD_BUS_E!T37+FC_TRA_ROAD_LCV_E!T37+FC_TRA_ROAD_HGV_E!T37</f>
        <v>187945.43118120002</v>
      </c>
      <c r="U37" s="8">
        <f>FC_TRA_ROAD_P2W_E!U37+FC_TRA_ROAD_CAR_E!U37+FC_TRA_ROAD_BUS_E!U37+FC_TRA_ROAD_LCV_E!U37+FC_TRA_ROAD_HGV_E!U37</f>
        <v>188094.16167695995</v>
      </c>
      <c r="V37" s="8">
        <f>FC_TRA_ROAD_P2W_E!V37+FC_TRA_ROAD_CAR_E!V37+FC_TRA_ROAD_BUS_E!V37+FC_TRA_ROAD_LCV_E!V37+FC_TRA_ROAD_HGV_E!V37</f>
        <v>192238.05366611999</v>
      </c>
      <c r="W37" s="8">
        <f>FC_TRA_ROAD_P2W_E!W37+FC_TRA_ROAD_CAR_E!W37+FC_TRA_ROAD_BUS_E!W37+FC_TRA_ROAD_LCV_E!W37+FC_TRA_ROAD_HGV_E!W37</f>
        <v>165369.32011908005</v>
      </c>
      <c r="X37" s="8">
        <f>FC_TRA_ROAD_P2W_E!X37+FC_TRA_ROAD_CAR_E!X37+FC_TRA_ROAD_BUS_E!X37+FC_TRA_ROAD_LCV_E!X37+FC_TRA_ROAD_HGV_E!X37</f>
        <v>180741.48786539998</v>
      </c>
      <c r="Y37" s="8">
        <f>FC_TRA_ROAD_P2W_E!Y37+FC_TRA_ROAD_CAR_E!Y37+FC_TRA_ROAD_BUS_E!Y37+FC_TRA_ROAD_LCV_E!Y37+FC_TRA_ROAD_HGV_E!Y37</f>
        <v>191909.22380784003</v>
      </c>
      <c r="Z37" s="8">
        <f>FC_TRA_ROAD_P2W_E!Z37+FC_TRA_ROAD_CAR_E!Z37+FC_TRA_ROAD_BUS_E!Z37+FC_TRA_ROAD_LCV_E!Z37+FC_TRA_ROAD_HGV_E!Z37</f>
        <v>199563.94679759996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0.26056800000000002</v>
      </c>
      <c r="S38" s="8">
        <f>FC_TRA_ROAD_P2W_E!S38+FC_TRA_ROAD_CAR_E!S38+FC_TRA_ROAD_BUS_E!S38+FC_TRA_ROAD_LCV_E!S38+FC_TRA_ROAD_HGV_E!S38</f>
        <v>8.5931999999999994E-2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37.79064000000001</v>
      </c>
      <c r="D41" s="8">
        <f>FC_TRA_ROAD_P2W_E!D41+FC_TRA_ROAD_CAR_E!D41+FC_TRA_ROAD_BUS_E!D41+FC_TRA_ROAD_LCV_E!D41+FC_TRA_ROAD_HGV_E!D41</f>
        <v>40.939946280000015</v>
      </c>
      <c r="E41" s="8">
        <f>FC_TRA_ROAD_P2W_E!E41+FC_TRA_ROAD_CAR_E!E41+FC_TRA_ROAD_BUS_E!E41+FC_TRA_ROAD_LCV_E!E41+FC_TRA_ROAD_HGV_E!E41</f>
        <v>50.387606280000028</v>
      </c>
      <c r="F41" s="8">
        <f>FC_TRA_ROAD_P2W_E!F41+FC_TRA_ROAD_CAR_E!F41+FC_TRA_ROAD_BUS_E!F41+FC_TRA_ROAD_LCV_E!F41+FC_TRA_ROAD_HGV_E!F41</f>
        <v>49.66854876</v>
      </c>
      <c r="G41" s="8">
        <f>FC_TRA_ROAD_P2W_E!G41+FC_TRA_ROAD_CAR_E!G41+FC_TRA_ROAD_BUS_E!G41+FC_TRA_ROAD_LCV_E!G41+FC_TRA_ROAD_HGV_E!G41</f>
        <v>12.59696628</v>
      </c>
      <c r="H41" s="8">
        <f>FC_TRA_ROAD_P2W_E!H41+FC_TRA_ROAD_CAR_E!H41+FC_TRA_ROAD_BUS_E!H41+FC_TRA_ROAD_LCV_E!H41+FC_TRA_ROAD_HGV_E!H41</f>
        <v>9.2729430000000033</v>
      </c>
      <c r="I41" s="8">
        <f>FC_TRA_ROAD_P2W_E!I41+FC_TRA_ROAD_CAR_E!I41+FC_TRA_ROAD_BUS_E!I41+FC_TRA_ROAD_LCV_E!I41+FC_TRA_ROAD_HGV_E!I41</f>
        <v>15.454559879999996</v>
      </c>
      <c r="J41" s="8">
        <f>FC_TRA_ROAD_P2W_E!J41+FC_TRA_ROAD_CAR_E!J41+FC_TRA_ROAD_BUS_E!J41+FC_TRA_ROAD_LCV_E!J41+FC_TRA_ROAD_HGV_E!J41</f>
        <v>18.55416888000001</v>
      </c>
      <c r="K41" s="8">
        <f>FC_TRA_ROAD_P2W_E!K41+FC_TRA_ROAD_CAR_E!K41+FC_TRA_ROAD_BUS_E!K41+FC_TRA_ROAD_LCV_E!K41+FC_TRA_ROAD_HGV_E!K41</f>
        <v>15.45637176</v>
      </c>
      <c r="L41" s="8">
        <f>FC_TRA_ROAD_P2W_E!L41+FC_TRA_ROAD_CAR_E!L41+FC_TRA_ROAD_BUS_E!L41+FC_TRA_ROAD_LCV_E!L41+FC_TRA_ROAD_HGV_E!L41</f>
        <v>9.2776021199999992</v>
      </c>
      <c r="M41" s="8">
        <f>FC_TRA_ROAD_P2W_E!M41+FC_TRA_ROAD_CAR_E!M41+FC_TRA_ROAD_BUS_E!M41+FC_TRA_ROAD_LCV_E!M41+FC_TRA_ROAD_HGV_E!M41</f>
        <v>3.0915849599999996</v>
      </c>
      <c r="N41" s="8">
        <f>FC_TRA_ROAD_P2W_E!N41+FC_TRA_ROAD_CAR_E!N41+FC_TRA_ROAD_BUS_E!N41+FC_TRA_ROAD_LCV_E!N41+FC_TRA_ROAD_HGV_E!N41</f>
        <v>3.0915849600000009</v>
      </c>
      <c r="O41" s="8">
        <f>FC_TRA_ROAD_P2W_E!O41+FC_TRA_ROAD_CAR_E!O41+FC_TRA_ROAD_BUS_E!O41+FC_TRA_ROAD_LCV_E!O41+FC_TRA_ROAD_HGV_E!O41</f>
        <v>3.0915849600000005</v>
      </c>
      <c r="P41" s="8">
        <f>FC_TRA_ROAD_P2W_E!P41+FC_TRA_ROAD_CAR_E!P41+FC_TRA_ROAD_BUS_E!P41+FC_TRA_ROAD_LCV_E!P41+FC_TRA_ROAD_HGV_E!P41</f>
        <v>2.4734750400000003</v>
      </c>
      <c r="Q41" s="8">
        <f>FC_TRA_ROAD_P2W_E!Q41+FC_TRA_ROAD_CAR_E!Q41+FC_TRA_ROAD_BUS_E!Q41+FC_TRA_ROAD_LCV_E!Q41+FC_TRA_ROAD_HGV_E!Q41</f>
        <v>2.4734750400000007</v>
      </c>
      <c r="R41" s="8">
        <f>FC_TRA_ROAD_P2W_E!R41+FC_TRA_ROAD_CAR_E!R41+FC_TRA_ROAD_BUS_E!R41+FC_TRA_ROAD_LCV_E!R41+FC_TRA_ROAD_HGV_E!R41</f>
        <v>2.4734750400000003</v>
      </c>
      <c r="S41" s="8">
        <f>FC_TRA_ROAD_P2W_E!S41+FC_TRA_ROAD_CAR_E!S41+FC_TRA_ROAD_BUS_E!S41+FC_TRA_ROAD_LCV_E!S41+FC_TRA_ROAD_HGV_E!S41</f>
        <v>2.4734750399999994</v>
      </c>
      <c r="T41" s="8">
        <f>FC_TRA_ROAD_P2W_E!T41+FC_TRA_ROAD_CAR_E!T41+FC_TRA_ROAD_BUS_E!T41+FC_TRA_ROAD_LCV_E!T41+FC_TRA_ROAD_HGV_E!T41</f>
        <v>2.7887421600000004</v>
      </c>
      <c r="U41" s="8">
        <f>FC_TRA_ROAD_P2W_E!U41+FC_TRA_ROAD_CAR_E!U41+FC_TRA_ROAD_BUS_E!U41+FC_TRA_ROAD_LCV_E!U41+FC_TRA_ROAD_HGV_E!U41</f>
        <v>3.2153104799999999</v>
      </c>
      <c r="V41" s="8">
        <f>FC_TRA_ROAD_P2W_E!V41+FC_TRA_ROAD_CAR_E!V41+FC_TRA_ROAD_BUS_E!V41+FC_TRA_ROAD_LCV_E!V41+FC_TRA_ROAD_HGV_E!V41</f>
        <v>3.09158496</v>
      </c>
      <c r="W41" s="8">
        <f>FC_TRA_ROAD_P2W_E!W41+FC_TRA_ROAD_CAR_E!W41+FC_TRA_ROAD_BUS_E!W41+FC_TRA_ROAD_LCV_E!W41+FC_TRA_ROAD_HGV_E!W41</f>
        <v>1.7940200400000001</v>
      </c>
      <c r="X41" s="8">
        <f>FC_TRA_ROAD_P2W_E!X41+FC_TRA_ROAD_CAR_E!X41+FC_TRA_ROAD_BUS_E!X41+FC_TRA_ROAD_LCV_E!X41+FC_TRA_ROAD_HGV_E!X41</f>
        <v>2.1100636800000001</v>
      </c>
      <c r="Y41" s="8">
        <f>FC_TRA_ROAD_P2W_E!Y41+FC_TRA_ROAD_CAR_E!Y41+FC_TRA_ROAD_BUS_E!Y41+FC_TRA_ROAD_LCV_E!Y41+FC_TRA_ROAD_HGV_E!Y41</f>
        <v>2.9947787999999993</v>
      </c>
      <c r="Z41" s="8">
        <f>FC_TRA_ROAD_P2W_E!Z41+FC_TRA_ROAD_CAR_E!Z41+FC_TRA_ROAD_BUS_E!Z41+FC_TRA_ROAD_LCV_E!Z41+FC_TRA_ROAD_HGV_E!Z41</f>
        <v>4.2548119199999972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3.22171092</v>
      </c>
      <c r="K42" s="8">
        <f>FC_TRA_ROAD_P2W_E!K42+FC_TRA_ROAD_CAR_E!K42+FC_TRA_ROAD_BUS_E!K42+FC_TRA_ROAD_LCV_E!K42+FC_TRA_ROAD_HGV_E!K42</f>
        <v>3.2217109199999996</v>
      </c>
      <c r="L42" s="8">
        <f>FC_TRA_ROAD_P2W_E!L42+FC_TRA_ROAD_CAR_E!L42+FC_TRA_ROAD_BUS_E!L42+FC_TRA_ROAD_LCV_E!L42+FC_TRA_ROAD_HGV_E!L42</f>
        <v>3.2214470399999984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400722.15751317353</v>
      </c>
      <c r="D43" s="8">
        <f>FC_TRA_ROAD_P2W_E!D43+FC_TRA_ROAD_CAR_E!D43+FC_TRA_ROAD_BUS_E!D43+FC_TRA_ROAD_LCV_E!D43+FC_TRA_ROAD_HGV_E!D43</f>
        <v>418132.39366248471</v>
      </c>
      <c r="E43" s="8">
        <f>FC_TRA_ROAD_P2W_E!E43+FC_TRA_ROAD_CAR_E!E43+FC_TRA_ROAD_BUS_E!E43+FC_TRA_ROAD_LCV_E!E43+FC_TRA_ROAD_HGV_E!E43</f>
        <v>432785.0995288362</v>
      </c>
      <c r="F43" s="8">
        <f>FC_TRA_ROAD_P2W_E!F43+FC_TRA_ROAD_CAR_E!F43+FC_TRA_ROAD_BUS_E!F43+FC_TRA_ROAD_LCV_E!F43+FC_TRA_ROAD_HGV_E!F43</f>
        <v>451463.7240371232</v>
      </c>
      <c r="G43" s="8">
        <f>FC_TRA_ROAD_P2W_E!G43+FC_TRA_ROAD_CAR_E!G43+FC_TRA_ROAD_BUS_E!G43+FC_TRA_ROAD_LCV_E!G43+FC_TRA_ROAD_HGV_E!G43</f>
        <v>478187.63807583589</v>
      </c>
      <c r="H43" s="8">
        <f>FC_TRA_ROAD_P2W_E!H43+FC_TRA_ROAD_CAR_E!H43+FC_TRA_ROAD_BUS_E!H43+FC_TRA_ROAD_LCV_E!H43+FC_TRA_ROAD_HGV_E!H43</f>
        <v>489265.72785333364</v>
      </c>
      <c r="I43" s="8">
        <f>FC_TRA_ROAD_P2W_E!I43+FC_TRA_ROAD_CAR_E!I43+FC_TRA_ROAD_BUS_E!I43+FC_TRA_ROAD_LCV_E!I43+FC_TRA_ROAD_HGV_E!I43</f>
        <v>510526.17445148272</v>
      </c>
      <c r="J43" s="8">
        <f>FC_TRA_ROAD_P2W_E!J43+FC_TRA_ROAD_CAR_E!J43+FC_TRA_ROAD_BUS_E!J43+FC_TRA_ROAD_LCV_E!J43+FC_TRA_ROAD_HGV_E!J43</f>
        <v>527259.26372497564</v>
      </c>
      <c r="K43" s="8">
        <f>FC_TRA_ROAD_P2W_E!K43+FC_TRA_ROAD_CAR_E!K43+FC_TRA_ROAD_BUS_E!K43+FC_TRA_ROAD_LCV_E!K43+FC_TRA_ROAD_HGV_E!K43</f>
        <v>523994.29133912647</v>
      </c>
      <c r="L43" s="8">
        <f>FC_TRA_ROAD_P2W_E!L43+FC_TRA_ROAD_CAR_E!L43+FC_TRA_ROAD_BUS_E!L43+FC_TRA_ROAD_LCV_E!L43+FC_TRA_ROAD_HGV_E!L43</f>
        <v>510316.84014344285</v>
      </c>
      <c r="M43" s="8">
        <f>FC_TRA_ROAD_P2W_E!M43+FC_TRA_ROAD_CAR_E!M43+FC_TRA_ROAD_BUS_E!M43+FC_TRA_ROAD_LCV_E!M43+FC_TRA_ROAD_HGV_E!M43</f>
        <v>517669.0316408053</v>
      </c>
      <c r="N43" s="8">
        <f>FC_TRA_ROAD_P2W_E!N43+FC_TRA_ROAD_CAR_E!N43+FC_TRA_ROAD_BUS_E!N43+FC_TRA_ROAD_LCV_E!N43+FC_TRA_ROAD_HGV_E!N43</f>
        <v>522107.3441840256</v>
      </c>
      <c r="O43" s="8">
        <f>FC_TRA_ROAD_P2W_E!O43+FC_TRA_ROAD_CAR_E!O43+FC_TRA_ROAD_BUS_E!O43+FC_TRA_ROAD_LCV_E!O43+FC_TRA_ROAD_HGV_E!O43</f>
        <v>507130.63181670231</v>
      </c>
      <c r="P43" s="8">
        <f>FC_TRA_ROAD_P2W_E!P43+FC_TRA_ROAD_CAR_E!P43+FC_TRA_ROAD_BUS_E!P43+FC_TRA_ROAD_LCV_E!P43+FC_TRA_ROAD_HGV_E!P43</f>
        <v>509541.73561310768</v>
      </c>
      <c r="Q43" s="8">
        <f>FC_TRA_ROAD_P2W_E!Q43+FC_TRA_ROAD_CAR_E!Q43+FC_TRA_ROAD_BUS_E!Q43+FC_TRA_ROAD_LCV_E!Q43+FC_TRA_ROAD_HGV_E!Q43</f>
        <v>518781.20531473082</v>
      </c>
      <c r="R43" s="8">
        <f>FC_TRA_ROAD_P2W_E!R43+FC_TRA_ROAD_CAR_E!R43+FC_TRA_ROAD_BUS_E!R43+FC_TRA_ROAD_LCV_E!R43+FC_TRA_ROAD_HGV_E!R43</f>
        <v>531452.85916184273</v>
      </c>
      <c r="S43" s="8">
        <f>FC_TRA_ROAD_P2W_E!S43+FC_TRA_ROAD_CAR_E!S43+FC_TRA_ROAD_BUS_E!S43+FC_TRA_ROAD_LCV_E!S43+FC_TRA_ROAD_HGV_E!S43</f>
        <v>549212.1359846472</v>
      </c>
      <c r="T43" s="8">
        <f>FC_TRA_ROAD_P2W_E!T43+FC_TRA_ROAD_CAR_E!T43+FC_TRA_ROAD_BUS_E!T43+FC_TRA_ROAD_LCV_E!T43+FC_TRA_ROAD_HGV_E!T43</f>
        <v>559994.99856477836</v>
      </c>
      <c r="U43" s="8">
        <f>FC_TRA_ROAD_P2W_E!U43+FC_TRA_ROAD_CAR_E!U43+FC_TRA_ROAD_BUS_E!U43+FC_TRA_ROAD_LCV_E!U43+FC_TRA_ROAD_HGV_E!U43</f>
        <v>559408.32859546435</v>
      </c>
      <c r="V43" s="8">
        <f>FC_TRA_ROAD_P2W_E!V43+FC_TRA_ROAD_CAR_E!V43+FC_TRA_ROAD_BUS_E!V43+FC_TRA_ROAD_LCV_E!V43+FC_TRA_ROAD_HGV_E!V43</f>
        <v>559380.30234170752</v>
      </c>
      <c r="W43" s="8">
        <f>FC_TRA_ROAD_P2W_E!W43+FC_TRA_ROAD_CAR_E!W43+FC_TRA_ROAD_BUS_E!W43+FC_TRA_ROAD_LCV_E!W43+FC_TRA_ROAD_HGV_E!W43</f>
        <v>490647.90216508554</v>
      </c>
      <c r="X43" s="8">
        <f>FC_TRA_ROAD_P2W_E!X43+FC_TRA_ROAD_CAR_E!X43+FC_TRA_ROAD_BUS_E!X43+FC_TRA_ROAD_LCV_E!X43+FC_TRA_ROAD_HGV_E!X43</f>
        <v>529064.01003718073</v>
      </c>
      <c r="Y43" s="8">
        <f>FC_TRA_ROAD_P2W_E!Y43+FC_TRA_ROAD_CAR_E!Y43+FC_TRA_ROAD_BUS_E!Y43+FC_TRA_ROAD_LCV_E!Y43+FC_TRA_ROAD_HGV_E!Y43</f>
        <v>533950.44757727406</v>
      </c>
      <c r="Z43" s="8">
        <f>FC_TRA_ROAD_P2W_E!Z43+FC_TRA_ROAD_CAR_E!Z43+FC_TRA_ROAD_BUS_E!Z43+FC_TRA_ROAD_LCV_E!Z43+FC_TRA_ROAD_HGV_E!Z43</f>
        <v>517818.35117235617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3.1268980800000001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31.26953808</v>
      </c>
      <c r="I44" s="8">
        <f>FC_TRA_ROAD_P2W_E!I44+FC_TRA_ROAD_CAR_E!I44+FC_TRA_ROAD_BUS_E!I44+FC_TRA_ROAD_LCV_E!I44+FC_TRA_ROAD_HGV_E!I44</f>
        <v>6.2537961600000029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3.0959690400000008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0.31876415999999996</v>
      </c>
      <c r="V44" s="8">
        <f>FC_TRA_ROAD_P2W_E!V44+FC_TRA_ROAD_CAR_E!V44+FC_TRA_ROAD_BUS_E!V44+FC_TRA_ROAD_LCV_E!V44+FC_TRA_ROAD_HGV_E!V44</f>
        <v>0.15158016000000002</v>
      </c>
      <c r="W44" s="8">
        <f>FC_TRA_ROAD_P2W_E!W44+FC_TRA_ROAD_CAR_E!W44+FC_TRA_ROAD_BUS_E!W44+FC_TRA_ROAD_LCV_E!W44+FC_TRA_ROAD_HGV_E!W44</f>
        <v>0.23851583999999998</v>
      </c>
      <c r="X44" s="8">
        <f>FC_TRA_ROAD_P2W_E!X44+FC_TRA_ROAD_CAR_E!X44+FC_TRA_ROAD_BUS_E!X44+FC_TRA_ROAD_LCV_E!X44+FC_TRA_ROAD_HGV_E!X44</f>
        <v>0.79886088000000011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0.16272576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12.290210999999999</v>
      </c>
      <c r="I45" s="8">
        <f>FC_TRA_ROAD_P2W_E!I45+FC_TRA_ROAD_CAR_E!I45+FC_TRA_ROAD_BUS_E!I45+FC_TRA_ROAD_LCV_E!I45+FC_TRA_ROAD_HGV_E!I45</f>
        <v>14.559315120000001</v>
      </c>
      <c r="J45" s="8">
        <f>FC_TRA_ROAD_P2W_E!J45+FC_TRA_ROAD_CAR_E!J45+FC_TRA_ROAD_BUS_E!J45+FC_TRA_ROAD_LCV_E!J45+FC_TRA_ROAD_HGV_E!J45</f>
        <v>7.6224376799999991</v>
      </c>
      <c r="K45" s="8">
        <f>FC_TRA_ROAD_P2W_E!K45+FC_TRA_ROAD_CAR_E!K45+FC_TRA_ROAD_BUS_E!K45+FC_TRA_ROAD_LCV_E!K45+FC_TRA_ROAD_HGV_E!K45</f>
        <v>48.533337359999997</v>
      </c>
      <c r="L45" s="8">
        <f>FC_TRA_ROAD_P2W_E!L45+FC_TRA_ROAD_CAR_E!L45+FC_TRA_ROAD_BUS_E!L45+FC_TRA_ROAD_LCV_E!L45+FC_TRA_ROAD_HGV_E!L45</f>
        <v>12.57467364</v>
      </c>
      <c r="M45" s="8">
        <f>FC_TRA_ROAD_P2W_E!M45+FC_TRA_ROAD_CAR_E!M45+FC_TRA_ROAD_BUS_E!M45+FC_TRA_ROAD_LCV_E!M45+FC_TRA_ROAD_HGV_E!M45</f>
        <v>22.721387400000001</v>
      </c>
      <c r="N45" s="8">
        <f>FC_TRA_ROAD_P2W_E!N45+FC_TRA_ROAD_CAR_E!N45+FC_TRA_ROAD_BUS_E!N45+FC_TRA_ROAD_LCV_E!N45+FC_TRA_ROAD_HGV_E!N45</f>
        <v>16.957984320000001</v>
      </c>
      <c r="O45" s="8">
        <f>FC_TRA_ROAD_P2W_E!O45+FC_TRA_ROAD_CAR_E!O45+FC_TRA_ROAD_BUS_E!O45+FC_TRA_ROAD_LCV_E!O45+FC_TRA_ROAD_HGV_E!O45</f>
        <v>18.826254719999994</v>
      </c>
      <c r="P45" s="8">
        <f>FC_TRA_ROAD_P2W_E!P45+FC_TRA_ROAD_CAR_E!P45+FC_TRA_ROAD_BUS_E!P45+FC_TRA_ROAD_LCV_E!P45+FC_TRA_ROAD_HGV_E!P45</f>
        <v>31.284557280000005</v>
      </c>
      <c r="Q45" s="8">
        <f>FC_TRA_ROAD_P2W_E!Q45+FC_TRA_ROAD_CAR_E!Q45+FC_TRA_ROAD_BUS_E!Q45+FC_TRA_ROAD_LCV_E!Q45+FC_TRA_ROAD_HGV_E!Q45</f>
        <v>40.080205440000007</v>
      </c>
      <c r="R45" s="8">
        <f>FC_TRA_ROAD_P2W_E!R45+FC_TRA_ROAD_CAR_E!R45+FC_TRA_ROAD_BUS_E!R45+FC_TRA_ROAD_LCV_E!R45+FC_TRA_ROAD_HGV_E!R45</f>
        <v>43.012176120000014</v>
      </c>
      <c r="S45" s="8">
        <f>FC_TRA_ROAD_P2W_E!S45+FC_TRA_ROAD_CAR_E!S45+FC_TRA_ROAD_BUS_E!S45+FC_TRA_ROAD_LCV_E!S45+FC_TRA_ROAD_HGV_E!S45</f>
        <v>43.186600799999987</v>
      </c>
      <c r="T45" s="8">
        <f>FC_TRA_ROAD_P2W_E!T45+FC_TRA_ROAD_CAR_E!T45+FC_TRA_ROAD_BUS_E!T45+FC_TRA_ROAD_LCV_E!T45+FC_TRA_ROAD_HGV_E!T45</f>
        <v>44.702591399999996</v>
      </c>
      <c r="U45" s="8">
        <f>FC_TRA_ROAD_P2W_E!U45+FC_TRA_ROAD_CAR_E!U45+FC_TRA_ROAD_BUS_E!U45+FC_TRA_ROAD_LCV_E!U45+FC_TRA_ROAD_HGV_E!U45</f>
        <v>41.942142720000014</v>
      </c>
      <c r="V45" s="8">
        <f>FC_TRA_ROAD_P2W_E!V45+FC_TRA_ROAD_CAR_E!V45+FC_TRA_ROAD_BUS_E!V45+FC_TRA_ROAD_LCV_E!V45+FC_TRA_ROAD_HGV_E!V45</f>
        <v>40.484205720000013</v>
      </c>
      <c r="W45" s="8">
        <f>FC_TRA_ROAD_P2W_E!W45+FC_TRA_ROAD_CAR_E!W45+FC_TRA_ROAD_BUS_E!W45+FC_TRA_ROAD_LCV_E!W45+FC_TRA_ROAD_HGV_E!W45</f>
        <v>35.577357119999988</v>
      </c>
      <c r="X45" s="8">
        <f>FC_TRA_ROAD_P2W_E!X45+FC_TRA_ROAD_CAR_E!X45+FC_TRA_ROAD_BUS_E!X45+FC_TRA_ROAD_LCV_E!X45+FC_TRA_ROAD_HGV_E!X45</f>
        <v>39.488586480000009</v>
      </c>
      <c r="Y45" s="8">
        <f>FC_TRA_ROAD_P2W_E!Y45+FC_TRA_ROAD_CAR_E!Y45+FC_TRA_ROAD_BUS_E!Y45+FC_TRA_ROAD_LCV_E!Y45+FC_TRA_ROAD_HGV_E!Y45</f>
        <v>33.133564440000001</v>
      </c>
      <c r="Z45" s="8">
        <f>FC_TRA_ROAD_P2W_E!Z45+FC_TRA_ROAD_CAR_E!Z45+FC_TRA_ROAD_BUS_E!Z45+FC_TRA_ROAD_LCV_E!Z45+FC_TRA_ROAD_HGV_E!Z45</f>
        <v>27.479671560000003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0.49108068000000005</v>
      </c>
      <c r="Z46" s="8">
        <f>FC_TRA_ROAD_P2W_E!Z46+FC_TRA_ROAD_CAR_E!Z46+FC_TRA_ROAD_BUS_E!Z46+FC_TRA_ROAD_LCV_E!Z46+FC_TRA_ROAD_HGV_E!Z46</f>
        <v>0.49108068000000016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23.456029319999999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2.1461360399999991</v>
      </c>
      <c r="V50" s="8">
        <f>FC_TRA_ROAD_P2W_E!V50+FC_TRA_ROAD_CAR_E!V50+FC_TRA_ROAD_BUS_E!V50+FC_TRA_ROAD_LCV_E!V50+FC_TRA_ROAD_HGV_E!V50</f>
        <v>0.15542531999999998</v>
      </c>
      <c r="W50" s="8">
        <f>FC_TRA_ROAD_P2W_E!W50+FC_TRA_ROAD_CAR_E!W50+FC_TRA_ROAD_BUS_E!W50+FC_TRA_ROAD_LCV_E!W50+FC_TRA_ROAD_HGV_E!W50</f>
        <v>0.22271471999999998</v>
      </c>
      <c r="X50" s="8">
        <f>FC_TRA_ROAD_P2W_E!X50+FC_TRA_ROAD_CAR_E!X50+FC_TRA_ROAD_BUS_E!X50+FC_TRA_ROAD_LCV_E!X50+FC_TRA_ROAD_HGV_E!X50</f>
        <v>0.32246135999999997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876.55654356939613</v>
      </c>
      <c r="D51" s="27">
        <f>FC_TRA_ROAD_P2W_E!D51+FC_TRA_ROAD_CAR_E!D51+FC_TRA_ROAD_BUS_E!D51+FC_TRA_ROAD_LCV_E!D51+FC_TRA_ROAD_HGV_E!D51</f>
        <v>1047.2631846859881</v>
      </c>
      <c r="E51" s="27">
        <f>FC_TRA_ROAD_P2W_E!E51+FC_TRA_ROAD_CAR_E!E51+FC_TRA_ROAD_BUS_E!E51+FC_TRA_ROAD_LCV_E!E51+FC_TRA_ROAD_HGV_E!E51</f>
        <v>1081.3440552515644</v>
      </c>
      <c r="F51" s="27">
        <f>FC_TRA_ROAD_P2W_E!F51+FC_TRA_ROAD_CAR_E!F51+FC_TRA_ROAD_BUS_E!F51+FC_TRA_ROAD_LCV_E!F51+FC_TRA_ROAD_HGV_E!F51</f>
        <v>1149.2536974725556</v>
      </c>
      <c r="G51" s="27">
        <f>FC_TRA_ROAD_P2W_E!G51+FC_TRA_ROAD_CAR_E!G51+FC_TRA_ROAD_BUS_E!G51+FC_TRA_ROAD_LCV_E!G51+FC_TRA_ROAD_HGV_E!G51</f>
        <v>1193.2002021244884</v>
      </c>
      <c r="H51" s="27">
        <f>FC_TRA_ROAD_P2W_E!H51+FC_TRA_ROAD_CAR_E!H51+FC_TRA_ROAD_BUS_E!H51+FC_TRA_ROAD_LCV_E!H51+FC_TRA_ROAD_HGV_E!H51</f>
        <v>1352.9662371659597</v>
      </c>
      <c r="I51" s="27">
        <f>FC_TRA_ROAD_P2W_E!I51+FC_TRA_ROAD_CAR_E!I51+FC_TRA_ROAD_BUS_E!I51+FC_TRA_ROAD_LCV_E!I51+FC_TRA_ROAD_HGV_E!I51</f>
        <v>1615.5002113514959</v>
      </c>
      <c r="J51" s="27">
        <f>FC_TRA_ROAD_P2W_E!J51+FC_TRA_ROAD_CAR_E!J51+FC_TRA_ROAD_BUS_E!J51+FC_TRA_ROAD_LCV_E!J51+FC_TRA_ROAD_HGV_E!J51</f>
        <v>1819.9308391361485</v>
      </c>
      <c r="K51" s="27">
        <f>FC_TRA_ROAD_P2W_E!K51+FC_TRA_ROAD_CAR_E!K51+FC_TRA_ROAD_BUS_E!K51+FC_TRA_ROAD_LCV_E!K51+FC_TRA_ROAD_HGV_E!K51</f>
        <v>1946.8977032064056</v>
      </c>
      <c r="L51" s="27">
        <f>FC_TRA_ROAD_P2W_E!L51+FC_TRA_ROAD_CAR_E!L51+FC_TRA_ROAD_BUS_E!L51+FC_TRA_ROAD_LCV_E!L51+FC_TRA_ROAD_HGV_E!L51</f>
        <v>2254.7255146037255</v>
      </c>
      <c r="M51" s="27">
        <f>FC_TRA_ROAD_P2W_E!M51+FC_TRA_ROAD_CAR_E!M51+FC_TRA_ROAD_BUS_E!M51+FC_TRA_ROAD_LCV_E!M51+FC_TRA_ROAD_HGV_E!M51</f>
        <v>2583.168900572563</v>
      </c>
      <c r="N51" s="27">
        <f>FC_TRA_ROAD_P2W_E!N51+FC_TRA_ROAD_CAR_E!N51+FC_TRA_ROAD_BUS_E!N51+FC_TRA_ROAD_LCV_E!N51+FC_TRA_ROAD_HGV_E!N51</f>
        <v>2855.0678313153003</v>
      </c>
      <c r="O51" s="27">
        <f>FC_TRA_ROAD_P2W_E!O51+FC_TRA_ROAD_CAR_E!O51+FC_TRA_ROAD_BUS_E!O51+FC_TRA_ROAD_LCV_E!O51+FC_TRA_ROAD_HGV_E!O51</f>
        <v>3032.2223221588079</v>
      </c>
      <c r="P51" s="27">
        <f>FC_TRA_ROAD_P2W_E!P51+FC_TRA_ROAD_CAR_E!P51+FC_TRA_ROAD_BUS_E!P51+FC_TRA_ROAD_LCV_E!P51+FC_TRA_ROAD_HGV_E!P51</f>
        <v>3235.4623502057339</v>
      </c>
      <c r="Q51" s="27">
        <f>FC_TRA_ROAD_P2W_E!Q51+FC_TRA_ROAD_CAR_E!Q51+FC_TRA_ROAD_BUS_E!Q51+FC_TRA_ROAD_LCV_E!Q51+FC_TRA_ROAD_HGV_E!Q51</f>
        <v>3457.8066515446558</v>
      </c>
      <c r="R51" s="27">
        <f>FC_TRA_ROAD_P2W_E!R51+FC_TRA_ROAD_CAR_E!R51+FC_TRA_ROAD_BUS_E!R51+FC_TRA_ROAD_LCV_E!R51+FC_TRA_ROAD_HGV_E!R51</f>
        <v>3635.4718751768019</v>
      </c>
      <c r="S51" s="27">
        <f>FC_TRA_ROAD_P2W_E!S51+FC_TRA_ROAD_CAR_E!S51+FC_TRA_ROAD_BUS_E!S51+FC_TRA_ROAD_LCV_E!S51+FC_TRA_ROAD_HGV_E!S51</f>
        <v>3722.9803452205165</v>
      </c>
      <c r="T51" s="27">
        <f>FC_TRA_ROAD_P2W_E!T51+FC_TRA_ROAD_CAR_E!T51+FC_TRA_ROAD_BUS_E!T51+FC_TRA_ROAD_LCV_E!T51+FC_TRA_ROAD_HGV_E!T51</f>
        <v>3622.7292618257093</v>
      </c>
      <c r="U51" s="27">
        <f>FC_TRA_ROAD_P2W_E!U51+FC_TRA_ROAD_CAR_E!U51+FC_TRA_ROAD_BUS_E!U51+FC_TRA_ROAD_LCV_E!U51+FC_TRA_ROAD_HGV_E!U51</f>
        <v>3715.2922935486649</v>
      </c>
      <c r="V51" s="27">
        <f>FC_TRA_ROAD_P2W_E!V51+FC_TRA_ROAD_CAR_E!V51+FC_TRA_ROAD_BUS_E!V51+FC_TRA_ROAD_LCV_E!V51+FC_TRA_ROAD_HGV_E!V51</f>
        <v>4266.6475508230942</v>
      </c>
      <c r="W51" s="27">
        <f>FC_TRA_ROAD_P2W_E!W51+FC_TRA_ROAD_CAR_E!W51+FC_TRA_ROAD_BUS_E!W51+FC_TRA_ROAD_LCV_E!W51+FC_TRA_ROAD_HGV_E!W51</f>
        <v>3971.8384264274769</v>
      </c>
      <c r="X51" s="27">
        <f>FC_TRA_ROAD_P2W_E!X51+FC_TRA_ROAD_CAR_E!X51+FC_TRA_ROAD_BUS_E!X51+FC_TRA_ROAD_LCV_E!X51+FC_TRA_ROAD_HGV_E!X51</f>
        <v>4838.7538461652503</v>
      </c>
      <c r="Y51" s="27">
        <f>FC_TRA_ROAD_P2W_E!Y51+FC_TRA_ROAD_CAR_E!Y51+FC_TRA_ROAD_BUS_E!Y51+FC_TRA_ROAD_LCV_E!Y51+FC_TRA_ROAD_HGV_E!Y51</f>
        <v>4690.6842606740638</v>
      </c>
      <c r="Z51" s="27">
        <f>FC_TRA_ROAD_P2W_E!Z51+FC_TRA_ROAD_CAR_E!Z51+FC_TRA_ROAD_BUS_E!Z51+FC_TRA_ROAD_LCV_E!Z51+FC_TRA_ROAD_HGV_E!Z51</f>
        <v>4881.7142042014493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24">SUM(C62:C72)</f>
        <v>2113.6072876477538</v>
      </c>
      <c r="D61" s="49">
        <f t="shared" ref="D61:X61" si="25">SUM(D62:D72)</f>
        <v>2490.5176973041184</v>
      </c>
      <c r="E61" s="49">
        <f t="shared" si="25"/>
        <v>3302.8702282022209</v>
      </c>
      <c r="F61" s="49">
        <f t="shared" si="25"/>
        <v>4086.8452366960159</v>
      </c>
      <c r="G61" s="49">
        <f t="shared" si="25"/>
        <v>5570.8665401954177</v>
      </c>
      <c r="H61" s="49">
        <f t="shared" si="25"/>
        <v>9327.1312068327043</v>
      </c>
      <c r="I61" s="49">
        <f t="shared" si="25"/>
        <v>15575.958786825388</v>
      </c>
      <c r="J61" s="49">
        <f t="shared" si="25"/>
        <v>21726.526457327171</v>
      </c>
      <c r="K61" s="49">
        <f t="shared" si="25"/>
        <v>26567.177634634623</v>
      </c>
      <c r="L61" s="49">
        <f t="shared" si="25"/>
        <v>31308.312500661621</v>
      </c>
      <c r="M61" s="49">
        <f t="shared" si="25"/>
        <v>35516.983941408515</v>
      </c>
      <c r="N61" s="49">
        <f t="shared" si="25"/>
        <v>37446.890628271947</v>
      </c>
      <c r="O61" s="49">
        <f t="shared" si="25"/>
        <v>39924.257204920519</v>
      </c>
      <c r="P61" s="49">
        <f t="shared" si="25"/>
        <v>35487.06739886244</v>
      </c>
      <c r="Q61" s="49">
        <f t="shared" si="25"/>
        <v>38374.150329118682</v>
      </c>
      <c r="R61" s="49">
        <f t="shared" si="25"/>
        <v>38377.448182935514</v>
      </c>
      <c r="S61" s="49">
        <f t="shared" si="25"/>
        <v>37376.745517316063</v>
      </c>
      <c r="T61" s="49">
        <f t="shared" si="25"/>
        <v>40781.507974379681</v>
      </c>
      <c r="U61" s="49">
        <f t="shared" si="25"/>
        <v>45015.517597948994</v>
      </c>
      <c r="V61" s="49">
        <f t="shared" si="25"/>
        <v>46662.207332573031</v>
      </c>
      <c r="W61" s="49">
        <f t="shared" si="25"/>
        <v>47176.376868139676</v>
      </c>
      <c r="X61" s="49">
        <f t="shared" si="25"/>
        <v>49137.069915959386</v>
      </c>
      <c r="Y61" s="49">
        <f t="shared" ref="Y61:Z61" si="26">SUM(Y62:Y72)</f>
        <v>49412.285425384594</v>
      </c>
      <c r="Z61" s="49">
        <f t="shared" si="26"/>
        <v>52007.514742517953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1.4060775385817351E-4</v>
      </c>
      <c r="D64" s="52">
        <f>FC_TRA_ROAD_P2W_E!D64+FC_TRA_ROAD_CAR_E!D64+FC_TRA_ROAD_BUS_E!D64+FC_TRA_ROAD_LCV_E!D64+FC_TRA_ROAD_HGV_E!D64</f>
        <v>1.881841187461156E-4</v>
      </c>
      <c r="E64" s="52">
        <f>FC_TRA_ROAD_P2W_E!E64+FC_TRA_ROAD_CAR_E!E64+FC_TRA_ROAD_BUS_E!E64+FC_TRA_ROAD_LCV_E!E64+FC_TRA_ROAD_HGV_E!E64</f>
        <v>2.6740222085499475E-4</v>
      </c>
      <c r="F64" s="52">
        <f>FC_TRA_ROAD_P2W_E!F64+FC_TRA_ROAD_CAR_E!F64+FC_TRA_ROAD_BUS_E!F64+FC_TRA_ROAD_LCV_E!F64+FC_TRA_ROAD_HGV_E!F64</f>
        <v>2.8069601548131684E-4</v>
      </c>
      <c r="G64" s="52">
        <f>FC_TRA_ROAD_P2W_E!G64+FC_TRA_ROAD_CAR_E!G64+FC_TRA_ROAD_BUS_E!G64+FC_TRA_ROAD_LCV_E!G64+FC_TRA_ROAD_HGV_E!G64</f>
        <v>4.6883541756331673E-4</v>
      </c>
      <c r="H64" s="52">
        <f>FC_TRA_ROAD_P2W_E!H64+FC_TRA_ROAD_CAR_E!H64+FC_TRA_ROAD_BUS_E!H64+FC_TRA_ROAD_LCV_E!H64+FC_TRA_ROAD_HGV_E!H64</f>
        <v>5.4459270246654163E-4</v>
      </c>
      <c r="I64" s="52">
        <f>FC_TRA_ROAD_P2W_E!I64+FC_TRA_ROAD_CAR_E!I64+FC_TRA_ROAD_BUS_E!I64+FC_TRA_ROAD_LCV_E!I64+FC_TRA_ROAD_HGV_E!I64</f>
        <v>1.0258653891330261E-3</v>
      </c>
      <c r="J64" s="52">
        <f>FC_TRA_ROAD_P2W_E!J64+FC_TRA_ROAD_CAR_E!J64+FC_TRA_ROAD_BUS_E!J64+FC_TRA_ROAD_LCV_E!J64+FC_TRA_ROAD_HGV_E!J64</f>
        <v>1.5658071709820504E-3</v>
      </c>
      <c r="K64" s="52">
        <f>FC_TRA_ROAD_P2W_E!K64+FC_TRA_ROAD_CAR_E!K64+FC_TRA_ROAD_BUS_E!K64+FC_TRA_ROAD_LCV_E!K64+FC_TRA_ROAD_HGV_E!K64</f>
        <v>43.573547434621574</v>
      </c>
      <c r="L64" s="52">
        <f>FC_TRA_ROAD_P2W_E!L64+FC_TRA_ROAD_CAR_E!L64+FC_TRA_ROAD_BUS_E!L64+FC_TRA_ROAD_LCV_E!L64+FC_TRA_ROAD_HGV_E!L64</f>
        <v>50.949092181615008</v>
      </c>
      <c r="M64" s="52">
        <f>FC_TRA_ROAD_P2W_E!M64+FC_TRA_ROAD_CAR_E!M64+FC_TRA_ROAD_BUS_E!M64+FC_TRA_ROAD_LCV_E!M64+FC_TRA_ROAD_HGV_E!M64</f>
        <v>63.236373888522039</v>
      </c>
      <c r="N64" s="52">
        <f>FC_TRA_ROAD_P2W_E!N64+FC_TRA_ROAD_CAR_E!N64+FC_TRA_ROAD_BUS_E!N64+FC_TRA_ROAD_LCV_E!N64+FC_TRA_ROAD_HGV_E!N64</f>
        <v>161.64926715195358</v>
      </c>
      <c r="O64" s="52">
        <f>FC_TRA_ROAD_P2W_E!O64+FC_TRA_ROAD_CAR_E!O64+FC_TRA_ROAD_BUS_E!O64+FC_TRA_ROAD_LCV_E!O64+FC_TRA_ROAD_HGV_E!O64</f>
        <v>224.69134108051932</v>
      </c>
      <c r="P64" s="52">
        <f>FC_TRA_ROAD_P2W_E!P64+FC_TRA_ROAD_CAR_E!P64+FC_TRA_ROAD_BUS_E!P64+FC_TRA_ROAD_LCV_E!P64+FC_TRA_ROAD_HGV_E!P64</f>
        <v>266.57355422244058</v>
      </c>
      <c r="Q64" s="52">
        <f>FC_TRA_ROAD_P2W_E!Q64+FC_TRA_ROAD_CAR_E!Q64+FC_TRA_ROAD_BUS_E!Q64+FC_TRA_ROAD_LCV_E!Q64+FC_TRA_ROAD_HGV_E!Q64</f>
        <v>281.1197078386769</v>
      </c>
      <c r="R64" s="52">
        <f>FC_TRA_ROAD_P2W_E!R64+FC_TRA_ROAD_CAR_E!R64+FC_TRA_ROAD_BUS_E!R64+FC_TRA_ROAD_LCV_E!R64+FC_TRA_ROAD_HGV_E!R64</f>
        <v>291.33237397551954</v>
      </c>
      <c r="S64" s="52">
        <f>FC_TRA_ROAD_P2W_E!S64+FC_TRA_ROAD_CAR_E!S64+FC_TRA_ROAD_BUS_E!S64+FC_TRA_ROAD_LCV_E!S64+FC_TRA_ROAD_HGV_E!S64</f>
        <v>302.71161587607497</v>
      </c>
      <c r="T64" s="52">
        <f>FC_TRA_ROAD_P2W_E!T64+FC_TRA_ROAD_CAR_E!T64+FC_TRA_ROAD_BUS_E!T64+FC_TRA_ROAD_LCV_E!T64+FC_TRA_ROAD_HGV_E!T64</f>
        <v>345.37885325968426</v>
      </c>
      <c r="U64" s="52">
        <f>FC_TRA_ROAD_P2W_E!U64+FC_TRA_ROAD_CAR_E!U64+FC_TRA_ROAD_BUS_E!U64+FC_TRA_ROAD_LCV_E!U64+FC_TRA_ROAD_HGV_E!U64</f>
        <v>356.26305122900004</v>
      </c>
      <c r="V64" s="52">
        <f>FC_TRA_ROAD_P2W_E!V64+FC_TRA_ROAD_CAR_E!V64+FC_TRA_ROAD_BUS_E!V64+FC_TRA_ROAD_LCV_E!V64+FC_TRA_ROAD_HGV_E!V64</f>
        <v>368.35403273303149</v>
      </c>
      <c r="W64" s="52">
        <f>FC_TRA_ROAD_P2W_E!W64+FC_TRA_ROAD_CAR_E!W64+FC_TRA_ROAD_BUS_E!W64+FC_TRA_ROAD_LCV_E!W64+FC_TRA_ROAD_HGV_E!W64</f>
        <v>402.11658733967516</v>
      </c>
      <c r="X64" s="52">
        <f>FC_TRA_ROAD_P2W_E!X64+FC_TRA_ROAD_CAR_E!X64+FC_TRA_ROAD_BUS_E!X64+FC_TRA_ROAD_LCV_E!X64+FC_TRA_ROAD_HGV_E!X64</f>
        <v>227.01337259938182</v>
      </c>
      <c r="Y64" s="52">
        <f>FC_TRA_ROAD_P2W_E!Y64+FC_TRA_ROAD_CAR_E!Y64+FC_TRA_ROAD_BUS_E!Y64+FC_TRA_ROAD_LCV_E!Y64+FC_TRA_ROAD_HGV_E!Y64</f>
        <v>247.89274842460188</v>
      </c>
      <c r="Z64" s="52">
        <f>FC_TRA_ROAD_P2W_E!Z64+FC_TRA_ROAD_CAR_E!Z64+FC_TRA_ROAD_BUS_E!Z64+FC_TRA_ROAD_LCV_E!Z64+FC_TRA_ROAD_HGV_E!Z64</f>
        <v>263.73389371794752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40.020238079999984</v>
      </c>
      <c r="H66" s="52">
        <f>FC_TRA_ROAD_P2W_E!H66+FC_TRA_ROAD_CAR_E!H66+FC_TRA_ROAD_BUS_E!H66+FC_TRA_ROAD_LCV_E!H66+FC_TRA_ROAD_HGV_E!H66</f>
        <v>23.489485919999996</v>
      </c>
      <c r="I66" s="52">
        <f>FC_TRA_ROAD_P2W_E!I66+FC_TRA_ROAD_CAR_E!I66+FC_TRA_ROAD_BUS_E!I66+FC_TRA_ROAD_LCV_E!I66+FC_TRA_ROAD_HGV_E!I66</f>
        <v>27.188049599999999</v>
      </c>
      <c r="J66" s="52">
        <f>FC_TRA_ROAD_P2W_E!J66+FC_TRA_ROAD_CAR_E!J66+FC_TRA_ROAD_BUS_E!J66+FC_TRA_ROAD_LCV_E!J66+FC_TRA_ROAD_HGV_E!J66</f>
        <v>42.511180319999987</v>
      </c>
      <c r="K66" s="52">
        <f>FC_TRA_ROAD_P2W_E!K66+FC_TRA_ROAD_CAR_E!K66+FC_TRA_ROAD_BUS_E!K66+FC_TRA_ROAD_LCV_E!K66+FC_TRA_ROAD_HGV_E!K66</f>
        <v>48.171045599999999</v>
      </c>
      <c r="L66" s="52">
        <f>FC_TRA_ROAD_P2W_E!L66+FC_TRA_ROAD_CAR_E!L66+FC_TRA_ROAD_BUS_E!L66+FC_TRA_ROAD_LCV_E!L66+FC_TRA_ROAD_HGV_E!L66</f>
        <v>48.003334560000006</v>
      </c>
      <c r="M66" s="52">
        <f>FC_TRA_ROAD_P2W_E!M66+FC_TRA_ROAD_CAR_E!M66+FC_TRA_ROAD_BUS_E!M66+FC_TRA_ROAD_LCV_E!M66+FC_TRA_ROAD_HGV_E!M66</f>
        <v>67.836566880000007</v>
      </c>
      <c r="N66" s="52">
        <f>FC_TRA_ROAD_P2W_E!N66+FC_TRA_ROAD_CAR_E!N66+FC_TRA_ROAD_BUS_E!N66+FC_TRA_ROAD_LCV_E!N66+FC_TRA_ROAD_HGV_E!N66</f>
        <v>82.450876319999992</v>
      </c>
      <c r="O66" s="52">
        <f>FC_TRA_ROAD_P2W_E!O66+FC_TRA_ROAD_CAR_E!O66+FC_TRA_ROAD_BUS_E!O66+FC_TRA_ROAD_LCV_E!O66+FC_TRA_ROAD_HGV_E!O66</f>
        <v>86.210611200000002</v>
      </c>
      <c r="P66" s="52">
        <f>FC_TRA_ROAD_P2W_E!P66+FC_TRA_ROAD_CAR_E!P66+FC_TRA_ROAD_BUS_E!P66+FC_TRA_ROAD_LCV_E!P66+FC_TRA_ROAD_HGV_E!P66</f>
        <v>74.458349279999979</v>
      </c>
      <c r="Q66" s="52">
        <f>FC_TRA_ROAD_P2W_E!Q66+FC_TRA_ROAD_CAR_E!Q66+FC_TRA_ROAD_BUS_E!Q66+FC_TRA_ROAD_LCV_E!Q66+FC_TRA_ROAD_HGV_E!Q66</f>
        <v>64.321516799999984</v>
      </c>
      <c r="R66" s="52">
        <f>FC_TRA_ROAD_P2W_E!R66+FC_TRA_ROAD_CAR_E!R66+FC_TRA_ROAD_BUS_E!R66+FC_TRA_ROAD_LCV_E!R66+FC_TRA_ROAD_HGV_E!R66</f>
        <v>62.152233120000027</v>
      </c>
      <c r="S66" s="52">
        <f>FC_TRA_ROAD_P2W_E!S66+FC_TRA_ROAD_CAR_E!S66+FC_TRA_ROAD_BUS_E!S66+FC_TRA_ROAD_LCV_E!S66+FC_TRA_ROAD_HGV_E!S66</f>
        <v>31.51667664</v>
      </c>
      <c r="T66" s="52">
        <f>FC_TRA_ROAD_P2W_E!T66+FC_TRA_ROAD_CAR_E!T66+FC_TRA_ROAD_BUS_E!T66+FC_TRA_ROAD_LCV_E!T66+FC_TRA_ROAD_HGV_E!T66</f>
        <v>22.57140815999999</v>
      </c>
      <c r="U66" s="52">
        <f>FC_TRA_ROAD_P2W_E!U66+FC_TRA_ROAD_CAR_E!U66+FC_TRA_ROAD_BUS_E!U66+FC_TRA_ROAD_LCV_E!U66+FC_TRA_ROAD_HGV_E!U66</f>
        <v>17.742961439999998</v>
      </c>
      <c r="V66" s="52">
        <f>FC_TRA_ROAD_P2W_E!V66+FC_TRA_ROAD_CAR_E!V66+FC_TRA_ROAD_BUS_E!V66+FC_TRA_ROAD_LCV_E!V66+FC_TRA_ROAD_HGV_E!V66</f>
        <v>11.06230176</v>
      </c>
      <c r="W66" s="52">
        <f>FC_TRA_ROAD_P2W_E!W66+FC_TRA_ROAD_CAR_E!W66+FC_TRA_ROAD_BUS_E!W66+FC_TRA_ROAD_LCV_E!W66+FC_TRA_ROAD_HGV_E!W66</f>
        <v>10.247960159999998</v>
      </c>
      <c r="X66" s="52">
        <f>FC_TRA_ROAD_P2W_E!X66+FC_TRA_ROAD_CAR_E!X66+FC_TRA_ROAD_BUS_E!X66+FC_TRA_ROAD_LCV_E!X66+FC_TRA_ROAD_HGV_E!X66</f>
        <v>7.5543883200000002</v>
      </c>
      <c r="Y66" s="52">
        <f>FC_TRA_ROAD_P2W_E!Y66+FC_TRA_ROAD_CAR_E!Y66+FC_TRA_ROAD_BUS_E!Y66+FC_TRA_ROAD_LCV_E!Y66+FC_TRA_ROAD_HGV_E!Y66</f>
        <v>5.6580811200000012</v>
      </c>
      <c r="Z66" s="52">
        <f>FC_TRA_ROAD_P2W_E!Z66+FC_TRA_ROAD_CAR_E!Z66+FC_TRA_ROAD_BUS_E!Z66+FC_TRA_ROAD_LCV_E!Z66+FC_TRA_ROAD_HGV_E!Z66</f>
        <v>5.7251145600000006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173.95560000000003</v>
      </c>
      <c r="D67" s="52">
        <f>FC_TRA_ROAD_P2W_E!D67+FC_TRA_ROAD_CAR_E!D67+FC_TRA_ROAD_BUS_E!D67+FC_TRA_ROAD_LCV_E!D67+FC_TRA_ROAD_HGV_E!D67</f>
        <v>194.98319999999998</v>
      </c>
      <c r="E67" s="52">
        <f>FC_TRA_ROAD_P2W_E!E67+FC_TRA_ROAD_CAR_E!E67+FC_TRA_ROAD_BUS_E!E67+FC_TRA_ROAD_LCV_E!E67+FC_TRA_ROAD_HGV_E!E67</f>
        <v>472.20394176000008</v>
      </c>
      <c r="F67" s="52">
        <f>FC_TRA_ROAD_P2W_E!F67+FC_TRA_ROAD_CAR_E!F67+FC_TRA_ROAD_BUS_E!F67+FC_TRA_ROAD_LCV_E!F67+FC_TRA_ROAD_HGV_E!F67</f>
        <v>718.99430544000006</v>
      </c>
      <c r="G67" s="52">
        <f>FC_TRA_ROAD_P2W_E!G67+FC_TRA_ROAD_CAR_E!G67+FC_TRA_ROAD_BUS_E!G67+FC_TRA_ROAD_LCV_E!G67+FC_TRA_ROAD_HGV_E!G67</f>
        <v>867.87965376000022</v>
      </c>
      <c r="H67" s="52">
        <f>FC_TRA_ROAD_P2W_E!H67+FC_TRA_ROAD_CAR_E!H67+FC_TRA_ROAD_BUS_E!H67+FC_TRA_ROAD_LCV_E!H67+FC_TRA_ROAD_HGV_E!H67</f>
        <v>1587.4951017599999</v>
      </c>
      <c r="I67" s="52">
        <f>FC_TRA_ROAD_P2W_E!I67+FC_TRA_ROAD_CAR_E!I67+FC_TRA_ROAD_BUS_E!I67+FC_TRA_ROAD_LCV_E!I67+FC_TRA_ROAD_HGV_E!I67</f>
        <v>2466.5583801600005</v>
      </c>
      <c r="J67" s="52">
        <f>FC_TRA_ROAD_P2W_E!J67+FC_TRA_ROAD_CAR_E!J67+FC_TRA_ROAD_BUS_E!J67+FC_TRA_ROAD_LCV_E!J67+FC_TRA_ROAD_HGV_E!J67</f>
        <v>3191.4860371199993</v>
      </c>
      <c r="K67" s="52">
        <f>FC_TRA_ROAD_P2W_E!K67+FC_TRA_ROAD_CAR_E!K67+FC_TRA_ROAD_BUS_E!K67+FC_TRA_ROAD_LCV_E!K67+FC_TRA_ROAD_HGV_E!K67</f>
        <v>4965.7258526400001</v>
      </c>
      <c r="L67" s="52">
        <f>FC_TRA_ROAD_P2W_E!L67+FC_TRA_ROAD_CAR_E!L67+FC_TRA_ROAD_BUS_E!L67+FC_TRA_ROAD_LCV_E!L67+FC_TRA_ROAD_HGV_E!L67</f>
        <v>6082.1795203200018</v>
      </c>
      <c r="M67" s="52">
        <f>FC_TRA_ROAD_P2W_E!M67+FC_TRA_ROAD_CAR_E!M67+FC_TRA_ROAD_BUS_E!M67+FC_TRA_ROAD_LCV_E!M67+FC_TRA_ROAD_HGV_E!M67</f>
        <v>7276.9116787200001</v>
      </c>
      <c r="N67" s="52">
        <f>FC_TRA_ROAD_P2W_E!N67+FC_TRA_ROAD_CAR_E!N67+FC_TRA_ROAD_BUS_E!N67+FC_TRA_ROAD_LCV_E!N67+FC_TRA_ROAD_HGV_E!N67</f>
        <v>7419.6409104000013</v>
      </c>
      <c r="O67" s="52">
        <f>FC_TRA_ROAD_P2W_E!O67+FC_TRA_ROAD_CAR_E!O67+FC_TRA_ROAD_BUS_E!O67+FC_TRA_ROAD_LCV_E!O67+FC_TRA_ROAD_HGV_E!O67</f>
        <v>7229.3174265600001</v>
      </c>
      <c r="P67" s="52">
        <f>FC_TRA_ROAD_P2W_E!P67+FC_TRA_ROAD_CAR_E!P67+FC_TRA_ROAD_BUS_E!P67+FC_TRA_ROAD_LCV_E!P67+FC_TRA_ROAD_HGV_E!P67</f>
        <v>6718.5442785599998</v>
      </c>
      <c r="Q67" s="52">
        <f>FC_TRA_ROAD_P2W_E!Q67+FC_TRA_ROAD_CAR_E!Q67+FC_TRA_ROAD_BUS_E!Q67+FC_TRA_ROAD_LCV_E!Q67+FC_TRA_ROAD_HGV_E!Q67</f>
        <v>6703.0582795200007</v>
      </c>
      <c r="R67" s="52">
        <f>FC_TRA_ROAD_P2W_E!R67+FC_TRA_ROAD_CAR_E!R67+FC_TRA_ROAD_BUS_E!R67+FC_TRA_ROAD_LCV_E!R67+FC_TRA_ROAD_HGV_E!R67</f>
        <v>6837.2528544000015</v>
      </c>
      <c r="S67" s="52">
        <f>FC_TRA_ROAD_P2W_E!S67+FC_TRA_ROAD_CAR_E!S67+FC_TRA_ROAD_BUS_E!S67+FC_TRA_ROAD_LCV_E!S67+FC_TRA_ROAD_HGV_E!S67</f>
        <v>6751.6542100799988</v>
      </c>
      <c r="T67" s="52">
        <f>FC_TRA_ROAD_P2W_E!T67+FC_TRA_ROAD_CAR_E!T67+FC_TRA_ROAD_BUS_E!T67+FC_TRA_ROAD_LCV_E!T67+FC_TRA_ROAD_HGV_E!T67</f>
        <v>7152.1634663999994</v>
      </c>
      <c r="U67" s="52">
        <f>FC_TRA_ROAD_P2W_E!U67+FC_TRA_ROAD_CAR_E!U67+FC_TRA_ROAD_BUS_E!U67+FC_TRA_ROAD_LCV_E!U67+FC_TRA_ROAD_HGV_E!U67</f>
        <v>7683.0058656000001</v>
      </c>
      <c r="V67" s="52">
        <f>FC_TRA_ROAD_P2W_E!V67+FC_TRA_ROAD_CAR_E!V67+FC_TRA_ROAD_BUS_E!V67+FC_TRA_ROAD_LCV_E!V67+FC_TRA_ROAD_HGV_E!V67</f>
        <v>8001.3048523199996</v>
      </c>
      <c r="W67" s="52">
        <f>FC_TRA_ROAD_P2W_E!W67+FC_TRA_ROAD_CAR_E!W67+FC_TRA_ROAD_BUS_E!W67+FC_TRA_ROAD_LCV_E!W67+FC_TRA_ROAD_HGV_E!W67</f>
        <v>7884.8450827200004</v>
      </c>
      <c r="X67" s="52">
        <f>FC_TRA_ROAD_P2W_E!X67+FC_TRA_ROAD_CAR_E!X67+FC_TRA_ROAD_BUS_E!X67+FC_TRA_ROAD_LCV_E!X67+FC_TRA_ROAD_HGV_E!X67</f>
        <v>8966.1459556800019</v>
      </c>
      <c r="Y67" s="52">
        <f>FC_TRA_ROAD_P2W_E!Y67+FC_TRA_ROAD_CAR_E!Y67+FC_TRA_ROAD_BUS_E!Y67+FC_TRA_ROAD_LCV_E!Y67+FC_TRA_ROAD_HGV_E!Y67</f>
        <v>9584.366826239997</v>
      </c>
      <c r="Z67" s="52">
        <f>FC_TRA_ROAD_P2W_E!Z67+FC_TRA_ROAD_CAR_E!Z67+FC_TRA_ROAD_BUS_E!Z67+FC_TRA_ROAD_LCV_E!Z67+FC_TRA_ROAD_HGV_E!Z67</f>
        <v>10503.628758719999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705.08550384</v>
      </c>
      <c r="D68" s="52">
        <f>FC_TRA_ROAD_P2W_E!D68+FC_TRA_ROAD_CAR_E!D68+FC_TRA_ROAD_BUS_E!D68+FC_TRA_ROAD_LCV_E!D68+FC_TRA_ROAD_HGV_E!D68</f>
        <v>973.12597775999996</v>
      </c>
      <c r="E68" s="52">
        <f>FC_TRA_ROAD_P2W_E!E68+FC_TRA_ROAD_CAR_E!E68+FC_TRA_ROAD_BUS_E!E68+FC_TRA_ROAD_LCV_E!E68+FC_TRA_ROAD_HGV_E!E68</f>
        <v>1502.7439334399999</v>
      </c>
      <c r="F68" s="52">
        <f>FC_TRA_ROAD_P2W_E!F68+FC_TRA_ROAD_CAR_E!F68+FC_TRA_ROAD_BUS_E!F68+FC_TRA_ROAD_LCV_E!F68+FC_TRA_ROAD_HGV_E!F68</f>
        <v>2082.9114748800002</v>
      </c>
      <c r="G68" s="52">
        <f>FC_TRA_ROAD_P2W_E!G68+FC_TRA_ROAD_CAR_E!G68+FC_TRA_ROAD_BUS_E!G68+FC_TRA_ROAD_LCV_E!G68+FC_TRA_ROAD_HGV_E!G68</f>
        <v>1902.8910052800002</v>
      </c>
      <c r="H68" s="52">
        <f>FC_TRA_ROAD_P2W_E!H68+FC_TRA_ROAD_CAR_E!H68+FC_TRA_ROAD_BUS_E!H68+FC_TRA_ROAD_LCV_E!H68+FC_TRA_ROAD_HGV_E!H68</f>
        <v>2875.9364409599998</v>
      </c>
      <c r="I68" s="52">
        <f>FC_TRA_ROAD_P2W_E!I68+FC_TRA_ROAD_CAR_E!I68+FC_TRA_ROAD_BUS_E!I68+FC_TRA_ROAD_LCV_E!I68+FC_TRA_ROAD_HGV_E!I68</f>
        <v>4999.7107871999997</v>
      </c>
      <c r="J68" s="52">
        <f>FC_TRA_ROAD_P2W_E!J68+FC_TRA_ROAD_CAR_E!J68+FC_TRA_ROAD_BUS_E!J68+FC_TRA_ROAD_LCV_E!J68+FC_TRA_ROAD_HGV_E!J68</f>
        <v>4979.1554798400011</v>
      </c>
      <c r="K68" s="52">
        <f>FC_TRA_ROAD_P2W_E!K68+FC_TRA_ROAD_CAR_E!K68+FC_TRA_ROAD_BUS_E!K68+FC_TRA_ROAD_LCV_E!K68+FC_TRA_ROAD_HGV_E!K68</f>
        <v>3165.7576852800003</v>
      </c>
      <c r="L68" s="52">
        <f>FC_TRA_ROAD_P2W_E!L68+FC_TRA_ROAD_CAR_E!L68+FC_TRA_ROAD_BUS_E!L68+FC_TRA_ROAD_LCV_E!L68+FC_TRA_ROAD_HGV_E!L68</f>
        <v>1514.2961145600002</v>
      </c>
      <c r="M68" s="52">
        <f>FC_TRA_ROAD_P2W_E!M68+FC_TRA_ROAD_CAR_E!M68+FC_TRA_ROAD_BUS_E!M68+FC_TRA_ROAD_LCV_E!M68+FC_TRA_ROAD_HGV_E!M68</f>
        <v>1636.1618889599995</v>
      </c>
      <c r="N68" s="52">
        <f>FC_TRA_ROAD_P2W_E!N68+FC_TRA_ROAD_CAR_E!N68+FC_TRA_ROAD_BUS_E!N68+FC_TRA_ROAD_LCV_E!N68+FC_TRA_ROAD_HGV_E!N68</f>
        <v>1232.1085262399999</v>
      </c>
      <c r="O68" s="52">
        <f>FC_TRA_ROAD_P2W_E!O68+FC_TRA_ROAD_CAR_E!O68+FC_TRA_ROAD_BUS_E!O68+FC_TRA_ROAD_LCV_E!O68+FC_TRA_ROAD_HGV_E!O68</f>
        <v>892.14601391999975</v>
      </c>
      <c r="P68" s="52">
        <f>FC_TRA_ROAD_P2W_E!P68+FC_TRA_ROAD_CAR_E!P68+FC_TRA_ROAD_BUS_E!P68+FC_TRA_ROAD_LCV_E!P68+FC_TRA_ROAD_HGV_E!P68</f>
        <v>585.34593840000002</v>
      </c>
      <c r="Q68" s="52">
        <f>FC_TRA_ROAD_P2W_E!Q68+FC_TRA_ROAD_CAR_E!Q68+FC_TRA_ROAD_BUS_E!Q68+FC_TRA_ROAD_LCV_E!Q68+FC_TRA_ROAD_HGV_E!Q68</f>
        <v>1063.1998051199998</v>
      </c>
      <c r="R68" s="52">
        <f>FC_TRA_ROAD_P2W_E!R68+FC_TRA_ROAD_CAR_E!R68+FC_TRA_ROAD_BUS_E!R68+FC_TRA_ROAD_LCV_E!R68+FC_TRA_ROAD_HGV_E!R68</f>
        <v>1234.4360903999998</v>
      </c>
      <c r="S68" s="52">
        <f>FC_TRA_ROAD_P2W_E!S68+FC_TRA_ROAD_CAR_E!S68+FC_TRA_ROAD_BUS_E!S68+FC_TRA_ROAD_LCV_E!S68+FC_TRA_ROAD_HGV_E!S68</f>
        <v>967.18625423999993</v>
      </c>
      <c r="T68" s="52">
        <f>FC_TRA_ROAD_P2W_E!T68+FC_TRA_ROAD_CAR_E!T68+FC_TRA_ROAD_BUS_E!T68+FC_TRA_ROAD_LCV_E!T68+FC_TRA_ROAD_HGV_E!T68</f>
        <v>1486.4053607999999</v>
      </c>
      <c r="U68" s="52">
        <f>FC_TRA_ROAD_P2W_E!U68+FC_TRA_ROAD_CAR_E!U68+FC_TRA_ROAD_BUS_E!U68+FC_TRA_ROAD_LCV_E!U68+FC_TRA_ROAD_HGV_E!U68</f>
        <v>1448.2513540799998</v>
      </c>
      <c r="V68" s="52">
        <f>FC_TRA_ROAD_P2W_E!V68+FC_TRA_ROAD_CAR_E!V68+FC_TRA_ROAD_BUS_E!V68+FC_TRA_ROAD_LCV_E!V68+FC_TRA_ROAD_HGV_E!V68</f>
        <v>1360.15029792</v>
      </c>
      <c r="W68" s="52">
        <f>FC_TRA_ROAD_P2W_E!W68+FC_TRA_ROAD_CAR_E!W68+FC_TRA_ROAD_BUS_E!W68+FC_TRA_ROAD_LCV_E!W68+FC_TRA_ROAD_HGV_E!W68</f>
        <v>1263.0591144</v>
      </c>
      <c r="X68" s="52">
        <f>FC_TRA_ROAD_P2W_E!X68+FC_TRA_ROAD_CAR_E!X68+FC_TRA_ROAD_BUS_E!X68+FC_TRA_ROAD_LCV_E!X68+FC_TRA_ROAD_HGV_E!X68</f>
        <v>1344.0660955199996</v>
      </c>
      <c r="Y68" s="52">
        <f>FC_TRA_ROAD_P2W_E!Y68+FC_TRA_ROAD_CAR_E!Y68+FC_TRA_ROAD_BUS_E!Y68+FC_TRA_ROAD_LCV_E!Y68+FC_TRA_ROAD_HGV_E!Y68</f>
        <v>1705.7859292800001</v>
      </c>
      <c r="Z68" s="52">
        <f>FC_TRA_ROAD_P2W_E!Z68+FC_TRA_ROAD_CAR_E!Z68+FC_TRA_ROAD_BUS_E!Z68+FC_TRA_ROAD_LCV_E!Z68+FC_TRA_ROAD_HGV_E!Z68</f>
        <v>2313.0036302400003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1186.67871504</v>
      </c>
      <c r="D69" s="52">
        <f>FC_TRA_ROAD_P2W_E!D69+FC_TRA_ROAD_CAR_E!D69+FC_TRA_ROAD_BUS_E!D69+FC_TRA_ROAD_LCV_E!D69+FC_TRA_ROAD_HGV_E!D69</f>
        <v>1262.5490995199998</v>
      </c>
      <c r="E69" s="52">
        <f>FC_TRA_ROAD_P2W_E!E69+FC_TRA_ROAD_CAR_E!E69+FC_TRA_ROAD_BUS_E!E69+FC_TRA_ROAD_LCV_E!E69+FC_TRA_ROAD_HGV_E!E69</f>
        <v>1256.0909500800003</v>
      </c>
      <c r="F69" s="52">
        <f>FC_TRA_ROAD_P2W_E!F69+FC_TRA_ROAD_CAR_E!F69+FC_TRA_ROAD_BUS_E!F69+FC_TRA_ROAD_LCV_E!F69+FC_TRA_ROAD_HGV_E!F69</f>
        <v>1273.5002736000001</v>
      </c>
      <c r="G69" s="52">
        <f>FC_TRA_ROAD_P2W_E!G69+FC_TRA_ROAD_CAR_E!G69+FC_TRA_ROAD_BUS_E!G69+FC_TRA_ROAD_LCV_E!G69+FC_TRA_ROAD_HGV_E!G69</f>
        <v>2727.7861665599999</v>
      </c>
      <c r="H69" s="52">
        <f>FC_TRA_ROAD_P2W_E!H69+FC_TRA_ROAD_CAR_E!H69+FC_TRA_ROAD_BUS_E!H69+FC_TRA_ROAD_LCV_E!H69+FC_TRA_ROAD_HGV_E!H69</f>
        <v>4354.1150400000006</v>
      </c>
      <c r="I69" s="52">
        <f>FC_TRA_ROAD_P2W_E!I69+FC_TRA_ROAD_CAR_E!I69+FC_TRA_ROAD_BUS_E!I69+FC_TRA_ROAD_LCV_E!I69+FC_TRA_ROAD_HGV_E!I69</f>
        <v>6062.1321887999993</v>
      </c>
      <c r="J69" s="52">
        <f>FC_TRA_ROAD_P2W_E!J69+FC_TRA_ROAD_CAR_E!J69+FC_TRA_ROAD_BUS_E!J69+FC_TRA_ROAD_LCV_E!J69+FC_TRA_ROAD_HGV_E!J69</f>
        <v>11147.32794384</v>
      </c>
      <c r="K69" s="52">
        <f>FC_TRA_ROAD_P2W_E!K69+FC_TRA_ROAD_CAR_E!K69+FC_TRA_ROAD_BUS_E!K69+FC_TRA_ROAD_LCV_E!K69+FC_TRA_ROAD_HGV_E!K69</f>
        <v>17381.840064480002</v>
      </c>
      <c r="L69" s="52">
        <f>FC_TRA_ROAD_P2W_E!L69+FC_TRA_ROAD_CAR_E!L69+FC_TRA_ROAD_BUS_E!L69+FC_TRA_ROAD_LCV_E!L69+FC_TRA_ROAD_HGV_E!L69</f>
        <v>23359.722433920004</v>
      </c>
      <c r="M69" s="52">
        <f>FC_TRA_ROAD_P2W_E!M69+FC_TRA_ROAD_CAR_E!M69+FC_TRA_ROAD_BUS_E!M69+FC_TRA_ROAD_LCV_E!M69+FC_TRA_ROAD_HGV_E!M69</f>
        <v>26300.141475839999</v>
      </c>
      <c r="N69" s="52">
        <f>FC_TRA_ROAD_P2W_E!N69+FC_TRA_ROAD_CAR_E!N69+FC_TRA_ROAD_BUS_E!N69+FC_TRA_ROAD_LCV_E!N69+FC_TRA_ROAD_HGV_E!N69</f>
        <v>28496.11466015999</v>
      </c>
      <c r="O69" s="52">
        <f>FC_TRA_ROAD_P2W_E!O69+FC_TRA_ROAD_CAR_E!O69+FC_TRA_ROAD_BUS_E!O69+FC_TRA_ROAD_LCV_E!O69+FC_TRA_ROAD_HGV_E!O69</f>
        <v>31438.771038719999</v>
      </c>
      <c r="P69" s="52">
        <f>FC_TRA_ROAD_P2W_E!P69+FC_TRA_ROAD_CAR_E!P69+FC_TRA_ROAD_BUS_E!P69+FC_TRA_ROAD_LCV_E!P69+FC_TRA_ROAD_HGV_E!P69</f>
        <v>27828.351999359998</v>
      </c>
      <c r="Q69" s="52">
        <f>FC_TRA_ROAD_P2W_E!Q69+FC_TRA_ROAD_CAR_E!Q69+FC_TRA_ROAD_BUS_E!Q69+FC_TRA_ROAD_LCV_E!Q69+FC_TRA_ROAD_HGV_E!Q69</f>
        <v>30236.466905280002</v>
      </c>
      <c r="R69" s="52">
        <f>FC_TRA_ROAD_P2W_E!R69+FC_TRA_ROAD_CAR_E!R69+FC_TRA_ROAD_BUS_E!R69+FC_TRA_ROAD_LCV_E!R69+FC_TRA_ROAD_HGV_E!R69</f>
        <v>29939.304352319996</v>
      </c>
      <c r="S69" s="52">
        <f>FC_TRA_ROAD_P2W_E!S69+FC_TRA_ROAD_CAR_E!S69+FC_TRA_ROAD_BUS_E!S69+FC_TRA_ROAD_LCV_E!S69+FC_TRA_ROAD_HGV_E!S69</f>
        <v>29310.746313599993</v>
      </c>
      <c r="T69" s="52">
        <f>FC_TRA_ROAD_P2W_E!T69+FC_TRA_ROAD_CAR_E!T69+FC_TRA_ROAD_BUS_E!T69+FC_TRA_ROAD_LCV_E!T69+FC_TRA_ROAD_HGV_E!T69</f>
        <v>31769.358554880004</v>
      </c>
      <c r="U69" s="52">
        <f>FC_TRA_ROAD_P2W_E!U69+FC_TRA_ROAD_CAR_E!U69+FC_TRA_ROAD_BUS_E!U69+FC_TRA_ROAD_LCV_E!U69+FC_TRA_ROAD_HGV_E!U69</f>
        <v>35507.16610848</v>
      </c>
      <c r="V69" s="52">
        <f>FC_TRA_ROAD_P2W_E!V69+FC_TRA_ROAD_CAR_E!V69+FC_TRA_ROAD_BUS_E!V69+FC_TRA_ROAD_LCV_E!V69+FC_TRA_ROAD_HGV_E!V69</f>
        <v>36913.852906560001</v>
      </c>
      <c r="W69" s="52">
        <f>FC_TRA_ROAD_P2W_E!W69+FC_TRA_ROAD_CAR_E!W69+FC_TRA_ROAD_BUS_E!W69+FC_TRA_ROAD_LCV_E!W69+FC_TRA_ROAD_HGV_E!W69</f>
        <v>37609.356196799999</v>
      </c>
      <c r="X69" s="52">
        <f>FC_TRA_ROAD_P2W_E!X69+FC_TRA_ROAD_CAR_E!X69+FC_TRA_ROAD_BUS_E!X69+FC_TRA_ROAD_LCV_E!X69+FC_TRA_ROAD_HGV_E!X69</f>
        <v>38581.111684800002</v>
      </c>
      <c r="Y69" s="52">
        <f>FC_TRA_ROAD_P2W_E!Y69+FC_TRA_ROAD_CAR_E!Y69+FC_TRA_ROAD_BUS_E!Y69+FC_TRA_ROAD_LCV_E!Y69+FC_TRA_ROAD_HGV_E!Y69</f>
        <v>37855.348786079994</v>
      </c>
      <c r="Z69" s="52">
        <f>FC_TRA_ROAD_P2W_E!Z69+FC_TRA_ROAD_CAR_E!Z69+FC_TRA_ROAD_BUS_E!Z69+FC_TRA_ROAD_LCV_E!Z69+FC_TRA_ROAD_HGV_E!Z69</f>
        <v>38865.367624320003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47.887328159999996</v>
      </c>
      <c r="D72" s="55">
        <f>FC_TRA_ROAD_P2W_E!D72+FC_TRA_ROAD_CAR_E!D72+FC_TRA_ROAD_BUS_E!D72+FC_TRA_ROAD_LCV_E!D72+FC_TRA_ROAD_HGV_E!D72</f>
        <v>59.859231839999993</v>
      </c>
      <c r="E72" s="55">
        <f>FC_TRA_ROAD_P2W_E!E72+FC_TRA_ROAD_CAR_E!E72+FC_TRA_ROAD_BUS_E!E72+FC_TRA_ROAD_LCV_E!E72+FC_TRA_ROAD_HGV_E!E72</f>
        <v>71.831135520000004</v>
      </c>
      <c r="F72" s="55">
        <f>FC_TRA_ROAD_P2W_E!F72+FC_TRA_ROAD_CAR_E!F72+FC_TRA_ROAD_BUS_E!F72+FC_TRA_ROAD_LCV_E!F72+FC_TRA_ROAD_HGV_E!F72</f>
        <v>11.43890208</v>
      </c>
      <c r="G72" s="55">
        <f>FC_TRA_ROAD_P2W_E!G72+FC_TRA_ROAD_CAR_E!G72+FC_TRA_ROAD_BUS_E!G72+FC_TRA_ROAD_LCV_E!G72+FC_TRA_ROAD_HGV_E!G72</f>
        <v>32.289007680000005</v>
      </c>
      <c r="H72" s="55">
        <f>FC_TRA_ROAD_P2W_E!H72+FC_TRA_ROAD_CAR_E!H72+FC_TRA_ROAD_BUS_E!H72+FC_TRA_ROAD_LCV_E!H72+FC_TRA_ROAD_HGV_E!H72</f>
        <v>486.09459359999988</v>
      </c>
      <c r="I72" s="55">
        <f>FC_TRA_ROAD_P2W_E!I72+FC_TRA_ROAD_CAR_E!I72+FC_TRA_ROAD_BUS_E!I72+FC_TRA_ROAD_LCV_E!I72+FC_TRA_ROAD_HGV_E!I72</f>
        <v>2020.3683551999998</v>
      </c>
      <c r="J72" s="55">
        <f>FC_TRA_ROAD_P2W_E!J72+FC_TRA_ROAD_CAR_E!J72+FC_TRA_ROAD_BUS_E!J72+FC_TRA_ROAD_LCV_E!J72+FC_TRA_ROAD_HGV_E!J72</f>
        <v>2366.0442503999998</v>
      </c>
      <c r="K72" s="55">
        <f>FC_TRA_ROAD_P2W_E!K72+FC_TRA_ROAD_CAR_E!K72+FC_TRA_ROAD_BUS_E!K72+FC_TRA_ROAD_LCV_E!K72+FC_TRA_ROAD_HGV_E!K72</f>
        <v>962.10943919999988</v>
      </c>
      <c r="L72" s="55">
        <f>FC_TRA_ROAD_P2W_E!L72+FC_TRA_ROAD_CAR_E!L72+FC_TRA_ROAD_BUS_E!L72+FC_TRA_ROAD_LCV_E!L72+FC_TRA_ROAD_HGV_E!L72</f>
        <v>253.16200511999995</v>
      </c>
      <c r="M72" s="55">
        <f>FC_TRA_ROAD_P2W_E!M72+FC_TRA_ROAD_CAR_E!M72+FC_TRA_ROAD_BUS_E!M72+FC_TRA_ROAD_LCV_E!M72+FC_TRA_ROAD_HGV_E!M72</f>
        <v>172.69595712</v>
      </c>
      <c r="N72" s="55">
        <f>FC_TRA_ROAD_P2W_E!N72+FC_TRA_ROAD_CAR_E!N72+FC_TRA_ROAD_BUS_E!N72+FC_TRA_ROAD_LCV_E!N72+FC_TRA_ROAD_HGV_E!N72</f>
        <v>54.926387999999989</v>
      </c>
      <c r="O72" s="55">
        <f>FC_TRA_ROAD_P2W_E!O72+FC_TRA_ROAD_CAR_E!O72+FC_TRA_ROAD_BUS_E!O72+FC_TRA_ROAD_LCV_E!O72+FC_TRA_ROAD_HGV_E!O72</f>
        <v>53.120773439999986</v>
      </c>
      <c r="P72" s="55">
        <f>FC_TRA_ROAD_P2W_E!P72+FC_TRA_ROAD_CAR_E!P72+FC_TRA_ROAD_BUS_E!P72+FC_TRA_ROAD_LCV_E!P72+FC_TRA_ROAD_HGV_E!P72</f>
        <v>13.793279040000002</v>
      </c>
      <c r="Q72" s="55">
        <f>FC_TRA_ROAD_P2W_E!Q72+FC_TRA_ROAD_CAR_E!Q72+FC_TRA_ROAD_BUS_E!Q72+FC_TRA_ROAD_LCV_E!Q72+FC_TRA_ROAD_HGV_E!Q72</f>
        <v>25.984114559999995</v>
      </c>
      <c r="R72" s="55">
        <f>FC_TRA_ROAD_P2W_E!R72+FC_TRA_ROAD_CAR_E!R72+FC_TRA_ROAD_BUS_E!R72+FC_TRA_ROAD_LCV_E!R72+FC_TRA_ROAD_HGV_E!R72</f>
        <v>12.970278719999996</v>
      </c>
      <c r="S72" s="55">
        <f>FC_TRA_ROAD_P2W_E!S72+FC_TRA_ROAD_CAR_E!S72+FC_TRA_ROAD_BUS_E!S72+FC_TRA_ROAD_LCV_E!S72+FC_TRA_ROAD_HGV_E!S72</f>
        <v>12.930446879999998</v>
      </c>
      <c r="T72" s="55">
        <f>FC_TRA_ROAD_P2W_E!T72+FC_TRA_ROAD_CAR_E!T72+FC_TRA_ROAD_BUS_E!T72+FC_TRA_ROAD_LCV_E!T72+FC_TRA_ROAD_HGV_E!T72</f>
        <v>5.6303308799999989</v>
      </c>
      <c r="U72" s="55">
        <f>FC_TRA_ROAD_P2W_E!U72+FC_TRA_ROAD_CAR_E!U72+FC_TRA_ROAD_BUS_E!U72+FC_TRA_ROAD_LCV_E!U72+FC_TRA_ROAD_HGV_E!U72</f>
        <v>3.0882571199999997</v>
      </c>
      <c r="V72" s="55">
        <f>FC_TRA_ROAD_P2W_E!V72+FC_TRA_ROAD_CAR_E!V72+FC_TRA_ROAD_BUS_E!V72+FC_TRA_ROAD_LCV_E!V72+FC_TRA_ROAD_HGV_E!V72</f>
        <v>7.4829412799999986</v>
      </c>
      <c r="W72" s="55">
        <f>FC_TRA_ROAD_P2W_E!W72+FC_TRA_ROAD_CAR_E!W72+FC_TRA_ROAD_BUS_E!W72+FC_TRA_ROAD_LCV_E!W72+FC_TRA_ROAD_HGV_E!W72</f>
        <v>6.7519267199999966</v>
      </c>
      <c r="X72" s="55">
        <f>FC_TRA_ROAD_P2W_E!X72+FC_TRA_ROAD_CAR_E!X72+FC_TRA_ROAD_BUS_E!X72+FC_TRA_ROAD_LCV_E!X72+FC_TRA_ROAD_HGV_E!X72</f>
        <v>11.17841904</v>
      </c>
      <c r="Y72" s="55">
        <f>FC_TRA_ROAD_P2W_E!Y72+FC_TRA_ROAD_CAR_E!Y72+FC_TRA_ROAD_BUS_E!Y72+FC_TRA_ROAD_LCV_E!Y72+FC_TRA_ROAD_HGV_E!Y72</f>
        <v>13.233054239999998</v>
      </c>
      <c r="Z72" s="55">
        <f>FC_TRA_ROAD_P2W_E!Z72+FC_TRA_ROAD_CAR_E!Z72+FC_TRA_ROAD_BUS_E!Z72+FC_TRA_ROAD_LCV_E!Z72+FC_TRA_ROAD_HGV_E!Z72</f>
        <v>56.055720959999988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9870.5582457546334</v>
      </c>
      <c r="D2" s="21">
        <f t="shared" ref="D2:X2" si="0">SUM(D3,D17,D22,D25,D26,D51,D52)</f>
        <v>10084.422519672533</v>
      </c>
      <c r="E2" s="21">
        <f t="shared" si="0"/>
        <v>10137.214337121517</v>
      </c>
      <c r="F2" s="21">
        <f t="shared" si="0"/>
        <v>10280.780457791469</v>
      </c>
      <c r="G2" s="21">
        <f t="shared" si="0"/>
        <v>10473.694656987098</v>
      </c>
      <c r="H2" s="21">
        <f t="shared" si="0"/>
        <v>10675.859253298753</v>
      </c>
      <c r="I2" s="21">
        <f t="shared" si="0"/>
        <v>10424.552859696303</v>
      </c>
      <c r="J2" s="21">
        <f t="shared" si="0"/>
        <v>9972.1621300963561</v>
      </c>
      <c r="K2" s="21">
        <f t="shared" si="0"/>
        <v>10210.227003800555</v>
      </c>
      <c r="L2" s="21">
        <f t="shared" si="0"/>
        <v>9977.9143706846844</v>
      </c>
      <c r="M2" s="21">
        <f t="shared" si="0"/>
        <v>10090.555134327007</v>
      </c>
      <c r="N2" s="21">
        <f t="shared" si="0"/>
        <v>10071.41622589488</v>
      </c>
      <c r="O2" s="21">
        <f t="shared" si="0"/>
        <v>9814.195252528174</v>
      </c>
      <c r="P2" s="21">
        <f t="shared" si="0"/>
        <v>9719.4202150278325</v>
      </c>
      <c r="Q2" s="21">
        <f t="shared" si="0"/>
        <v>9923.5014520280019</v>
      </c>
      <c r="R2" s="21">
        <f t="shared" si="0"/>
        <v>10030.885406635069</v>
      </c>
      <c r="S2" s="21">
        <f t="shared" si="0"/>
        <v>10103.131855360192</v>
      </c>
      <c r="T2" s="21">
        <f t="shared" si="0"/>
        <v>9476.7922198167507</v>
      </c>
      <c r="U2" s="21">
        <f t="shared" si="0"/>
        <v>8999.4025994776675</v>
      </c>
      <c r="V2" s="21">
        <f t="shared" si="0"/>
        <v>9560.385131368892</v>
      </c>
      <c r="W2" s="21">
        <f t="shared" si="0"/>
        <v>8247.7551807145664</v>
      </c>
      <c r="X2" s="21">
        <f t="shared" si="0"/>
        <v>8739.5101902142142</v>
      </c>
      <c r="Y2" s="21">
        <f t="shared" ref="Y2:Z2" si="1">SUM(Y3,Y17,Y22,Y25,Y26,Y51,Y52)</f>
        <v>8829.2108856783107</v>
      </c>
      <c r="Z2" s="21">
        <f t="shared" si="1"/>
        <v>9413.7676005113699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0</v>
      </c>
      <c r="D8" s="19">
        <f t="shared" ref="D8:X8" si="7">SUM(D9:D10)</f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  <c r="Y8" s="19">
        <f t="shared" ref="Y8:Z8" si="8">SUM(Y9:Y10)</f>
        <v>0</v>
      </c>
      <c r="Z8" s="19">
        <f t="shared" si="8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0</v>
      </c>
      <c r="D17" s="27">
        <f t="shared" ref="D17:X17" si="13">SUM(D18:D21)</f>
        <v>0</v>
      </c>
      <c r="E17" s="27">
        <f t="shared" si="13"/>
        <v>0</v>
      </c>
      <c r="F17" s="27">
        <f t="shared" si="13"/>
        <v>0</v>
      </c>
      <c r="G17" s="27">
        <f t="shared" si="13"/>
        <v>0</v>
      </c>
      <c r="H17" s="27">
        <f t="shared" si="13"/>
        <v>0</v>
      </c>
      <c r="I17" s="27">
        <f t="shared" si="13"/>
        <v>0</v>
      </c>
      <c r="J17" s="27">
        <f t="shared" si="13"/>
        <v>0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9870.5582457546334</v>
      </c>
      <c r="D26" s="27">
        <f t="shared" ref="D26:X26" si="19">SUM(D27,D33)</f>
        <v>10084.422519672533</v>
      </c>
      <c r="E26" s="27">
        <f t="shared" si="19"/>
        <v>10137.214337121517</v>
      </c>
      <c r="F26" s="27">
        <f t="shared" si="19"/>
        <v>10280.780457791469</v>
      </c>
      <c r="G26" s="27">
        <f t="shared" si="19"/>
        <v>10473.694656987098</v>
      </c>
      <c r="H26" s="27">
        <f t="shared" si="19"/>
        <v>10675.859253298753</v>
      </c>
      <c r="I26" s="27">
        <f t="shared" si="19"/>
        <v>10424.552859696303</v>
      </c>
      <c r="J26" s="27">
        <f t="shared" si="19"/>
        <v>9972.1621300963561</v>
      </c>
      <c r="K26" s="27">
        <f t="shared" si="19"/>
        <v>10210.227003800555</v>
      </c>
      <c r="L26" s="27">
        <f t="shared" si="19"/>
        <v>9977.9143706846844</v>
      </c>
      <c r="M26" s="27">
        <f t="shared" si="19"/>
        <v>10090.555134327007</v>
      </c>
      <c r="N26" s="27">
        <f t="shared" si="19"/>
        <v>10071.41622589488</v>
      </c>
      <c r="O26" s="27">
        <f t="shared" si="19"/>
        <v>9814.195252528174</v>
      </c>
      <c r="P26" s="27">
        <f t="shared" si="19"/>
        <v>9719.4202150278325</v>
      </c>
      <c r="Q26" s="27">
        <f t="shared" si="19"/>
        <v>9923.5014520280019</v>
      </c>
      <c r="R26" s="27">
        <f t="shared" si="19"/>
        <v>10030.885406635069</v>
      </c>
      <c r="S26" s="27">
        <f t="shared" si="19"/>
        <v>10103.131855360192</v>
      </c>
      <c r="T26" s="27">
        <f t="shared" si="19"/>
        <v>9476.7922198167507</v>
      </c>
      <c r="U26" s="27">
        <f t="shared" si="19"/>
        <v>8999.4025994776675</v>
      </c>
      <c r="V26" s="27">
        <f t="shared" si="19"/>
        <v>9560.385131368892</v>
      </c>
      <c r="W26" s="27">
        <f t="shared" si="19"/>
        <v>8247.7551807145664</v>
      </c>
      <c r="X26" s="27">
        <f t="shared" si="19"/>
        <v>8739.5101902142142</v>
      </c>
      <c r="Y26" s="27">
        <f t="shared" ref="Y26:Z26" si="20">SUM(Y27,Y33)</f>
        <v>8829.2108856783107</v>
      </c>
      <c r="Z26" s="27">
        <f t="shared" si="20"/>
        <v>9413.7676005113699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9870.5582457546334</v>
      </c>
      <c r="D33" s="19">
        <f t="shared" ref="D33:X33" si="25">SUM(D34:D50)</f>
        <v>10084.422519672533</v>
      </c>
      <c r="E33" s="19">
        <f t="shared" si="25"/>
        <v>10137.214337121517</v>
      </c>
      <c r="F33" s="19">
        <f t="shared" si="25"/>
        <v>10280.780457791469</v>
      </c>
      <c r="G33" s="19">
        <f t="shared" si="25"/>
        <v>10473.694656987098</v>
      </c>
      <c r="H33" s="19">
        <f t="shared" si="25"/>
        <v>10675.859253298753</v>
      </c>
      <c r="I33" s="19">
        <f t="shared" si="25"/>
        <v>10424.552859696303</v>
      </c>
      <c r="J33" s="19">
        <f t="shared" si="25"/>
        <v>9972.1621300963561</v>
      </c>
      <c r="K33" s="19">
        <f t="shared" si="25"/>
        <v>10210.227003800555</v>
      </c>
      <c r="L33" s="19">
        <f t="shared" si="25"/>
        <v>9977.9143706846844</v>
      </c>
      <c r="M33" s="19">
        <f t="shared" si="25"/>
        <v>10090.555134327007</v>
      </c>
      <c r="N33" s="19">
        <f t="shared" si="25"/>
        <v>10071.41622589488</v>
      </c>
      <c r="O33" s="19">
        <f t="shared" si="25"/>
        <v>9814.195252528174</v>
      </c>
      <c r="P33" s="19">
        <f t="shared" si="25"/>
        <v>9719.4202150278325</v>
      </c>
      <c r="Q33" s="19">
        <f t="shared" si="25"/>
        <v>9923.5014520280019</v>
      </c>
      <c r="R33" s="19">
        <f t="shared" si="25"/>
        <v>10030.885406635069</v>
      </c>
      <c r="S33" s="19">
        <f t="shared" si="25"/>
        <v>10103.131855360192</v>
      </c>
      <c r="T33" s="19">
        <f t="shared" si="25"/>
        <v>9476.7922198167507</v>
      </c>
      <c r="U33" s="19">
        <f t="shared" si="25"/>
        <v>8999.4025994776675</v>
      </c>
      <c r="V33" s="19">
        <f t="shared" si="25"/>
        <v>9560.385131368892</v>
      </c>
      <c r="W33" s="19">
        <f t="shared" si="25"/>
        <v>8247.7551807145664</v>
      </c>
      <c r="X33" s="19">
        <f t="shared" si="25"/>
        <v>8739.5101902142142</v>
      </c>
      <c r="Y33" s="19">
        <f t="shared" ref="Y33:Z33" si="26">SUM(Y34:Y50)</f>
        <v>8829.2108856783107</v>
      </c>
      <c r="Z33" s="19">
        <f t="shared" si="26"/>
        <v>9413.7676005113699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9870.0084019466449</v>
      </c>
      <c r="D37" s="8">
        <v>10083.78925760357</v>
      </c>
      <c r="E37" s="8">
        <v>10136.483270496808</v>
      </c>
      <c r="F37" s="8">
        <v>10280.101877167366</v>
      </c>
      <c r="G37" s="8">
        <v>10473.612361607766</v>
      </c>
      <c r="H37" s="8">
        <v>10675.488676408211</v>
      </c>
      <c r="I37" s="8">
        <v>10424.058066742369</v>
      </c>
      <c r="J37" s="8">
        <v>9971.7259902917995</v>
      </c>
      <c r="K37" s="8">
        <v>10208.875448904677</v>
      </c>
      <c r="L37" s="8">
        <v>9977.3763991606247</v>
      </c>
      <c r="M37" s="8">
        <v>10089.853818191701</v>
      </c>
      <c r="N37" s="8">
        <v>10070.804384698215</v>
      </c>
      <c r="O37" s="8">
        <v>9813.4991302254748</v>
      </c>
      <c r="P37" s="8">
        <v>9718.3464581420267</v>
      </c>
      <c r="Q37" s="8">
        <v>9922.088518278264</v>
      </c>
      <c r="R37" s="8">
        <v>10029.351629138588</v>
      </c>
      <c r="S37" s="8">
        <v>10101.55782410241</v>
      </c>
      <c r="T37" s="8">
        <v>9475.1632559901227</v>
      </c>
      <c r="U37" s="8">
        <v>8997.9735333246681</v>
      </c>
      <c r="V37" s="8">
        <v>9558.9314025220719</v>
      </c>
      <c r="W37" s="8">
        <v>8246.3853065835265</v>
      </c>
      <c r="X37" s="8">
        <v>8738.0686636418832</v>
      </c>
      <c r="Y37" s="8">
        <v>8827.9955504838636</v>
      </c>
      <c r="Z37" s="8">
        <v>9412.7453938538656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4.3214108206908177E-3</v>
      </c>
      <c r="S38" s="8">
        <v>1.4257866376070196E-3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0.5498438079880088</v>
      </c>
      <c r="D41" s="8">
        <v>0.63326206896341863</v>
      </c>
      <c r="E41" s="8">
        <v>0.73106662470897166</v>
      </c>
      <c r="F41" s="8">
        <v>0.678580624103166</v>
      </c>
      <c r="G41" s="8">
        <v>8.2295379332230315E-2</v>
      </c>
      <c r="H41" s="8">
        <v>0.1496972595666626</v>
      </c>
      <c r="I41" s="8">
        <v>0.21502171862949643</v>
      </c>
      <c r="J41" s="8">
        <v>0.25554198389199301</v>
      </c>
      <c r="K41" s="8">
        <v>0.26045504898270316</v>
      </c>
      <c r="L41" s="8">
        <v>0.20681109993361196</v>
      </c>
      <c r="M41" s="8">
        <v>0.14617171305671278</v>
      </c>
      <c r="N41" s="8">
        <v>0.15027987438288129</v>
      </c>
      <c r="O41" s="8">
        <v>0.1473400060597293</v>
      </c>
      <c r="P41" s="8">
        <v>0.11220581370605118</v>
      </c>
      <c r="Q41" s="8">
        <v>0.11045620158440596</v>
      </c>
      <c r="R41" s="8">
        <v>0.10192483495498894</v>
      </c>
      <c r="S41" s="8">
        <v>9.1455374166068651E-2</v>
      </c>
      <c r="T41" s="8">
        <v>9.5222388352865645E-2</v>
      </c>
      <c r="U41" s="8">
        <v>0.10242360882669327</v>
      </c>
      <c r="V41" s="8">
        <v>8.545682088985028E-2</v>
      </c>
      <c r="W41" s="8">
        <v>6.9759242606707544E-2</v>
      </c>
      <c r="X41" s="8">
        <v>6.8062673900655429E-2</v>
      </c>
      <c r="Y41" s="8">
        <v>7.7884117444789763E-2</v>
      </c>
      <c r="Z41" s="8">
        <v>0.10580210187141353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2.6112589570968365E-2</v>
      </c>
      <c r="K42" s="8">
        <v>3.1186834618110525E-2</v>
      </c>
      <c r="L42" s="8">
        <v>3.3562876670320166E-2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0.22087963097577162</v>
      </c>
      <c r="I45" s="8">
        <v>0.27977123530340176</v>
      </c>
      <c r="J45" s="8">
        <v>0.15448523109387641</v>
      </c>
      <c r="K45" s="8">
        <v>1.0599130122767768</v>
      </c>
      <c r="L45" s="8">
        <v>0.29759754745632039</v>
      </c>
      <c r="M45" s="8">
        <v>0.55514442224889382</v>
      </c>
      <c r="N45" s="8">
        <v>0.46156132228275204</v>
      </c>
      <c r="O45" s="8">
        <v>0.54878229663837197</v>
      </c>
      <c r="P45" s="8">
        <v>0.96155107210029711</v>
      </c>
      <c r="Q45" s="8">
        <v>1.3024775481544124</v>
      </c>
      <c r="R45" s="8">
        <v>1.4275312507060811</v>
      </c>
      <c r="S45" s="8">
        <v>1.481150096979591</v>
      </c>
      <c r="T45" s="8">
        <v>1.5337414382764616</v>
      </c>
      <c r="U45" s="8">
        <v>1.3266425441726186</v>
      </c>
      <c r="V45" s="8">
        <v>1.3682720259289332</v>
      </c>
      <c r="W45" s="8">
        <v>1.3001148884339555</v>
      </c>
      <c r="X45" s="8">
        <v>1.373463898430237</v>
      </c>
      <c r="Y45" s="8">
        <v>1.13745107700271</v>
      </c>
      <c r="Z45" s="8">
        <v>0.91640455563302103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0</v>
      </c>
      <c r="D52" s="27">
        <f t="shared" ref="D52:X52" si="28">SUM(D53:D54)</f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si="28"/>
        <v>0</v>
      </c>
      <c r="Y52" s="27">
        <f t="shared" ref="Y52:Z52" si="29">SUM(Y53:Y54)</f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4.3786827034902727</v>
      </c>
      <c r="D61" s="49">
        <f t="shared" ref="D61:X61" si="31">SUM(D62:D72)</f>
        <v>4.6928263118285232</v>
      </c>
      <c r="E61" s="49">
        <f t="shared" si="31"/>
        <v>15.075451728389433</v>
      </c>
      <c r="F61" s="49">
        <f t="shared" si="31"/>
        <v>22.199008134532772</v>
      </c>
      <c r="G61" s="49">
        <f t="shared" si="31"/>
        <v>22.732785827574403</v>
      </c>
      <c r="H61" s="49">
        <f t="shared" si="31"/>
        <v>46.605538914035094</v>
      </c>
      <c r="I61" s="49">
        <f t="shared" si="31"/>
        <v>70.800690859787935</v>
      </c>
      <c r="J61" s="49">
        <f t="shared" si="31"/>
        <v>102.38340247589875</v>
      </c>
      <c r="K61" s="49">
        <f t="shared" si="31"/>
        <v>180.88211789201915</v>
      </c>
      <c r="L61" s="49">
        <f t="shared" si="31"/>
        <v>228.76217702831025</v>
      </c>
      <c r="M61" s="49">
        <f t="shared" si="31"/>
        <v>293.5528176392454</v>
      </c>
      <c r="N61" s="49">
        <f t="shared" si="31"/>
        <v>296.86987102889157</v>
      </c>
      <c r="O61" s="49">
        <f t="shared" si="31"/>
        <v>300.53623572724177</v>
      </c>
      <c r="P61" s="49">
        <f t="shared" si="31"/>
        <v>280.57018645468077</v>
      </c>
      <c r="Q61" s="49">
        <f t="shared" si="31"/>
        <v>276.63346027725783</v>
      </c>
      <c r="R61" s="49">
        <f t="shared" si="31"/>
        <v>299.27851659764923</v>
      </c>
      <c r="S61" s="49">
        <f t="shared" si="31"/>
        <v>281.09850635049452</v>
      </c>
      <c r="T61" s="49">
        <f t="shared" si="31"/>
        <v>277.22515839894277</v>
      </c>
      <c r="U61" s="49">
        <f t="shared" si="31"/>
        <v>283.33841041075533</v>
      </c>
      <c r="V61" s="49">
        <f t="shared" si="31"/>
        <v>301.58030829043838</v>
      </c>
      <c r="W61" s="49">
        <f t="shared" si="31"/>
        <v>284.48871075572038</v>
      </c>
      <c r="X61" s="49">
        <f t="shared" si="31"/>
        <v>312.26165931552629</v>
      </c>
      <c r="Y61" s="49">
        <f t="shared" ref="Y61:Z61" si="32">SUM(Y62:Y72)</f>
        <v>305.60755002554021</v>
      </c>
      <c r="Z61" s="49">
        <f t="shared" si="32"/>
        <v>354.26850401510615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0.76089454620938046</v>
      </c>
      <c r="H66" s="52">
        <v>0.17877043316420968</v>
      </c>
      <c r="I66" s="52">
        <v>0.22559639383083413</v>
      </c>
      <c r="J66" s="52">
        <v>0.48680362538653044</v>
      </c>
      <c r="K66" s="52">
        <v>0.59214039883858938</v>
      </c>
      <c r="L66" s="52">
        <v>0.60761315198041577</v>
      </c>
      <c r="M66" s="52">
        <v>0.98044783778314804</v>
      </c>
      <c r="N66" s="52">
        <v>1.1780756067293265</v>
      </c>
      <c r="O66" s="52">
        <v>1.240878821384896</v>
      </c>
      <c r="P66" s="52">
        <v>1.0770549346706144</v>
      </c>
      <c r="Q66" s="52">
        <v>0.92249841640460506</v>
      </c>
      <c r="R66" s="52">
        <v>0.8826884361127687</v>
      </c>
      <c r="S66" s="52">
        <v>0.40059888932015658</v>
      </c>
      <c r="T66" s="52">
        <v>0.28171313169843681</v>
      </c>
      <c r="U66" s="52">
        <v>0.28811775172509291</v>
      </c>
      <c r="V66" s="52">
        <v>0.28828173036213245</v>
      </c>
      <c r="W66" s="52">
        <v>0.20784940172775476</v>
      </c>
      <c r="X66" s="52">
        <v>9.7389059914097076E-2</v>
      </c>
      <c r="Y66" s="52">
        <v>7.6526253270139205E-2</v>
      </c>
      <c r="Z66" s="52">
        <v>8.7106568962777325E-2</v>
      </c>
    </row>
    <row r="67" spans="1:26" ht="11.25" customHeight="1" x14ac:dyDescent="0.2">
      <c r="A67" s="50" t="s">
        <v>102</v>
      </c>
      <c r="B67" s="51" t="s">
        <v>103</v>
      </c>
      <c r="C67" s="52">
        <v>4.3786827034902727</v>
      </c>
      <c r="D67" s="52">
        <v>4.6928263118285232</v>
      </c>
      <c r="E67" s="52">
        <v>15.075451728389433</v>
      </c>
      <c r="F67" s="52">
        <v>22.199008134532772</v>
      </c>
      <c r="G67" s="52">
        <v>21.971891281365021</v>
      </c>
      <c r="H67" s="52">
        <v>46.426768480870884</v>
      </c>
      <c r="I67" s="52">
        <v>70.575094465957093</v>
      </c>
      <c r="J67" s="52">
        <v>101.89659885051222</v>
      </c>
      <c r="K67" s="52">
        <v>180.28997749318057</v>
      </c>
      <c r="L67" s="52">
        <v>228.15456387632983</v>
      </c>
      <c r="M67" s="52">
        <v>292.57236980146223</v>
      </c>
      <c r="N67" s="52">
        <v>295.69179542216222</v>
      </c>
      <c r="O67" s="52">
        <v>299.29535690585686</v>
      </c>
      <c r="P67" s="52">
        <v>279.49313152001014</v>
      </c>
      <c r="Q67" s="52">
        <v>275.71096186085322</v>
      </c>
      <c r="R67" s="52">
        <v>298.39582816153649</v>
      </c>
      <c r="S67" s="52">
        <v>280.69790746117434</v>
      </c>
      <c r="T67" s="52">
        <v>276.94344526724433</v>
      </c>
      <c r="U67" s="52">
        <v>283.05029265903022</v>
      </c>
      <c r="V67" s="52">
        <v>301.29202656007624</v>
      </c>
      <c r="W67" s="52">
        <v>284.28086135399263</v>
      </c>
      <c r="X67" s="52">
        <v>312.16427025561217</v>
      </c>
      <c r="Y67" s="52">
        <v>305.53102377227009</v>
      </c>
      <c r="Z67" s="52">
        <v>354.18139744614336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442223.86208703934</v>
      </c>
      <c r="D2" s="21">
        <f t="shared" ref="D2:X2" si="0">SUM(D3,D17,D22,D25,D26,D51,D52)</f>
        <v>449024.52531013009</v>
      </c>
      <c r="E2" s="21">
        <f t="shared" si="0"/>
        <v>458200.1872451065</v>
      </c>
      <c r="F2" s="21">
        <f t="shared" si="0"/>
        <v>461973.5256427633</v>
      </c>
      <c r="G2" s="21">
        <f t="shared" si="0"/>
        <v>468968.20590031991</v>
      </c>
      <c r="H2" s="21">
        <f t="shared" si="0"/>
        <v>463058.9510526408</v>
      </c>
      <c r="I2" s="21">
        <f t="shared" si="0"/>
        <v>468942.92279928731</v>
      </c>
      <c r="J2" s="21">
        <f t="shared" si="0"/>
        <v>472840.026387522</v>
      </c>
      <c r="K2" s="21">
        <f t="shared" si="0"/>
        <v>466942.32129102817</v>
      </c>
      <c r="L2" s="21">
        <f t="shared" si="0"/>
        <v>466642.57374507113</v>
      </c>
      <c r="M2" s="21">
        <f t="shared" si="0"/>
        <v>455636.59617602656</v>
      </c>
      <c r="N2" s="21">
        <f t="shared" si="0"/>
        <v>455976.30942471826</v>
      </c>
      <c r="O2" s="21">
        <f t="shared" si="0"/>
        <v>438742.81455013418</v>
      </c>
      <c r="P2" s="21">
        <f t="shared" si="0"/>
        <v>441364.58105183707</v>
      </c>
      <c r="Q2" s="21">
        <f t="shared" si="0"/>
        <v>448893.14251031441</v>
      </c>
      <c r="R2" s="21">
        <f t="shared" si="0"/>
        <v>459143.06102163054</v>
      </c>
      <c r="S2" s="21">
        <f t="shared" si="0"/>
        <v>467706.11181078356</v>
      </c>
      <c r="T2" s="21">
        <f t="shared" si="0"/>
        <v>472364.98627810524</v>
      </c>
      <c r="U2" s="21">
        <f t="shared" si="0"/>
        <v>466534.07847176597</v>
      </c>
      <c r="V2" s="21">
        <f t="shared" si="0"/>
        <v>470577.18547815399</v>
      </c>
      <c r="W2" s="21">
        <f t="shared" si="0"/>
        <v>395482.23263406759</v>
      </c>
      <c r="X2" s="21">
        <f t="shared" si="0"/>
        <v>426432.78355690808</v>
      </c>
      <c r="Y2" s="21">
        <f t="shared" ref="Y2:Z2" si="1">SUM(Y3,Y17,Y22,Y25,Y26,Y51,Y52)</f>
        <v>440560.35684558243</v>
      </c>
      <c r="Z2" s="21">
        <f t="shared" si="1"/>
        <v>443021.05456876999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0</v>
      </c>
      <c r="D8" s="19">
        <f t="shared" ref="D8:X8" si="7">SUM(D9:D10)</f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  <c r="Y8" s="19">
        <f t="shared" ref="Y8:Z8" si="8">SUM(Y9:Y10)</f>
        <v>0</v>
      </c>
      <c r="Z8" s="19">
        <f t="shared" si="8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0</v>
      </c>
      <c r="D17" s="27">
        <f t="shared" ref="D17:X17" si="13">SUM(D18:D21)</f>
        <v>0</v>
      </c>
      <c r="E17" s="27">
        <f t="shared" si="13"/>
        <v>0</v>
      </c>
      <c r="F17" s="27">
        <f t="shared" si="13"/>
        <v>0</v>
      </c>
      <c r="G17" s="27">
        <f t="shared" si="13"/>
        <v>0</v>
      </c>
      <c r="H17" s="27">
        <f t="shared" si="13"/>
        <v>0</v>
      </c>
      <c r="I17" s="27">
        <f t="shared" si="13"/>
        <v>0</v>
      </c>
      <c r="J17" s="27">
        <f t="shared" si="13"/>
        <v>0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441493.99530617171</v>
      </c>
      <c r="D26" s="27">
        <f t="shared" ref="D26:X26" si="19">SUM(D27,D33)</f>
        <v>448191.6283621749</v>
      </c>
      <c r="E26" s="27">
        <f t="shared" si="19"/>
        <v>457383.75390375219</v>
      </c>
      <c r="F26" s="27">
        <f t="shared" si="19"/>
        <v>461147.9446658144</v>
      </c>
      <c r="G26" s="27">
        <f t="shared" si="19"/>
        <v>468144.58548858995</v>
      </c>
      <c r="H26" s="27">
        <f t="shared" si="19"/>
        <v>462046.347373428</v>
      </c>
      <c r="I26" s="27">
        <f t="shared" si="19"/>
        <v>467788.12949366623</v>
      </c>
      <c r="J26" s="27">
        <f t="shared" si="19"/>
        <v>471550.07166596327</v>
      </c>
      <c r="K26" s="27">
        <f t="shared" si="19"/>
        <v>465611.67859848344</v>
      </c>
      <c r="L26" s="27">
        <f t="shared" si="19"/>
        <v>465068.43075382151</v>
      </c>
      <c r="M26" s="27">
        <f t="shared" si="19"/>
        <v>453874.55734114087</v>
      </c>
      <c r="N26" s="27">
        <f t="shared" si="19"/>
        <v>454217.18204492179</v>
      </c>
      <c r="O26" s="27">
        <f t="shared" si="19"/>
        <v>436989.12986295816</v>
      </c>
      <c r="P26" s="27">
        <f t="shared" si="19"/>
        <v>439500.42685494502</v>
      </c>
      <c r="Q26" s="27">
        <f t="shared" si="19"/>
        <v>446813.45440092147</v>
      </c>
      <c r="R26" s="27">
        <f t="shared" si="19"/>
        <v>457003.32237785187</v>
      </c>
      <c r="S26" s="27">
        <f t="shared" si="19"/>
        <v>465520.61959893693</v>
      </c>
      <c r="T26" s="27">
        <f t="shared" si="19"/>
        <v>470318.34035928058</v>
      </c>
      <c r="U26" s="27">
        <f t="shared" si="19"/>
        <v>464543.05206462712</v>
      </c>
      <c r="V26" s="27">
        <f t="shared" si="19"/>
        <v>468241.76509698579</v>
      </c>
      <c r="W26" s="27">
        <f t="shared" si="19"/>
        <v>393494.91720104672</v>
      </c>
      <c r="X26" s="27">
        <f t="shared" si="19"/>
        <v>424278.89363984676</v>
      </c>
      <c r="Y26" s="27">
        <f t="shared" ref="Y26:Z26" si="20">SUM(Y27,Y33)</f>
        <v>438693.50386515865</v>
      </c>
      <c r="Z26" s="27">
        <f t="shared" si="20"/>
        <v>441154.25451852073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441493.99530617171</v>
      </c>
      <c r="D33" s="19">
        <f t="shared" ref="D33:X33" si="25">SUM(D34:D50)</f>
        <v>448191.6283621749</v>
      </c>
      <c r="E33" s="19">
        <f t="shared" si="25"/>
        <v>457383.75390375219</v>
      </c>
      <c r="F33" s="19">
        <f t="shared" si="25"/>
        <v>461147.9446658144</v>
      </c>
      <c r="G33" s="19">
        <f t="shared" si="25"/>
        <v>468144.58548858995</v>
      </c>
      <c r="H33" s="19">
        <f t="shared" si="25"/>
        <v>462046.347373428</v>
      </c>
      <c r="I33" s="19">
        <f t="shared" si="25"/>
        <v>467788.12949366623</v>
      </c>
      <c r="J33" s="19">
        <f t="shared" si="25"/>
        <v>471550.07166596327</v>
      </c>
      <c r="K33" s="19">
        <f t="shared" si="25"/>
        <v>465611.67859848344</v>
      </c>
      <c r="L33" s="19">
        <f t="shared" si="25"/>
        <v>465068.43075382151</v>
      </c>
      <c r="M33" s="19">
        <f t="shared" si="25"/>
        <v>453874.55734114087</v>
      </c>
      <c r="N33" s="19">
        <f t="shared" si="25"/>
        <v>454217.18204492179</v>
      </c>
      <c r="O33" s="19">
        <f t="shared" si="25"/>
        <v>436989.12986295816</v>
      </c>
      <c r="P33" s="19">
        <f t="shared" si="25"/>
        <v>439500.42685494502</v>
      </c>
      <c r="Q33" s="19">
        <f t="shared" si="25"/>
        <v>446813.45440092147</v>
      </c>
      <c r="R33" s="19">
        <f t="shared" si="25"/>
        <v>457003.32237785187</v>
      </c>
      <c r="S33" s="19">
        <f t="shared" si="25"/>
        <v>465520.61959893693</v>
      </c>
      <c r="T33" s="19">
        <f t="shared" si="25"/>
        <v>470318.34035928058</v>
      </c>
      <c r="U33" s="19">
        <f t="shared" si="25"/>
        <v>464543.05206462712</v>
      </c>
      <c r="V33" s="19">
        <f t="shared" si="25"/>
        <v>468241.76509698579</v>
      </c>
      <c r="W33" s="19">
        <f t="shared" si="25"/>
        <v>393494.91720104672</v>
      </c>
      <c r="X33" s="19">
        <f t="shared" si="25"/>
        <v>424278.89363984676</v>
      </c>
      <c r="Y33" s="19">
        <f t="shared" ref="Y33:Z33" si="26">SUM(Y34:Y50)</f>
        <v>438693.50386515865</v>
      </c>
      <c r="Z33" s="19">
        <f t="shared" si="26"/>
        <v>441154.25451852073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9137.7670172690669</v>
      </c>
      <c r="D36" s="8">
        <v>9624.8514060584221</v>
      </c>
      <c r="E36" s="8">
        <v>10196.350874074409</v>
      </c>
      <c r="F36" s="8">
        <v>10564.446112458903</v>
      </c>
      <c r="G36" s="8">
        <v>11391.867688872719</v>
      </c>
      <c r="H36" s="8">
        <v>11756.452615274251</v>
      </c>
      <c r="I36" s="8">
        <v>12129.487950120458</v>
      </c>
      <c r="J36" s="8">
        <v>12082.769919008742</v>
      </c>
      <c r="K36" s="8">
        <v>12441.622926032001</v>
      </c>
      <c r="L36" s="8">
        <v>12930.581398544326</v>
      </c>
      <c r="M36" s="8">
        <v>13041.024512280519</v>
      </c>
      <c r="N36" s="8">
        <v>13565.2058108618</v>
      </c>
      <c r="O36" s="8">
        <v>13531.56322138629</v>
      </c>
      <c r="P36" s="8">
        <v>14357.585523318847</v>
      </c>
      <c r="Q36" s="8">
        <v>14524.338888586872</v>
      </c>
      <c r="R36" s="8">
        <v>14883.450322328696</v>
      </c>
      <c r="S36" s="8">
        <v>14921.39448553757</v>
      </c>
      <c r="T36" s="8">
        <v>15157.253270242551</v>
      </c>
      <c r="U36" s="8">
        <v>15050.095802490412</v>
      </c>
      <c r="V36" s="8">
        <v>15131.75371986087</v>
      </c>
      <c r="W36" s="8">
        <v>12701.572527232243</v>
      </c>
      <c r="X36" s="8">
        <v>13191.773164722292</v>
      </c>
      <c r="Y36" s="8">
        <v>13783.495445056895</v>
      </c>
      <c r="Z36" s="8">
        <v>14170.227010619468</v>
      </c>
    </row>
    <row r="37" spans="1:26" ht="11.25" customHeight="1" x14ac:dyDescent="0.2">
      <c r="A37" s="28" t="s">
        <v>60</v>
      </c>
      <c r="B37" s="7" t="s">
        <v>61</v>
      </c>
      <c r="C37" s="8">
        <v>293604.64719317848</v>
      </c>
      <c r="D37" s="8">
        <v>289481.25129227398</v>
      </c>
      <c r="E37" s="8">
        <v>285113.08182219887</v>
      </c>
      <c r="F37" s="8">
        <v>275010.91595433169</v>
      </c>
      <c r="G37" s="8">
        <v>266279.62873435486</v>
      </c>
      <c r="H37" s="8">
        <v>253264.62081665857</v>
      </c>
      <c r="I37" s="8">
        <v>244643.77581823841</v>
      </c>
      <c r="J37" s="8">
        <v>236517.90757916041</v>
      </c>
      <c r="K37" s="8">
        <v>224002.5420145783</v>
      </c>
      <c r="L37" s="8">
        <v>215636.7609543555</v>
      </c>
      <c r="M37" s="8">
        <v>202629.45115095651</v>
      </c>
      <c r="N37" s="8">
        <v>195735.66057885016</v>
      </c>
      <c r="O37" s="8">
        <v>180974.38689419764</v>
      </c>
      <c r="P37" s="8">
        <v>175136.59988106001</v>
      </c>
      <c r="Q37" s="8">
        <v>174339.78571922868</v>
      </c>
      <c r="R37" s="8">
        <v>171485.05896666061</v>
      </c>
      <c r="S37" s="8">
        <v>172108.82148096999</v>
      </c>
      <c r="T37" s="8">
        <v>173964.46359181977</v>
      </c>
      <c r="U37" s="8">
        <v>174560.80185912317</v>
      </c>
      <c r="V37" s="8">
        <v>178191.32300164545</v>
      </c>
      <c r="W37" s="8">
        <v>153031.54892233521</v>
      </c>
      <c r="X37" s="8">
        <v>167608.81888966059</v>
      </c>
      <c r="Y37" s="8">
        <v>178537.85438048278</v>
      </c>
      <c r="Z37" s="8">
        <v>185519.76241548423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0.24810115217844281</v>
      </c>
      <c r="S38" s="8">
        <v>8.1970899179593187E-2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36.06536065770127</v>
      </c>
      <c r="D41" s="8">
        <v>39.576910608279114</v>
      </c>
      <c r="E41" s="8">
        <v>47.983739331988474</v>
      </c>
      <c r="F41" s="8">
        <v>46.820792259236725</v>
      </c>
      <c r="G41" s="8">
        <v>11.334022272650401</v>
      </c>
      <c r="H41" s="8">
        <v>8.4133107776430833</v>
      </c>
      <c r="I41" s="8">
        <v>13.787624427484932</v>
      </c>
      <c r="J41" s="8">
        <v>16.540631086406087</v>
      </c>
      <c r="K41" s="8">
        <v>13.796682637254518</v>
      </c>
      <c r="L41" s="8">
        <v>8.3500811350028492</v>
      </c>
      <c r="M41" s="8">
        <v>2.8542299764690724</v>
      </c>
      <c r="N41" s="8">
        <v>2.8517464776335339</v>
      </c>
      <c r="O41" s="8">
        <v>2.8571211315523795</v>
      </c>
      <c r="P41" s="8">
        <v>2.2983925735026305</v>
      </c>
      <c r="Q41" s="8">
        <v>2.3085803050836438</v>
      </c>
      <c r="R41" s="8">
        <v>2.3244325746263406</v>
      </c>
      <c r="S41" s="8">
        <v>2.3375012778740603</v>
      </c>
      <c r="T41" s="8">
        <v>2.6412039757164578</v>
      </c>
      <c r="U41" s="8">
        <v>3.038538082754922</v>
      </c>
      <c r="V41" s="8">
        <v>2.9486070186205442</v>
      </c>
      <c r="W41" s="8">
        <v>1.6647678605441136</v>
      </c>
      <c r="X41" s="8">
        <v>2.0034018468490373</v>
      </c>
      <c r="Y41" s="8">
        <v>2.8647419541913184</v>
      </c>
      <c r="Z41" s="8">
        <v>4.0780727263008343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2.8492652593745444</v>
      </c>
      <c r="K42" s="8">
        <v>2.8506498382769179</v>
      </c>
      <c r="L42" s="8">
        <v>2.8588310687763951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138715.15021029898</v>
      </c>
      <c r="D43" s="8">
        <v>149045.94875323423</v>
      </c>
      <c r="E43" s="8">
        <v>162026.33746814693</v>
      </c>
      <c r="F43" s="8">
        <v>175525.76180676458</v>
      </c>
      <c r="G43" s="8">
        <v>190451.86051371542</v>
      </c>
      <c r="H43" s="8">
        <v>196997.55975479775</v>
      </c>
      <c r="I43" s="8">
        <v>210985.30763262417</v>
      </c>
      <c r="J43" s="8">
        <v>222922.63443294814</v>
      </c>
      <c r="K43" s="8">
        <v>229103.99725270309</v>
      </c>
      <c r="L43" s="8">
        <v>236477.76076863761</v>
      </c>
      <c r="M43" s="8">
        <v>238179.34071384219</v>
      </c>
      <c r="N43" s="8">
        <v>244897.19771613367</v>
      </c>
      <c r="O43" s="8">
        <v>242462.30674178983</v>
      </c>
      <c r="P43" s="8">
        <v>249973.89300537607</v>
      </c>
      <c r="Q43" s="8">
        <v>257908.8172049573</v>
      </c>
      <c r="R43" s="8">
        <v>270591.28179233317</v>
      </c>
      <c r="S43" s="8">
        <v>278446.90302381286</v>
      </c>
      <c r="T43" s="8">
        <v>281151.46844856063</v>
      </c>
      <c r="U43" s="8">
        <v>274888.66658220981</v>
      </c>
      <c r="V43" s="8">
        <v>274877.1438161438</v>
      </c>
      <c r="W43" s="8">
        <v>227726.36613415979</v>
      </c>
      <c r="X43" s="8">
        <v>243438.58846426292</v>
      </c>
      <c r="Y43" s="8">
        <v>246337.55201505139</v>
      </c>
      <c r="Z43" s="8">
        <v>241433.71478469996</v>
      </c>
    </row>
    <row r="44" spans="1:26" ht="11.25" customHeight="1" x14ac:dyDescent="0.2">
      <c r="A44" s="28" t="s">
        <v>74</v>
      </c>
      <c r="B44" s="7" t="s">
        <v>75</v>
      </c>
      <c r="C44" s="8">
        <v>0.36552476755744423</v>
      </c>
      <c r="D44" s="8">
        <v>0</v>
      </c>
      <c r="E44" s="8">
        <v>0</v>
      </c>
      <c r="F44" s="8">
        <v>0</v>
      </c>
      <c r="G44" s="8">
        <v>0</v>
      </c>
      <c r="H44" s="8">
        <v>7.3963491238079921</v>
      </c>
      <c r="I44" s="8">
        <v>1.682933645645005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0.15707859618037462</v>
      </c>
      <c r="Q44" s="8">
        <v>0</v>
      </c>
      <c r="R44" s="8">
        <v>0</v>
      </c>
      <c r="S44" s="8">
        <v>0</v>
      </c>
      <c r="T44" s="8">
        <v>0</v>
      </c>
      <c r="U44" s="8">
        <v>5.6836740985160596E-2</v>
      </c>
      <c r="V44" s="8">
        <v>3.0017028274199317E-2</v>
      </c>
      <c r="W44" s="8">
        <v>4.2842913986112438E-2</v>
      </c>
      <c r="X44" s="8">
        <v>0.16497999270143732</v>
      </c>
      <c r="Y44" s="8">
        <v>0</v>
      </c>
      <c r="Z44" s="8">
        <v>3.9620115603929001E-2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11.904526796001111</v>
      </c>
      <c r="I45" s="8">
        <v>14.087534610030913</v>
      </c>
      <c r="J45" s="8">
        <v>7.3698385001837856</v>
      </c>
      <c r="K45" s="8">
        <v>46.86907269454278</v>
      </c>
      <c r="L45" s="8">
        <v>12.118720080272031</v>
      </c>
      <c r="M45" s="8">
        <v>21.886734085203397</v>
      </c>
      <c r="N45" s="8">
        <v>16.266192598522924</v>
      </c>
      <c r="O45" s="8">
        <v>18.01588445285963</v>
      </c>
      <c r="P45" s="8">
        <v>29.892974020414378</v>
      </c>
      <c r="Q45" s="8">
        <v>38.204007843520849</v>
      </c>
      <c r="R45" s="8">
        <v>40.95876280260525</v>
      </c>
      <c r="S45" s="8">
        <v>41.081136439420582</v>
      </c>
      <c r="T45" s="8">
        <v>42.513844681914676</v>
      </c>
      <c r="U45" s="8">
        <v>40.00978257698177</v>
      </c>
      <c r="V45" s="8">
        <v>38.535156813397428</v>
      </c>
      <c r="W45" s="8">
        <v>33.682001874421715</v>
      </c>
      <c r="X45" s="8">
        <v>37.478144946594881</v>
      </c>
      <c r="Y45" s="8">
        <v>31.456762303307372</v>
      </c>
      <c r="Z45" s="8">
        <v>26.153946776054507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0.28052031008705147</v>
      </c>
      <c r="Z46" s="8">
        <v>0.27866809905576673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9.8945293742573242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0.38266340301368335</v>
      </c>
      <c r="V50" s="8">
        <v>3.0778475395239556E-2</v>
      </c>
      <c r="W50" s="8">
        <v>4.0004670517484776E-2</v>
      </c>
      <c r="X50" s="8">
        <v>6.6594414811369337E-2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729.86678086760662</v>
      </c>
      <c r="D51" s="27">
        <v>832.89694795518665</v>
      </c>
      <c r="E51" s="27">
        <v>816.43334135430064</v>
      </c>
      <c r="F51" s="27">
        <v>825.58097694892297</v>
      </c>
      <c r="G51" s="27">
        <v>823.62041172995157</v>
      </c>
      <c r="H51" s="27">
        <v>1012.6036792127828</v>
      </c>
      <c r="I51" s="27">
        <v>1154.7933056210784</v>
      </c>
      <c r="J51" s="27">
        <v>1289.9547215587268</v>
      </c>
      <c r="K51" s="27">
        <v>1330.6426925447267</v>
      </c>
      <c r="L51" s="27">
        <v>1574.142991249611</v>
      </c>
      <c r="M51" s="27">
        <v>1762.0388348856695</v>
      </c>
      <c r="N51" s="27">
        <v>1759.1273797964805</v>
      </c>
      <c r="O51" s="27">
        <v>1753.6846871760374</v>
      </c>
      <c r="P51" s="27">
        <v>1864.1541968920585</v>
      </c>
      <c r="Q51" s="27">
        <v>2079.6881093929255</v>
      </c>
      <c r="R51" s="27">
        <v>2139.7386437786886</v>
      </c>
      <c r="S51" s="27">
        <v>2185.4922118466434</v>
      </c>
      <c r="T51" s="27">
        <v>2046.6459188246472</v>
      </c>
      <c r="U51" s="27">
        <v>1991.0264071388804</v>
      </c>
      <c r="V51" s="27">
        <v>2335.4203811682196</v>
      </c>
      <c r="W51" s="27">
        <v>1987.3154330208843</v>
      </c>
      <c r="X51" s="27">
        <v>2153.8899170613126</v>
      </c>
      <c r="Y51" s="27">
        <v>1866.8529804237837</v>
      </c>
      <c r="Z51" s="27">
        <v>1866.8000502492584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0</v>
      </c>
      <c r="D52" s="27">
        <f t="shared" ref="D52:X52" si="28">SUM(D53:D54)</f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si="28"/>
        <v>0</v>
      </c>
      <c r="Y52" s="27">
        <f t="shared" ref="Y52:Z52" si="29">SUM(Y53:Y54)</f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884.85304488428233</v>
      </c>
      <c r="D61" s="49">
        <f t="shared" ref="D61:X61" si="31">SUM(D62:D72)</f>
        <v>1057.9148094607326</v>
      </c>
      <c r="E61" s="49">
        <f t="shared" si="31"/>
        <v>1562.491804382315</v>
      </c>
      <c r="F61" s="49">
        <f t="shared" si="31"/>
        <v>2072.6397640809969</v>
      </c>
      <c r="G61" s="49">
        <f t="shared" si="31"/>
        <v>2883.0664054897097</v>
      </c>
      <c r="H61" s="49">
        <f t="shared" si="31"/>
        <v>4959.5953716944223</v>
      </c>
      <c r="I61" s="49">
        <f t="shared" si="31"/>
        <v>7851.1956264487098</v>
      </c>
      <c r="J61" s="49">
        <f t="shared" si="31"/>
        <v>10936.092011233068</v>
      </c>
      <c r="K61" s="49">
        <f t="shared" si="31"/>
        <v>14175.176153764505</v>
      </c>
      <c r="L61" s="49">
        <f t="shared" si="31"/>
        <v>17601.186533648768</v>
      </c>
      <c r="M61" s="49">
        <f t="shared" si="31"/>
        <v>20101.187511033153</v>
      </c>
      <c r="N61" s="49">
        <f t="shared" si="31"/>
        <v>21272.474543308985</v>
      </c>
      <c r="O61" s="49">
        <f t="shared" si="31"/>
        <v>22786.28053910151</v>
      </c>
      <c r="P61" s="49">
        <f t="shared" si="31"/>
        <v>20334.410006691432</v>
      </c>
      <c r="Q61" s="49">
        <f t="shared" si="31"/>
        <v>21853.793036553376</v>
      </c>
      <c r="R61" s="49">
        <f t="shared" si="31"/>
        <v>22355.279471515714</v>
      </c>
      <c r="S61" s="49">
        <f t="shared" si="31"/>
        <v>22003.787951564056</v>
      </c>
      <c r="T61" s="49">
        <f t="shared" si="31"/>
        <v>23792.133213411165</v>
      </c>
      <c r="U61" s="49">
        <f t="shared" si="31"/>
        <v>25804.90298222781</v>
      </c>
      <c r="V61" s="49">
        <f t="shared" si="31"/>
        <v>26574.54248403871</v>
      </c>
      <c r="W61" s="49">
        <f t="shared" si="31"/>
        <v>25679.834625554642</v>
      </c>
      <c r="X61" s="49">
        <f t="shared" si="31"/>
        <v>26857.65288940255</v>
      </c>
      <c r="Y61" s="49">
        <f t="shared" ref="Y61:Z61" si="32">SUM(Y62:Y72)</f>
        <v>27462.948367313173</v>
      </c>
      <c r="Z61" s="49">
        <f t="shared" si="32"/>
        <v>29417.21816478527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8.723741435513892</v>
      </c>
      <c r="L64" s="52">
        <v>11.969418558697116</v>
      </c>
      <c r="M64" s="52">
        <v>25.823038315660241</v>
      </c>
      <c r="N64" s="52">
        <v>44.445006608833268</v>
      </c>
      <c r="O64" s="52">
        <v>73.29491911780795</v>
      </c>
      <c r="P64" s="52">
        <v>90.177730135318001</v>
      </c>
      <c r="Q64" s="52">
        <v>96.848434610011154</v>
      </c>
      <c r="R64" s="52">
        <v>101.96499682568553</v>
      </c>
      <c r="S64" s="52">
        <v>117.58463512903919</v>
      </c>
      <c r="T64" s="52">
        <v>142.25047729832153</v>
      </c>
      <c r="U64" s="52">
        <v>142.64727146925787</v>
      </c>
      <c r="V64" s="52">
        <v>158.24068464385624</v>
      </c>
      <c r="W64" s="52">
        <v>166.53765012187546</v>
      </c>
      <c r="X64" s="52">
        <v>104.60674948200482</v>
      </c>
      <c r="Y64" s="52">
        <v>113.54853523076764</v>
      </c>
      <c r="Z64" s="52">
        <v>94.16358500542529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38.866944479791179</v>
      </c>
      <c r="H66" s="52">
        <v>22.680103416055882</v>
      </c>
      <c r="I66" s="52">
        <v>26.306459150741883</v>
      </c>
      <c r="J66" s="52">
        <v>41.195783097167975</v>
      </c>
      <c r="K66" s="52">
        <v>46.74044400078305</v>
      </c>
      <c r="L66" s="52">
        <v>46.615145049475977</v>
      </c>
      <c r="M66" s="52">
        <v>65.931162282118947</v>
      </c>
      <c r="N66" s="52">
        <v>80.106738740065211</v>
      </c>
      <c r="O66" s="52">
        <v>83.81916434184015</v>
      </c>
      <c r="P66" s="52">
        <v>72.38681954818388</v>
      </c>
      <c r="Q66" s="52">
        <v>62.555016212579545</v>
      </c>
      <c r="R66" s="52">
        <v>60.440861460613107</v>
      </c>
      <c r="S66" s="52">
        <v>30.714608483838216</v>
      </c>
      <c r="T66" s="52">
        <v>22.026753364012169</v>
      </c>
      <c r="U66" s="52">
        <v>17.25179440778194</v>
      </c>
      <c r="V66" s="52">
        <v>10.652644449028958</v>
      </c>
      <c r="W66" s="52">
        <v>9.9155576946657131</v>
      </c>
      <c r="X66" s="52">
        <v>7.361319385915043</v>
      </c>
      <c r="Y66" s="52">
        <v>5.498154937773414</v>
      </c>
      <c r="Z66" s="52">
        <v>5.5496380426251859</v>
      </c>
    </row>
    <row r="67" spans="1:26" ht="11.25" customHeight="1" x14ac:dyDescent="0.2">
      <c r="A67" s="50" t="s">
        <v>102</v>
      </c>
      <c r="B67" s="51" t="s">
        <v>103</v>
      </c>
      <c r="C67" s="52">
        <v>156.747077373422</v>
      </c>
      <c r="D67" s="52">
        <v>178.69021602644179</v>
      </c>
      <c r="E67" s="52">
        <v>440.17368244901417</v>
      </c>
      <c r="F67" s="52">
        <v>660.92971806674132</v>
      </c>
      <c r="G67" s="52">
        <v>817.77659257536664</v>
      </c>
      <c r="H67" s="52">
        <v>1494.230287722258</v>
      </c>
      <c r="I67" s="52">
        <v>2331.4945231034517</v>
      </c>
      <c r="J67" s="52">
        <v>3004.7125641544735</v>
      </c>
      <c r="K67" s="52">
        <v>4655.211818763155</v>
      </c>
      <c r="L67" s="52">
        <v>5699.124176864043</v>
      </c>
      <c r="M67" s="52">
        <v>6800.4546832901124</v>
      </c>
      <c r="N67" s="52">
        <v>6939.2769892270971</v>
      </c>
      <c r="O67" s="52">
        <v>6748.7561264083733</v>
      </c>
      <c r="P67" s="52">
        <v>6264.7381064211859</v>
      </c>
      <c r="Q67" s="52">
        <v>6271.2493161701714</v>
      </c>
      <c r="R67" s="52">
        <v>6383.720917350327</v>
      </c>
      <c r="S67" s="52">
        <v>6315.2542831812016</v>
      </c>
      <c r="T67" s="52">
        <v>6709.5052553502765</v>
      </c>
      <c r="U67" s="52">
        <v>7231.628188643147</v>
      </c>
      <c r="V67" s="52">
        <v>7518.8218571107391</v>
      </c>
      <c r="W67" s="52">
        <v>7406.8197560337921</v>
      </c>
      <c r="X67" s="52">
        <v>8434.2896196246147</v>
      </c>
      <c r="Y67" s="52">
        <v>9068.2822643768013</v>
      </c>
      <c r="Z67" s="52">
        <v>9921.8879496925401</v>
      </c>
    </row>
    <row r="68" spans="1:26" ht="11.25" customHeight="1" x14ac:dyDescent="0.2">
      <c r="A68" s="50" t="s">
        <v>104</v>
      </c>
      <c r="B68" s="51" t="s">
        <v>105</v>
      </c>
      <c r="C68" s="52">
        <v>228.93486986238659</v>
      </c>
      <c r="D68" s="52">
        <v>339.67555475887065</v>
      </c>
      <c r="E68" s="52">
        <v>559.00769923716621</v>
      </c>
      <c r="F68" s="52">
        <v>848.09299781046866</v>
      </c>
      <c r="G68" s="52">
        <v>824.5788016737381</v>
      </c>
      <c r="H68" s="52">
        <v>1279.0740641229963</v>
      </c>
      <c r="I68" s="52">
        <v>2069.0102196323132</v>
      </c>
      <c r="J68" s="52">
        <v>2118.1727452412902</v>
      </c>
      <c r="K68" s="52">
        <v>1355.9262787200403</v>
      </c>
      <c r="L68" s="52">
        <v>638.39385190103053</v>
      </c>
      <c r="M68" s="52">
        <v>666.38973672530778</v>
      </c>
      <c r="N68" s="52">
        <v>510.06209861660716</v>
      </c>
      <c r="O68" s="52">
        <v>396.51671203447199</v>
      </c>
      <c r="P68" s="52">
        <v>265.67918434836832</v>
      </c>
      <c r="Q68" s="52">
        <v>518.10497687302313</v>
      </c>
      <c r="R68" s="52">
        <v>612.29337960354826</v>
      </c>
      <c r="S68" s="52">
        <v>496.27629915542548</v>
      </c>
      <c r="T68" s="52">
        <v>773.68837171610335</v>
      </c>
      <c r="U68" s="52">
        <v>778.67020179119879</v>
      </c>
      <c r="V68" s="52">
        <v>690.21024027967383</v>
      </c>
      <c r="W68" s="52">
        <v>623.46297231016933</v>
      </c>
      <c r="X68" s="52">
        <v>604.92635222624403</v>
      </c>
      <c r="Y68" s="52">
        <v>769.89777527733349</v>
      </c>
      <c r="Z68" s="52">
        <v>1131.0895401382136</v>
      </c>
    </row>
    <row r="69" spans="1:26" ht="11.25" customHeight="1" x14ac:dyDescent="0.2">
      <c r="A69" s="50" t="s">
        <v>106</v>
      </c>
      <c r="B69" s="51" t="s">
        <v>107</v>
      </c>
      <c r="C69" s="52">
        <v>484.10815097208786</v>
      </c>
      <c r="D69" s="52">
        <v>519.02022145124397</v>
      </c>
      <c r="E69" s="52">
        <v>536.83640360692698</v>
      </c>
      <c r="F69" s="52">
        <v>558.9790508917722</v>
      </c>
      <c r="G69" s="52">
        <v>1188.1803686963058</v>
      </c>
      <c r="H69" s="52">
        <v>1947.6993012004555</v>
      </c>
      <c r="I69" s="52">
        <v>2588.8320547357707</v>
      </c>
      <c r="J69" s="52">
        <v>4770.9267257394677</v>
      </c>
      <c r="K69" s="52">
        <v>7696.1546791145429</v>
      </c>
      <c r="L69" s="52">
        <v>11090.8591465263</v>
      </c>
      <c r="M69" s="52">
        <v>12466.930748859219</v>
      </c>
      <c r="N69" s="52">
        <v>13673.649073714096</v>
      </c>
      <c r="O69" s="52">
        <v>15459.721335338281</v>
      </c>
      <c r="P69" s="52">
        <v>13634.126891554281</v>
      </c>
      <c r="Q69" s="52">
        <v>14892.007261864021</v>
      </c>
      <c r="R69" s="52">
        <v>15189.961305435361</v>
      </c>
      <c r="S69" s="52">
        <v>15037.200455087615</v>
      </c>
      <c r="T69" s="52">
        <v>16141.981517734504</v>
      </c>
      <c r="U69" s="52">
        <v>17633.235784889504</v>
      </c>
      <c r="V69" s="52">
        <v>18192.888363609545</v>
      </c>
      <c r="W69" s="52">
        <v>17469.734438052801</v>
      </c>
      <c r="X69" s="52">
        <v>17700.967279404391</v>
      </c>
      <c r="Y69" s="52">
        <v>17499.261361256988</v>
      </c>
      <c r="Z69" s="52">
        <v>18235.720869291006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15.062946676385859</v>
      </c>
      <c r="D72" s="55">
        <v>20.528817224176155</v>
      </c>
      <c r="E72" s="55">
        <v>26.47401908920763</v>
      </c>
      <c r="F72" s="55">
        <v>4.6379973120147158</v>
      </c>
      <c r="G72" s="55">
        <v>13.663698064508104</v>
      </c>
      <c r="H72" s="55">
        <v>215.91161523265666</v>
      </c>
      <c r="I72" s="55">
        <v>835.55236982643271</v>
      </c>
      <c r="J72" s="55">
        <v>1001.0841930006684</v>
      </c>
      <c r="K72" s="55">
        <v>412.41919173046847</v>
      </c>
      <c r="L72" s="55">
        <v>114.22479474922213</v>
      </c>
      <c r="M72" s="55">
        <v>75.658141560737789</v>
      </c>
      <c r="N72" s="55">
        <v>24.934636402286614</v>
      </c>
      <c r="O72" s="55">
        <v>24.172281860733246</v>
      </c>
      <c r="P72" s="55">
        <v>7.3012746840986047</v>
      </c>
      <c r="Q72" s="55">
        <v>13.028030823572024</v>
      </c>
      <c r="R72" s="55">
        <v>6.8980108401786806</v>
      </c>
      <c r="S72" s="55">
        <v>6.7576705269346009</v>
      </c>
      <c r="T72" s="55">
        <v>2.6808379479476505</v>
      </c>
      <c r="U72" s="55">
        <v>1.4697410269207976</v>
      </c>
      <c r="V72" s="55">
        <v>3.7286939458679331</v>
      </c>
      <c r="W72" s="55">
        <v>3.3642513413365411</v>
      </c>
      <c r="X72" s="55">
        <v>5.5015692793791828</v>
      </c>
      <c r="Y72" s="55">
        <v>6.4602762335077077</v>
      </c>
      <c r="Z72" s="55">
        <v>28.806582615459536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42216.129195375579</v>
      </c>
      <c r="D2" s="21">
        <f t="shared" ref="D2:X2" si="0">SUM(D3,D17,D22,D25,D26,D51,D52)</f>
        <v>41873.529488394728</v>
      </c>
      <c r="E2" s="21">
        <f t="shared" si="0"/>
        <v>41478.673977952298</v>
      </c>
      <c r="F2" s="21">
        <f t="shared" si="0"/>
        <v>41784.284127023959</v>
      </c>
      <c r="G2" s="21">
        <f t="shared" si="0"/>
        <v>41359.925137381091</v>
      </c>
      <c r="H2" s="21">
        <f t="shared" si="0"/>
        <v>40437.322847899668</v>
      </c>
      <c r="I2" s="21">
        <f t="shared" si="0"/>
        <v>40419.356700803794</v>
      </c>
      <c r="J2" s="21">
        <f t="shared" si="0"/>
        <v>40268.227140100214</v>
      </c>
      <c r="K2" s="21">
        <f t="shared" si="0"/>
        <v>40075.713693566948</v>
      </c>
      <c r="L2" s="21">
        <f t="shared" si="0"/>
        <v>39787.059085089561</v>
      </c>
      <c r="M2" s="21">
        <f t="shared" si="0"/>
        <v>39791.918950102256</v>
      </c>
      <c r="N2" s="21">
        <f t="shared" si="0"/>
        <v>40015.320230988582</v>
      </c>
      <c r="O2" s="21">
        <f t="shared" si="0"/>
        <v>39132.318137712828</v>
      </c>
      <c r="P2" s="21">
        <f t="shared" si="0"/>
        <v>38827.046810724991</v>
      </c>
      <c r="Q2" s="21">
        <f t="shared" si="0"/>
        <v>39322.294032347207</v>
      </c>
      <c r="R2" s="21">
        <f t="shared" si="0"/>
        <v>40617.063734228475</v>
      </c>
      <c r="S2" s="21">
        <f t="shared" si="0"/>
        <v>41373.827035666611</v>
      </c>
      <c r="T2" s="21">
        <f t="shared" si="0"/>
        <v>40333.466166316226</v>
      </c>
      <c r="U2" s="21">
        <f t="shared" si="0"/>
        <v>39991.134186879208</v>
      </c>
      <c r="V2" s="21">
        <f t="shared" si="0"/>
        <v>40307.942601065632</v>
      </c>
      <c r="W2" s="21">
        <f t="shared" si="0"/>
        <v>35797.107828893189</v>
      </c>
      <c r="X2" s="21">
        <f t="shared" si="0"/>
        <v>36905.731573521502</v>
      </c>
      <c r="Y2" s="21">
        <f t="shared" ref="Y2:Z2" si="1">SUM(Y3,Y17,Y22,Y25,Y26,Y51,Y52)</f>
        <v>38265.156735138764</v>
      </c>
      <c r="Z2" s="21">
        <f t="shared" si="1"/>
        <v>38316.568813506165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0</v>
      </c>
      <c r="D8" s="19">
        <f t="shared" ref="D8:X8" si="7">SUM(D9:D10)</f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  <c r="Y8" s="19">
        <f t="shared" ref="Y8:Z8" si="8">SUM(Y9:Y10)</f>
        <v>0</v>
      </c>
      <c r="Z8" s="19">
        <f t="shared" si="8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0</v>
      </c>
      <c r="D17" s="27">
        <f t="shared" ref="D17:X17" si="13">SUM(D18:D21)</f>
        <v>0</v>
      </c>
      <c r="E17" s="27">
        <f t="shared" si="13"/>
        <v>0</v>
      </c>
      <c r="F17" s="27">
        <f t="shared" si="13"/>
        <v>0</v>
      </c>
      <c r="G17" s="27">
        <f t="shared" si="13"/>
        <v>0</v>
      </c>
      <c r="H17" s="27">
        <f t="shared" si="13"/>
        <v>0</v>
      </c>
      <c r="I17" s="27">
        <f t="shared" si="13"/>
        <v>0</v>
      </c>
      <c r="J17" s="27">
        <f t="shared" si="13"/>
        <v>0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42104.411476223366</v>
      </c>
      <c r="D26" s="27">
        <f t="shared" ref="D26:X26" si="19">SUM(D27,D33)</f>
        <v>41697.003337353861</v>
      </c>
      <c r="E26" s="27">
        <f t="shared" si="19"/>
        <v>41255.970956500947</v>
      </c>
      <c r="F26" s="27">
        <f t="shared" si="19"/>
        <v>41508.388288105205</v>
      </c>
      <c r="G26" s="27">
        <f t="shared" si="19"/>
        <v>41043.141296765309</v>
      </c>
      <c r="H26" s="27">
        <f t="shared" si="19"/>
        <v>40156.349687787697</v>
      </c>
      <c r="I26" s="27">
        <f t="shared" si="19"/>
        <v>40060.50940246899</v>
      </c>
      <c r="J26" s="27">
        <f t="shared" si="19"/>
        <v>39849.731962258629</v>
      </c>
      <c r="K26" s="27">
        <f t="shared" si="19"/>
        <v>39599.378928379134</v>
      </c>
      <c r="L26" s="27">
        <f t="shared" si="19"/>
        <v>39275.664710081808</v>
      </c>
      <c r="M26" s="27">
        <f t="shared" si="19"/>
        <v>39210.330513878609</v>
      </c>
      <c r="N26" s="27">
        <f t="shared" si="19"/>
        <v>39150.347509497435</v>
      </c>
      <c r="O26" s="27">
        <f t="shared" si="19"/>
        <v>38130.856171820764</v>
      </c>
      <c r="P26" s="27">
        <f t="shared" si="19"/>
        <v>37739.864898374472</v>
      </c>
      <c r="Q26" s="27">
        <f t="shared" si="19"/>
        <v>38240.267538726534</v>
      </c>
      <c r="R26" s="27">
        <f t="shared" si="19"/>
        <v>39434.995321543523</v>
      </c>
      <c r="S26" s="27">
        <f t="shared" si="19"/>
        <v>40162.502270513811</v>
      </c>
      <c r="T26" s="27">
        <f t="shared" si="19"/>
        <v>39073.212700718628</v>
      </c>
      <c r="U26" s="27">
        <f t="shared" si="19"/>
        <v>38599.709239908756</v>
      </c>
      <c r="V26" s="27">
        <f t="shared" si="19"/>
        <v>38767.476467364882</v>
      </c>
      <c r="W26" s="27">
        <f t="shared" si="19"/>
        <v>34207.345511647101</v>
      </c>
      <c r="X26" s="27">
        <f t="shared" si="19"/>
        <v>34690.865061751931</v>
      </c>
      <c r="Y26" s="27">
        <f t="shared" ref="Y26:Z26" si="20">SUM(Y27,Y33)</f>
        <v>35858.808384528456</v>
      </c>
      <c r="Z26" s="27">
        <f t="shared" si="20"/>
        <v>35717.826186040686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42104.411476223366</v>
      </c>
      <c r="D33" s="19">
        <f t="shared" ref="D33:X33" si="25">SUM(D34:D50)</f>
        <v>41697.003337353861</v>
      </c>
      <c r="E33" s="19">
        <f t="shared" si="25"/>
        <v>41255.970956500947</v>
      </c>
      <c r="F33" s="19">
        <f t="shared" si="25"/>
        <v>41508.388288105205</v>
      </c>
      <c r="G33" s="19">
        <f t="shared" si="25"/>
        <v>41043.141296765309</v>
      </c>
      <c r="H33" s="19">
        <f t="shared" si="25"/>
        <v>40156.349687787697</v>
      </c>
      <c r="I33" s="19">
        <f t="shared" si="25"/>
        <v>40060.50940246899</v>
      </c>
      <c r="J33" s="19">
        <f t="shared" si="25"/>
        <v>39849.731962258629</v>
      </c>
      <c r="K33" s="19">
        <f t="shared" si="25"/>
        <v>39599.378928379134</v>
      </c>
      <c r="L33" s="19">
        <f t="shared" si="25"/>
        <v>39275.664710081808</v>
      </c>
      <c r="M33" s="19">
        <f t="shared" si="25"/>
        <v>39210.330513878609</v>
      </c>
      <c r="N33" s="19">
        <f t="shared" si="25"/>
        <v>39150.347509497435</v>
      </c>
      <c r="O33" s="19">
        <f t="shared" si="25"/>
        <v>38130.856171820764</v>
      </c>
      <c r="P33" s="19">
        <f t="shared" si="25"/>
        <v>37739.864898374472</v>
      </c>
      <c r="Q33" s="19">
        <f t="shared" si="25"/>
        <v>38240.267538726534</v>
      </c>
      <c r="R33" s="19">
        <f t="shared" si="25"/>
        <v>39434.995321543523</v>
      </c>
      <c r="S33" s="19">
        <f t="shared" si="25"/>
        <v>40162.502270513811</v>
      </c>
      <c r="T33" s="19">
        <f t="shared" si="25"/>
        <v>39073.212700718628</v>
      </c>
      <c r="U33" s="19">
        <f t="shared" si="25"/>
        <v>38599.709239908756</v>
      </c>
      <c r="V33" s="19">
        <f t="shared" si="25"/>
        <v>38767.476467364882</v>
      </c>
      <c r="W33" s="19">
        <f t="shared" si="25"/>
        <v>34207.345511647101</v>
      </c>
      <c r="X33" s="19">
        <f t="shared" si="25"/>
        <v>34690.865061751931</v>
      </c>
      <c r="Y33" s="19">
        <f t="shared" ref="Y33:Z33" si="26">SUM(Y34:Y50)</f>
        <v>35858.808384528456</v>
      </c>
      <c r="Z33" s="19">
        <f t="shared" si="26"/>
        <v>35717.826186040686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44.508680941608695</v>
      </c>
      <c r="D36" s="8">
        <v>42.137138922956453</v>
      </c>
      <c r="E36" s="8">
        <v>39.089225490423175</v>
      </c>
      <c r="F36" s="8">
        <v>36.935622461593162</v>
      </c>
      <c r="G36" s="8">
        <v>72.832891037302346</v>
      </c>
      <c r="H36" s="8">
        <v>71.351908624267935</v>
      </c>
      <c r="I36" s="8">
        <v>67.844785720504532</v>
      </c>
      <c r="J36" s="8">
        <v>68.022193330585878</v>
      </c>
      <c r="K36" s="8">
        <v>68.561334295231433</v>
      </c>
      <c r="L36" s="8">
        <v>70.512805439468409</v>
      </c>
      <c r="M36" s="8">
        <v>71.063917898770043</v>
      </c>
      <c r="N36" s="8">
        <v>68.962746233525323</v>
      </c>
      <c r="O36" s="8">
        <v>65.271871463589562</v>
      </c>
      <c r="P36" s="8">
        <v>62.853006510268429</v>
      </c>
      <c r="Q36" s="8">
        <v>61.983727681408297</v>
      </c>
      <c r="R36" s="8">
        <v>60.01888759312277</v>
      </c>
      <c r="S36" s="8">
        <v>56.969931359318181</v>
      </c>
      <c r="T36" s="8">
        <v>53.186097484271336</v>
      </c>
      <c r="U36" s="8">
        <v>50.082622602190156</v>
      </c>
      <c r="V36" s="8">
        <v>45.289195918909002</v>
      </c>
      <c r="W36" s="8">
        <v>40.764669856519518</v>
      </c>
      <c r="X36" s="8">
        <v>44.01193795176966</v>
      </c>
      <c r="Y36" s="8">
        <v>43.987973941873527</v>
      </c>
      <c r="Z36" s="8">
        <v>45.805070437459172</v>
      </c>
    </row>
    <row r="37" spans="1:26" ht="11.25" customHeight="1" x14ac:dyDescent="0.2">
      <c r="A37" s="28" t="s">
        <v>60</v>
      </c>
      <c r="B37" s="7" t="s">
        <v>61</v>
      </c>
      <c r="C37" s="8">
        <v>187.65877407689857</v>
      </c>
      <c r="D37" s="8">
        <v>177.39505884662825</v>
      </c>
      <c r="E37" s="8">
        <v>168.1028914503031</v>
      </c>
      <c r="F37" s="8">
        <v>138.05835695360935</v>
      </c>
      <c r="G37" s="8">
        <v>121.60911960090672</v>
      </c>
      <c r="H37" s="8">
        <v>108.64042481091819</v>
      </c>
      <c r="I37" s="8">
        <v>103.23291119803622</v>
      </c>
      <c r="J37" s="8">
        <v>92.467079802672629</v>
      </c>
      <c r="K37" s="8">
        <v>86.436367188840364</v>
      </c>
      <c r="L37" s="8">
        <v>77.686417556218331</v>
      </c>
      <c r="M37" s="8">
        <v>70.657314505074751</v>
      </c>
      <c r="N37" s="8">
        <v>64.357538555324922</v>
      </c>
      <c r="O37" s="8">
        <v>58.797823932340485</v>
      </c>
      <c r="P37" s="8">
        <v>60.552741208770122</v>
      </c>
      <c r="Q37" s="8">
        <v>52.90443468657655</v>
      </c>
      <c r="R37" s="8">
        <v>48.537501822383909</v>
      </c>
      <c r="S37" s="8">
        <v>57.513116827030643</v>
      </c>
      <c r="T37" s="8">
        <v>55.300232788209136</v>
      </c>
      <c r="U37" s="8">
        <v>52.374675045925351</v>
      </c>
      <c r="V37" s="8">
        <v>53.387236671254549</v>
      </c>
      <c r="W37" s="8">
        <v>45.827094016909797</v>
      </c>
      <c r="X37" s="8">
        <v>44.535874678295784</v>
      </c>
      <c r="Y37" s="8">
        <v>45.099992658885157</v>
      </c>
      <c r="Z37" s="8">
        <v>43.622409961535062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8.0711072243522643E-4</v>
      </c>
      <c r="S38" s="8">
        <v>2.4470782537778244E-4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2.4833840978237178E-3</v>
      </c>
      <c r="I41" s="8">
        <v>2.4262207051948823E-3</v>
      </c>
      <c r="J41" s="8">
        <v>2.4363072557305339E-3</v>
      </c>
      <c r="K41" s="8">
        <v>9.9119305749643984E-3</v>
      </c>
      <c r="L41" s="8">
        <v>6.1236008836022416E-3</v>
      </c>
      <c r="M41" s="8">
        <v>2.3087898307150414E-3</v>
      </c>
      <c r="N41" s="8">
        <v>2.2947061476415245E-3</v>
      </c>
      <c r="O41" s="8">
        <v>2.2606477001747647E-3</v>
      </c>
      <c r="P41" s="8">
        <v>1.6824304346310119E-3</v>
      </c>
      <c r="Q41" s="8">
        <v>1.4980749340128127E-3</v>
      </c>
      <c r="R41" s="8">
        <v>1.4195255409049131E-3</v>
      </c>
      <c r="S41" s="8">
        <v>1.29843973023347E-3</v>
      </c>
      <c r="T41" s="8">
        <v>1.3603477044685445E-3</v>
      </c>
      <c r="U41" s="8">
        <v>1.3303498137724786E-3</v>
      </c>
      <c r="V41" s="8">
        <v>1.1671310589140877E-3</v>
      </c>
      <c r="W41" s="8">
        <v>6.9641242445612789E-4</v>
      </c>
      <c r="X41" s="8">
        <v>7.065594764391344E-4</v>
      </c>
      <c r="Y41" s="8">
        <v>9.0668172262830474E-4</v>
      </c>
      <c r="Z41" s="8">
        <v>1.1676364137332639E-3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1.9394473122362383E-3</v>
      </c>
      <c r="L42" s="8">
        <v>1.9649671668082315E-3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41871.156435408433</v>
      </c>
      <c r="D43" s="8">
        <v>41477.471139584275</v>
      </c>
      <c r="E43" s="8">
        <v>41048.778839560218</v>
      </c>
      <c r="F43" s="8">
        <v>41333.394308690004</v>
      </c>
      <c r="G43" s="8">
        <v>40846.444547956089</v>
      </c>
      <c r="H43" s="8">
        <v>39967.629290722085</v>
      </c>
      <c r="I43" s="8">
        <v>39888.002717593059</v>
      </c>
      <c r="J43" s="8">
        <v>39689.239992921932</v>
      </c>
      <c r="K43" s="8">
        <v>39444.368004167212</v>
      </c>
      <c r="L43" s="8">
        <v>39127.457140722203</v>
      </c>
      <c r="M43" s="8">
        <v>39068.606468177379</v>
      </c>
      <c r="N43" s="8">
        <v>39017.024633570763</v>
      </c>
      <c r="O43" s="8">
        <v>38006.783875412868</v>
      </c>
      <c r="P43" s="8">
        <v>37615.577881478304</v>
      </c>
      <c r="Q43" s="8">
        <v>38125.37731312363</v>
      </c>
      <c r="R43" s="8">
        <v>39326.436219145078</v>
      </c>
      <c r="S43" s="8">
        <v>40048.017025106135</v>
      </c>
      <c r="T43" s="8">
        <v>38964.724317292144</v>
      </c>
      <c r="U43" s="8">
        <v>38496.690765520616</v>
      </c>
      <c r="V43" s="8">
        <v>38668.731672685113</v>
      </c>
      <c r="W43" s="8">
        <v>34120.64752805145</v>
      </c>
      <c r="X43" s="8">
        <v>34602.079781073757</v>
      </c>
      <c r="Y43" s="8">
        <v>35769.674419514668</v>
      </c>
      <c r="Z43" s="8">
        <v>35628.319428534815</v>
      </c>
    </row>
    <row r="44" spans="1:26" ht="11.25" customHeight="1" x14ac:dyDescent="0.2">
      <c r="A44" s="28" t="s">
        <v>74</v>
      </c>
      <c r="B44" s="7" t="s">
        <v>75</v>
      </c>
      <c r="C44" s="8">
        <v>1.0875857964240681</v>
      </c>
      <c r="D44" s="8">
        <v>0</v>
      </c>
      <c r="E44" s="8">
        <v>0</v>
      </c>
      <c r="F44" s="8">
        <v>0</v>
      </c>
      <c r="G44" s="8">
        <v>0</v>
      </c>
      <c r="H44" s="8">
        <v>8.725122376494614</v>
      </c>
      <c r="I44" s="8">
        <v>1.4260858890909571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0.8792233765543841</v>
      </c>
      <c r="Q44" s="8">
        <v>0</v>
      </c>
      <c r="R44" s="8">
        <v>0</v>
      </c>
      <c r="S44" s="8">
        <v>0</v>
      </c>
      <c r="T44" s="8">
        <v>0</v>
      </c>
      <c r="U44" s="8">
        <v>7.2319438921086734E-2</v>
      </c>
      <c r="V44" s="8">
        <v>3.2884511632491668E-2</v>
      </c>
      <c r="W44" s="8">
        <v>5.4332175931430186E-2</v>
      </c>
      <c r="X44" s="8">
        <v>0.16821687731257101</v>
      </c>
      <c r="Y44" s="8">
        <v>0</v>
      </c>
      <c r="Z44" s="8">
        <v>3.3431996545699998E-2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4.5786982670943644E-4</v>
      </c>
      <c r="I45" s="8">
        <v>4.758475937663584E-4</v>
      </c>
      <c r="J45" s="8">
        <v>2.5989618112040732E-4</v>
      </c>
      <c r="K45" s="8">
        <v>1.371349967996706E-3</v>
      </c>
      <c r="L45" s="8">
        <v>2.5779586396908552E-4</v>
      </c>
      <c r="M45" s="8">
        <v>5.045075526268171E-4</v>
      </c>
      <c r="N45" s="8">
        <v>2.9643167334009456E-4</v>
      </c>
      <c r="O45" s="8">
        <v>3.4036426423263562E-4</v>
      </c>
      <c r="P45" s="8">
        <v>3.6337013598759321E-4</v>
      </c>
      <c r="Q45" s="8">
        <v>5.6515998510571735E-4</v>
      </c>
      <c r="R45" s="8">
        <v>4.8634667374231977E-4</v>
      </c>
      <c r="S45" s="8">
        <v>6.5407377713506553E-4</v>
      </c>
      <c r="T45" s="8">
        <v>6.9280630327776382E-4</v>
      </c>
      <c r="U45" s="8">
        <v>6.2354828988967284E-4</v>
      </c>
      <c r="V45" s="8">
        <v>5.9174822259189838E-4</v>
      </c>
      <c r="W45" s="8">
        <v>4.58338306232077E-4</v>
      </c>
      <c r="X45" s="8">
        <v>6.4362331038622157E-4</v>
      </c>
      <c r="Y45" s="8">
        <v>5.0347056090405107E-4</v>
      </c>
      <c r="Z45" s="8">
        <v>2.669101469765359E-4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4.4588260748465149E-2</v>
      </c>
      <c r="Z46" s="8">
        <v>4.4410563770028583E-2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2.2547381710100969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0.48690340300842766</v>
      </c>
      <c r="V50" s="8">
        <v>3.3718698697268422E-2</v>
      </c>
      <c r="W50" s="8">
        <v>5.0732795564266145E-2</v>
      </c>
      <c r="X50" s="8">
        <v>6.7900988008280955E-2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111.71771915221116</v>
      </c>
      <c r="D51" s="27">
        <v>176.52615104086803</v>
      </c>
      <c r="E51" s="27">
        <v>222.70302145135241</v>
      </c>
      <c r="F51" s="27">
        <v>275.89583891875185</v>
      </c>
      <c r="G51" s="27">
        <v>316.78384061578305</v>
      </c>
      <c r="H51" s="27">
        <v>280.97316011197347</v>
      </c>
      <c r="I51" s="27">
        <v>358.84729833480566</v>
      </c>
      <c r="J51" s="27">
        <v>418.49517784158439</v>
      </c>
      <c r="K51" s="27">
        <v>476.33476518781225</v>
      </c>
      <c r="L51" s="27">
        <v>511.39437500775563</v>
      </c>
      <c r="M51" s="27">
        <v>581.58843622364486</v>
      </c>
      <c r="N51" s="27">
        <v>864.97272149114474</v>
      </c>
      <c r="O51" s="27">
        <v>1001.4619658920616</v>
      </c>
      <c r="P51" s="27">
        <v>1087.181912350522</v>
      </c>
      <c r="Q51" s="27">
        <v>1082.0264936206738</v>
      </c>
      <c r="R51" s="27">
        <v>1182.0684126849553</v>
      </c>
      <c r="S51" s="27">
        <v>1211.324765152799</v>
      </c>
      <c r="T51" s="27">
        <v>1260.2534655975942</v>
      </c>
      <c r="U51" s="27">
        <v>1391.4249469704489</v>
      </c>
      <c r="V51" s="27">
        <v>1540.4661337007508</v>
      </c>
      <c r="W51" s="27">
        <v>1589.7623172460899</v>
      </c>
      <c r="X51" s="27">
        <v>2214.86651176957</v>
      </c>
      <c r="Y51" s="27">
        <v>2406.3483506103057</v>
      </c>
      <c r="Z51" s="27">
        <v>2598.7426274654781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0</v>
      </c>
      <c r="D52" s="27">
        <f t="shared" ref="D52:X52" si="28">SUM(D53:D54)</f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si="28"/>
        <v>0</v>
      </c>
      <c r="Y52" s="27">
        <f t="shared" ref="Y52:Z52" si="29">SUM(Y53:Y54)</f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158.36639012380417</v>
      </c>
      <c r="D61" s="49">
        <f t="shared" ref="D61:X61" si="31">SUM(D62:D72)</f>
        <v>192.82941636050703</v>
      </c>
      <c r="E61" s="49">
        <f t="shared" si="31"/>
        <v>214.5974573110131</v>
      </c>
      <c r="F61" s="49">
        <f t="shared" si="31"/>
        <v>245.09165146547787</v>
      </c>
      <c r="G61" s="49">
        <f t="shared" si="31"/>
        <v>341.50106940920512</v>
      </c>
      <c r="H61" s="49">
        <f t="shared" si="31"/>
        <v>536.32726470500438</v>
      </c>
      <c r="I61" s="49">
        <f t="shared" si="31"/>
        <v>912.45866640307531</v>
      </c>
      <c r="J61" s="49">
        <f t="shared" si="31"/>
        <v>1210.3307963746881</v>
      </c>
      <c r="K61" s="49">
        <f t="shared" si="31"/>
        <v>1537.717318227687</v>
      </c>
      <c r="L61" s="49">
        <f t="shared" si="31"/>
        <v>1829.1029114053351</v>
      </c>
      <c r="M61" s="49">
        <f t="shared" si="31"/>
        <v>1985.5552493467299</v>
      </c>
      <c r="N61" s="49">
        <f t="shared" si="31"/>
        <v>2227.6507341645288</v>
      </c>
      <c r="O61" s="49">
        <f t="shared" si="31"/>
        <v>2444.7576356701011</v>
      </c>
      <c r="P61" s="49">
        <f t="shared" si="31"/>
        <v>2255.1876375390739</v>
      </c>
      <c r="Q61" s="49">
        <f t="shared" si="31"/>
        <v>2434.7344371834733</v>
      </c>
      <c r="R61" s="49">
        <f t="shared" si="31"/>
        <v>2466.5447607370515</v>
      </c>
      <c r="S61" s="49">
        <f t="shared" si="31"/>
        <v>2304.5292174601432</v>
      </c>
      <c r="T61" s="49">
        <f t="shared" si="31"/>
        <v>2471.011133302859</v>
      </c>
      <c r="U61" s="49">
        <f t="shared" si="31"/>
        <v>2660.4303371472497</v>
      </c>
      <c r="V61" s="49">
        <f t="shared" si="31"/>
        <v>2883.6875670186032</v>
      </c>
      <c r="W61" s="49">
        <f t="shared" si="31"/>
        <v>3002.7639556139843</v>
      </c>
      <c r="X61" s="49">
        <f t="shared" si="31"/>
        <v>2831.3691907571088</v>
      </c>
      <c r="Y61" s="49">
        <f t="shared" ref="Y61:Z61" si="32">SUM(Y62:Y72)</f>
        <v>2832.2163801613692</v>
      </c>
      <c r="Z61" s="49">
        <f t="shared" si="32"/>
        <v>2931.3941711554849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1.4060775385817351E-4</v>
      </c>
      <c r="D64" s="52">
        <v>1.881841187461156E-4</v>
      </c>
      <c r="E64" s="52">
        <v>2.6740222085499475E-4</v>
      </c>
      <c r="F64" s="52">
        <v>2.0774361283047374E-4</v>
      </c>
      <c r="G64" s="52">
        <v>1.9291437891153887E-4</v>
      </c>
      <c r="H64" s="52">
        <v>2.7676861870905566E-4</v>
      </c>
      <c r="I64" s="52">
        <v>7.563476044247225E-4</v>
      </c>
      <c r="J64" s="52">
        <v>9.6284552112839861E-4</v>
      </c>
      <c r="K64" s="52">
        <v>33.654325501170952</v>
      </c>
      <c r="L64" s="52">
        <v>36.790452670502084</v>
      </c>
      <c r="M64" s="52">
        <v>33.498342544672667</v>
      </c>
      <c r="N64" s="52">
        <v>112.41388432083039</v>
      </c>
      <c r="O64" s="52">
        <v>142.23173615883499</v>
      </c>
      <c r="P64" s="52">
        <v>165.50733339014155</v>
      </c>
      <c r="Q64" s="52">
        <v>173.39216152204156</v>
      </c>
      <c r="R64" s="52">
        <v>178.68995881714756</v>
      </c>
      <c r="S64" s="52">
        <v>173.43700059671929</v>
      </c>
      <c r="T64" s="52">
        <v>187.26683655573891</v>
      </c>
      <c r="U64" s="52">
        <v>192.89590680265877</v>
      </c>
      <c r="V64" s="52">
        <v>186.17233335933963</v>
      </c>
      <c r="W64" s="52">
        <v>209.45903383680837</v>
      </c>
      <c r="X64" s="52">
        <v>106.23795234117506</v>
      </c>
      <c r="Y64" s="52">
        <v>115.85703272657808</v>
      </c>
      <c r="Z64" s="52">
        <v>153.47097980939992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1.040812129757232E-2</v>
      </c>
      <c r="I66" s="52">
        <v>1.0089695676324313E-2</v>
      </c>
      <c r="J66" s="52">
        <v>1.0332535912988125E-2</v>
      </c>
      <c r="K66" s="52">
        <v>9.3049249322077164E-3</v>
      </c>
      <c r="L66" s="52">
        <v>8.5109521583688879E-3</v>
      </c>
      <c r="M66" s="52">
        <v>3.9361774226273792E-3</v>
      </c>
      <c r="N66" s="52">
        <v>9.3635705724993152E-3</v>
      </c>
      <c r="O66" s="52">
        <v>8.7124447541930602E-3</v>
      </c>
      <c r="P66" s="52">
        <v>9.0014838363170809E-3</v>
      </c>
      <c r="Q66" s="52">
        <v>7.9712043086914534E-3</v>
      </c>
      <c r="R66" s="52">
        <v>7.8662747943347901E-3</v>
      </c>
      <c r="S66" s="52">
        <v>5.5520537026013967E-3</v>
      </c>
      <c r="T66" s="52">
        <v>3.9332570285032908E-3</v>
      </c>
      <c r="U66" s="52">
        <v>3.2503457020047976E-3</v>
      </c>
      <c r="V66" s="52">
        <v>1.9320900916680085E-3</v>
      </c>
      <c r="W66" s="52">
        <v>1.7873195428796901E-3</v>
      </c>
      <c r="X66" s="52">
        <v>1.1271089912935353E-3</v>
      </c>
      <c r="Y66" s="52">
        <v>8.5375175801179919E-4</v>
      </c>
      <c r="Z66" s="52">
        <v>8.9562315023432792E-4</v>
      </c>
    </row>
    <row r="67" spans="1:26" ht="11.25" customHeight="1" x14ac:dyDescent="0.2">
      <c r="A67" s="50" t="s">
        <v>102</v>
      </c>
      <c r="B67" s="51" t="s">
        <v>103</v>
      </c>
      <c r="C67" s="52">
        <v>3.4810990608591399E-2</v>
      </c>
      <c r="D67" s="52">
        <v>7.6209952749395016E-2</v>
      </c>
      <c r="E67" s="52">
        <v>0.21217986808468681</v>
      </c>
      <c r="F67" s="52">
        <v>0.30365419836798102</v>
      </c>
      <c r="G67" s="52">
        <v>0.34351631052955123</v>
      </c>
      <c r="H67" s="52">
        <v>0.38846518678704939</v>
      </c>
      <c r="I67" s="52">
        <v>0.53828975895143538</v>
      </c>
      <c r="J67" s="52">
        <v>0.68990112896579114</v>
      </c>
      <c r="K67" s="52">
        <v>1.1787368802518117</v>
      </c>
      <c r="L67" s="52">
        <v>1.4240945129692111</v>
      </c>
      <c r="M67" s="52">
        <v>2.0508745359040308</v>
      </c>
      <c r="N67" s="52">
        <v>2.1639054201920187</v>
      </c>
      <c r="O67" s="52">
        <v>2.0743359883834893</v>
      </c>
      <c r="P67" s="52">
        <v>1.9545960406852345</v>
      </c>
      <c r="Q67" s="52">
        <v>1.9155232640185038</v>
      </c>
      <c r="R67" s="52">
        <v>1.6898726930423469</v>
      </c>
      <c r="S67" s="52">
        <v>2.1492708495314705</v>
      </c>
      <c r="T67" s="52">
        <v>2.1395960435815087</v>
      </c>
      <c r="U67" s="52">
        <v>2.219837371555061</v>
      </c>
      <c r="V67" s="52">
        <v>2.4342780712405561</v>
      </c>
      <c r="W67" s="52">
        <v>2.3729248890040378</v>
      </c>
      <c r="X67" s="52">
        <v>2.0889455487424478</v>
      </c>
      <c r="Y67" s="52">
        <v>2.1263820636746091</v>
      </c>
      <c r="Z67" s="52">
        <v>2.1353156326867397</v>
      </c>
    </row>
    <row r="68" spans="1:26" ht="11.25" customHeight="1" x14ac:dyDescent="0.2">
      <c r="A68" s="50" t="s">
        <v>104</v>
      </c>
      <c r="B68" s="51" t="s">
        <v>105</v>
      </c>
      <c r="C68" s="52">
        <v>57.250647384711769</v>
      </c>
      <c r="D68" s="52">
        <v>77.477094955134319</v>
      </c>
      <c r="E68" s="52">
        <v>115.13851145625787</v>
      </c>
      <c r="F68" s="52">
        <v>158.04912280192016</v>
      </c>
      <c r="G68" s="52">
        <v>138.60543925356521</v>
      </c>
      <c r="H68" s="52">
        <v>207.26534789729538</v>
      </c>
      <c r="I68" s="52">
        <v>341.87999323765416</v>
      </c>
      <c r="J68" s="52">
        <v>314.76150509482301</v>
      </c>
      <c r="K68" s="52">
        <v>230.95681254953817</v>
      </c>
      <c r="L68" s="52">
        <v>173.96037063445468</v>
      </c>
      <c r="M68" s="52">
        <v>113.01934513793859</v>
      </c>
      <c r="N68" s="52">
        <v>92.024717034875223</v>
      </c>
      <c r="O68" s="52">
        <v>91.094569817846917</v>
      </c>
      <c r="P68" s="52">
        <v>71.999922375957212</v>
      </c>
      <c r="Q68" s="52">
        <v>90.952669321267649</v>
      </c>
      <c r="R68" s="52">
        <v>103.25951119661866</v>
      </c>
      <c r="S68" s="52">
        <v>70.809890239243103</v>
      </c>
      <c r="T68" s="52">
        <v>118.73427023941611</v>
      </c>
      <c r="U68" s="52">
        <v>98.234928069762589</v>
      </c>
      <c r="V68" s="52">
        <v>129.01053238323013</v>
      </c>
      <c r="W68" s="52">
        <v>124.53096277018398</v>
      </c>
      <c r="X68" s="52">
        <v>148.29224010176091</v>
      </c>
      <c r="Y68" s="52">
        <v>184.42417397172687</v>
      </c>
      <c r="Z68" s="52">
        <v>231.39872593091781</v>
      </c>
    </row>
    <row r="69" spans="1:26" ht="11.25" customHeight="1" x14ac:dyDescent="0.2">
      <c r="A69" s="50" t="s">
        <v>106</v>
      </c>
      <c r="B69" s="51" t="s">
        <v>107</v>
      </c>
      <c r="C69" s="52">
        <v>97.142294692412094</v>
      </c>
      <c r="D69" s="52">
        <v>110.44465434350892</v>
      </c>
      <c r="E69" s="52">
        <v>93.685257700140014</v>
      </c>
      <c r="F69" s="52">
        <v>85.863281082860865</v>
      </c>
      <c r="G69" s="52">
        <v>200.27825259216547</v>
      </c>
      <c r="H69" s="52">
        <v>293.64936545752266</v>
      </c>
      <c r="I69" s="52">
        <v>430.39198531156006</v>
      </c>
      <c r="J69" s="52">
        <v>743.8952274266569</v>
      </c>
      <c r="K69" s="52">
        <v>1212.0034656924558</v>
      </c>
      <c r="L69" s="52">
        <v>1601.3470265627361</v>
      </c>
      <c r="M69" s="52">
        <v>1825.5067760986094</v>
      </c>
      <c r="N69" s="52">
        <v>2017.7752615528298</v>
      </c>
      <c r="O69" s="52">
        <v>2206.2317539499222</v>
      </c>
      <c r="P69" s="52">
        <v>2015.1865218942646</v>
      </c>
      <c r="Q69" s="52">
        <v>2167.0384124531324</v>
      </c>
      <c r="R69" s="52">
        <v>2182.2459159400282</v>
      </c>
      <c r="S69" s="52">
        <v>2057.3957969208682</v>
      </c>
      <c r="T69" s="52">
        <v>2162.4975080732861</v>
      </c>
      <c r="U69" s="52">
        <v>2366.866909767889</v>
      </c>
      <c r="V69" s="52">
        <v>2565.5682593820816</v>
      </c>
      <c r="W69" s="52">
        <v>2665.9610428902588</v>
      </c>
      <c r="X69" s="52">
        <v>2574.0483899623609</v>
      </c>
      <c r="Y69" s="52">
        <v>2528.8909767088048</v>
      </c>
      <c r="Z69" s="52">
        <v>2539.5218649312901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3.9384964483178515</v>
      </c>
      <c r="D72" s="55">
        <v>4.831268924995646</v>
      </c>
      <c r="E72" s="55">
        <v>5.5612408843096537</v>
      </c>
      <c r="F72" s="55">
        <v>0.87538563871601871</v>
      </c>
      <c r="G72" s="55">
        <v>2.2736683385660115</v>
      </c>
      <c r="H72" s="55">
        <v>35.013401273483012</v>
      </c>
      <c r="I72" s="55">
        <v>139.63755205162894</v>
      </c>
      <c r="J72" s="55">
        <v>150.9728673428082</v>
      </c>
      <c r="K72" s="55">
        <v>59.914672679337876</v>
      </c>
      <c r="L72" s="55">
        <v>15.572456072514676</v>
      </c>
      <c r="M72" s="55">
        <v>11.475974852182697</v>
      </c>
      <c r="N72" s="55">
        <v>3.2636022652292751</v>
      </c>
      <c r="O72" s="55">
        <v>3.1165273103592184</v>
      </c>
      <c r="P72" s="55">
        <v>0.530262354189033</v>
      </c>
      <c r="Q72" s="55">
        <v>1.4276994187041794</v>
      </c>
      <c r="R72" s="55">
        <v>0.6516358154205979</v>
      </c>
      <c r="S72" s="55">
        <v>0.73170680007857292</v>
      </c>
      <c r="T72" s="55">
        <v>0.36898913380814569</v>
      </c>
      <c r="U72" s="55">
        <v>0.20950478968227548</v>
      </c>
      <c r="V72" s="55">
        <v>0.50023173261973242</v>
      </c>
      <c r="W72" s="55">
        <v>0.43820390818624511</v>
      </c>
      <c r="X72" s="55">
        <v>0.70053569407798555</v>
      </c>
      <c r="Y72" s="55">
        <v>0.91696093882681129</v>
      </c>
      <c r="Z72" s="55">
        <v>4.8663892280400702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97148.278205413168</v>
      </c>
      <c r="D2" s="21">
        <f t="shared" ref="D2:X2" si="0">SUM(D3,D17,D22,D25,D26,D51,D52)</f>
        <v>96919.444010208041</v>
      </c>
      <c r="E2" s="21">
        <f t="shared" si="0"/>
        <v>96371.920361342069</v>
      </c>
      <c r="F2" s="21">
        <f t="shared" si="0"/>
        <v>98213.804862585414</v>
      </c>
      <c r="G2" s="21">
        <f t="shared" si="0"/>
        <v>98862.923422836349</v>
      </c>
      <c r="H2" s="21">
        <f t="shared" si="0"/>
        <v>99172.708429801729</v>
      </c>
      <c r="I2" s="21">
        <f t="shared" si="0"/>
        <v>96262.834538608862</v>
      </c>
      <c r="J2" s="21">
        <f t="shared" si="0"/>
        <v>98294.189769539938</v>
      </c>
      <c r="K2" s="21">
        <f t="shared" si="0"/>
        <v>95881.507661074691</v>
      </c>
      <c r="L2" s="21">
        <f t="shared" si="0"/>
        <v>92929.735243005955</v>
      </c>
      <c r="M2" s="21">
        <f t="shared" si="0"/>
        <v>94036.74667649412</v>
      </c>
      <c r="N2" s="21">
        <f t="shared" si="0"/>
        <v>95067.237054320605</v>
      </c>
      <c r="O2" s="21">
        <f t="shared" si="0"/>
        <v>90037.853702420209</v>
      </c>
      <c r="P2" s="21">
        <f t="shared" si="0"/>
        <v>88428.917728920889</v>
      </c>
      <c r="Q2" s="21">
        <f t="shared" si="0"/>
        <v>88656.230193833646</v>
      </c>
      <c r="R2" s="21">
        <f t="shared" si="0"/>
        <v>89004.215795546712</v>
      </c>
      <c r="S2" s="21">
        <f t="shared" si="0"/>
        <v>88993.285459859835</v>
      </c>
      <c r="T2" s="21">
        <f t="shared" si="0"/>
        <v>89914.385143656153</v>
      </c>
      <c r="U2" s="21">
        <f t="shared" si="0"/>
        <v>90007.088775640936</v>
      </c>
      <c r="V2" s="21">
        <f t="shared" si="0"/>
        <v>90976.339059260703</v>
      </c>
      <c r="W2" s="21">
        <f t="shared" si="0"/>
        <v>83014.476466950931</v>
      </c>
      <c r="X2" s="21">
        <f t="shared" si="0"/>
        <v>93610.244986869613</v>
      </c>
      <c r="Y2" s="21">
        <f t="shared" ref="Y2:Z2" si="1">SUM(Y3,Y17,Y22,Y25,Y26,Y51,Y52)</f>
        <v>93249.952709759615</v>
      </c>
      <c r="Z2" s="21">
        <f t="shared" si="1"/>
        <v>92329.422347141532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0</v>
      </c>
      <c r="D8" s="19">
        <f t="shared" ref="D8:X8" si="7">SUM(D9:D10)</f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  <c r="Y8" s="19">
        <f t="shared" ref="Y8:Z8" si="8">SUM(Y9:Y10)</f>
        <v>0</v>
      </c>
      <c r="Z8" s="19">
        <f t="shared" si="8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0</v>
      </c>
      <c r="D17" s="27">
        <f t="shared" ref="D17:X17" si="13">SUM(D18:D21)</f>
        <v>0</v>
      </c>
      <c r="E17" s="27">
        <f t="shared" si="13"/>
        <v>0</v>
      </c>
      <c r="F17" s="27">
        <f t="shared" si="13"/>
        <v>0</v>
      </c>
      <c r="G17" s="27">
        <f t="shared" si="13"/>
        <v>0</v>
      </c>
      <c r="H17" s="27">
        <f t="shared" si="13"/>
        <v>0</v>
      </c>
      <c r="I17" s="27">
        <f t="shared" si="13"/>
        <v>0</v>
      </c>
      <c r="J17" s="27">
        <f t="shared" si="13"/>
        <v>0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97113.306161863584</v>
      </c>
      <c r="D26" s="27">
        <f t="shared" ref="D26:X26" si="19">SUM(D27,D33)</f>
        <v>96881.603924518102</v>
      </c>
      <c r="E26" s="27">
        <f t="shared" si="19"/>
        <v>96329.712668896158</v>
      </c>
      <c r="F26" s="27">
        <f t="shared" si="19"/>
        <v>98166.027980980536</v>
      </c>
      <c r="G26" s="27">
        <f t="shared" si="19"/>
        <v>98810.127473057597</v>
      </c>
      <c r="H26" s="27">
        <f t="shared" si="19"/>
        <v>99113.31903196052</v>
      </c>
      <c r="I26" s="27">
        <f t="shared" si="19"/>
        <v>96160.974931213248</v>
      </c>
      <c r="J26" s="27">
        <f t="shared" si="19"/>
        <v>98182.708829804105</v>
      </c>
      <c r="K26" s="27">
        <f t="shared" si="19"/>
        <v>95741.587415600821</v>
      </c>
      <c r="L26" s="27">
        <f t="shared" si="19"/>
        <v>92760.547094659589</v>
      </c>
      <c r="M26" s="27">
        <f t="shared" si="19"/>
        <v>93797.205047030875</v>
      </c>
      <c r="N26" s="27">
        <f t="shared" si="19"/>
        <v>94836.269324292924</v>
      </c>
      <c r="O26" s="27">
        <f t="shared" si="19"/>
        <v>89760.778033329494</v>
      </c>
      <c r="P26" s="27">
        <f t="shared" si="19"/>
        <v>88144.791487957729</v>
      </c>
      <c r="Q26" s="27">
        <f t="shared" si="19"/>
        <v>88360.138145302582</v>
      </c>
      <c r="R26" s="27">
        <f t="shared" si="19"/>
        <v>88690.550976833547</v>
      </c>
      <c r="S26" s="27">
        <f t="shared" si="19"/>
        <v>88667.122091638768</v>
      </c>
      <c r="T26" s="27">
        <f t="shared" si="19"/>
        <v>89598.55526625269</v>
      </c>
      <c r="U26" s="27">
        <f t="shared" si="19"/>
        <v>89674.247836201597</v>
      </c>
      <c r="V26" s="27">
        <f t="shared" si="19"/>
        <v>90585.578023306574</v>
      </c>
      <c r="W26" s="27">
        <f t="shared" si="19"/>
        <v>82619.715790790433</v>
      </c>
      <c r="X26" s="27">
        <f t="shared" si="19"/>
        <v>93140.247569535248</v>
      </c>
      <c r="Y26" s="27">
        <f t="shared" ref="Y26:Z26" si="20">SUM(Y27,Y33)</f>
        <v>92832.469780119645</v>
      </c>
      <c r="Z26" s="27">
        <f t="shared" si="20"/>
        <v>91913.250820654823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97113.306161863584</v>
      </c>
      <c r="D33" s="19">
        <f t="shared" ref="D33:X33" si="25">SUM(D34:D50)</f>
        <v>96881.603924518102</v>
      </c>
      <c r="E33" s="19">
        <f t="shared" si="25"/>
        <v>96329.712668896158</v>
      </c>
      <c r="F33" s="19">
        <f t="shared" si="25"/>
        <v>98166.027980980536</v>
      </c>
      <c r="G33" s="19">
        <f t="shared" si="25"/>
        <v>98810.127473057597</v>
      </c>
      <c r="H33" s="19">
        <f t="shared" si="25"/>
        <v>99113.31903196052</v>
      </c>
      <c r="I33" s="19">
        <f t="shared" si="25"/>
        <v>96160.974931213248</v>
      </c>
      <c r="J33" s="19">
        <f t="shared" si="25"/>
        <v>98182.708829804105</v>
      </c>
      <c r="K33" s="19">
        <f t="shared" si="25"/>
        <v>95741.587415600821</v>
      </c>
      <c r="L33" s="19">
        <f t="shared" si="25"/>
        <v>92760.547094659589</v>
      </c>
      <c r="M33" s="19">
        <f t="shared" si="25"/>
        <v>93797.205047030875</v>
      </c>
      <c r="N33" s="19">
        <f t="shared" si="25"/>
        <v>94836.269324292924</v>
      </c>
      <c r="O33" s="19">
        <f t="shared" si="25"/>
        <v>89760.778033329494</v>
      </c>
      <c r="P33" s="19">
        <f t="shared" si="25"/>
        <v>88144.791487957729</v>
      </c>
      <c r="Q33" s="19">
        <f t="shared" si="25"/>
        <v>88360.138145302582</v>
      </c>
      <c r="R33" s="19">
        <f t="shared" si="25"/>
        <v>88690.550976833547</v>
      </c>
      <c r="S33" s="19">
        <f t="shared" si="25"/>
        <v>88667.122091638768</v>
      </c>
      <c r="T33" s="19">
        <f t="shared" si="25"/>
        <v>89598.55526625269</v>
      </c>
      <c r="U33" s="19">
        <f t="shared" si="25"/>
        <v>89674.247836201597</v>
      </c>
      <c r="V33" s="19">
        <f t="shared" si="25"/>
        <v>90585.578023306574</v>
      </c>
      <c r="W33" s="19">
        <f t="shared" si="25"/>
        <v>82619.715790790433</v>
      </c>
      <c r="X33" s="19">
        <f t="shared" si="25"/>
        <v>93140.247569535248</v>
      </c>
      <c r="Y33" s="19">
        <f t="shared" ref="Y33:Z33" si="26">SUM(Y34:Y50)</f>
        <v>92832.469780119645</v>
      </c>
      <c r="Z33" s="19">
        <f t="shared" si="26"/>
        <v>91913.250820654823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479.34089822932407</v>
      </c>
      <c r="D36" s="8">
        <v>500.18012773862034</v>
      </c>
      <c r="E36" s="8">
        <v>542.37531479516724</v>
      </c>
      <c r="F36" s="8">
        <v>555.27068303950261</v>
      </c>
      <c r="G36" s="8">
        <v>558.43457660997615</v>
      </c>
      <c r="H36" s="8">
        <v>554.1723315414813</v>
      </c>
      <c r="I36" s="8">
        <v>594.06685423904128</v>
      </c>
      <c r="J36" s="8">
        <v>587.31165286067369</v>
      </c>
      <c r="K36" s="8">
        <v>600.50392947277112</v>
      </c>
      <c r="L36" s="8">
        <v>611.85633097620928</v>
      </c>
      <c r="M36" s="8">
        <v>624.6568085007126</v>
      </c>
      <c r="N36" s="8">
        <v>642.86742802467734</v>
      </c>
      <c r="O36" s="8">
        <v>616.54657139012579</v>
      </c>
      <c r="P36" s="8">
        <v>607.79785681088595</v>
      </c>
      <c r="Q36" s="8">
        <v>650.33375185172099</v>
      </c>
      <c r="R36" s="8">
        <v>643.45038687818419</v>
      </c>
      <c r="S36" s="8">
        <v>643.88128582311197</v>
      </c>
      <c r="T36" s="8">
        <v>637.94684091317697</v>
      </c>
      <c r="U36" s="8">
        <v>641.44371934740275</v>
      </c>
      <c r="V36" s="8">
        <v>657.70142622021933</v>
      </c>
      <c r="W36" s="8">
        <v>627.21480527123617</v>
      </c>
      <c r="X36" s="8">
        <v>666.78375576594112</v>
      </c>
      <c r="Y36" s="8">
        <v>644.59645816123543</v>
      </c>
      <c r="Z36" s="8">
        <v>652.02992786307652</v>
      </c>
    </row>
    <row r="37" spans="1:26" ht="11.25" customHeight="1" x14ac:dyDescent="0.2">
      <c r="A37" s="28" t="s">
        <v>60</v>
      </c>
      <c r="B37" s="7" t="s">
        <v>61</v>
      </c>
      <c r="C37" s="8">
        <v>13455.989967477872</v>
      </c>
      <c r="D37" s="8">
        <v>12767.487889355782</v>
      </c>
      <c r="E37" s="8">
        <v>11646.952851133949</v>
      </c>
      <c r="F37" s="8">
        <v>10768.359256227273</v>
      </c>
      <c r="G37" s="8">
        <v>9804.1603192764887</v>
      </c>
      <c r="H37" s="8">
        <v>8983.2455737623586</v>
      </c>
      <c r="I37" s="8">
        <v>8349.092302941217</v>
      </c>
      <c r="J37" s="8">
        <v>7797.2993577851148</v>
      </c>
      <c r="K37" s="8">
        <v>7183.0145426881627</v>
      </c>
      <c r="L37" s="8">
        <v>6595.1964156876538</v>
      </c>
      <c r="M37" s="8">
        <v>6191.9903765866611</v>
      </c>
      <c r="N37" s="8">
        <v>5812.9173316162705</v>
      </c>
      <c r="O37" s="8">
        <v>5358.0584082445139</v>
      </c>
      <c r="P37" s="8">
        <v>5164.4083862691778</v>
      </c>
      <c r="Q37" s="8">
        <v>4796.8709685665035</v>
      </c>
      <c r="R37" s="8">
        <v>4534.6680498984442</v>
      </c>
      <c r="S37" s="8">
        <v>4510.0793862205546</v>
      </c>
      <c r="T37" s="8">
        <v>4450.5041006019037</v>
      </c>
      <c r="U37" s="8">
        <v>4483.011609466198</v>
      </c>
      <c r="V37" s="8">
        <v>4434.4120252812045</v>
      </c>
      <c r="W37" s="8">
        <v>4045.5587961444025</v>
      </c>
      <c r="X37" s="8">
        <v>4350.0644374192261</v>
      </c>
      <c r="Y37" s="8">
        <v>4498.27388421449</v>
      </c>
      <c r="Z37" s="8">
        <v>4587.8165783003287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7.3383262784311844E-3</v>
      </c>
      <c r="S38" s="8">
        <v>2.2906063574220144E-3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1.1754355343107321</v>
      </c>
      <c r="D41" s="8">
        <v>0.72977360275748193</v>
      </c>
      <c r="E41" s="8">
        <v>1.6728003233025797</v>
      </c>
      <c r="F41" s="8">
        <v>2.169175876660105</v>
      </c>
      <c r="G41" s="8">
        <v>1.1806486280173698</v>
      </c>
      <c r="H41" s="8">
        <v>0.70745157869243291</v>
      </c>
      <c r="I41" s="8">
        <v>1.4494875131803748</v>
      </c>
      <c r="J41" s="8">
        <v>1.755559502446197</v>
      </c>
      <c r="K41" s="8">
        <v>1.3893221431878149</v>
      </c>
      <c r="L41" s="8">
        <v>0.71458628417993586</v>
      </c>
      <c r="M41" s="8">
        <v>8.887448064349944E-2</v>
      </c>
      <c r="N41" s="8">
        <v>8.7263901835943875E-2</v>
      </c>
      <c r="O41" s="8">
        <v>8.486317468771673E-2</v>
      </c>
      <c r="P41" s="8">
        <v>6.1194222356687381E-2</v>
      </c>
      <c r="Q41" s="8">
        <v>5.2940458397937699E-2</v>
      </c>
      <c r="R41" s="8">
        <v>4.5698104877765808E-2</v>
      </c>
      <c r="S41" s="8">
        <v>4.3219948229636977E-2</v>
      </c>
      <c r="T41" s="8">
        <v>5.0955448226208545E-2</v>
      </c>
      <c r="U41" s="8">
        <v>7.3018438604612101E-2</v>
      </c>
      <c r="V41" s="8">
        <v>5.6353989430691635E-2</v>
      </c>
      <c r="W41" s="8">
        <v>5.8796524424722933E-2</v>
      </c>
      <c r="X41" s="8">
        <v>3.7892599773868225E-2</v>
      </c>
      <c r="Y41" s="8">
        <v>5.1246046641262741E-2</v>
      </c>
      <c r="Z41" s="8">
        <v>6.9769455414017023E-2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0.34633307105448707</v>
      </c>
      <c r="K42" s="8">
        <v>0.33793479979273505</v>
      </c>
      <c r="L42" s="8">
        <v>0.32708812738647514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83176.265271355762</v>
      </c>
      <c r="D43" s="8">
        <v>83613.206133820946</v>
      </c>
      <c r="E43" s="8">
        <v>84138.711702643748</v>
      </c>
      <c r="F43" s="8">
        <v>86840.228865837096</v>
      </c>
      <c r="G43" s="8">
        <v>88439.137150009657</v>
      </c>
      <c r="H43" s="8">
        <v>89570.451202977682</v>
      </c>
      <c r="I43" s="8">
        <v>87215.251662662587</v>
      </c>
      <c r="J43" s="8">
        <v>89795.898072532276</v>
      </c>
      <c r="K43" s="8">
        <v>87955.73870619369</v>
      </c>
      <c r="L43" s="8">
        <v>85552.294575367763</v>
      </c>
      <c r="M43" s="8">
        <v>86980.189983077857</v>
      </c>
      <c r="N43" s="8">
        <v>88380.167366782611</v>
      </c>
      <c r="O43" s="8">
        <v>83785.826942913933</v>
      </c>
      <c r="P43" s="8">
        <v>82371.530634861745</v>
      </c>
      <c r="Q43" s="8">
        <v>82912.307329537623</v>
      </c>
      <c r="R43" s="8">
        <v>83511.754107905756</v>
      </c>
      <c r="S43" s="8">
        <v>83512.492248850685</v>
      </c>
      <c r="T43" s="8">
        <v>84509.399056815877</v>
      </c>
      <c r="U43" s="8">
        <v>84548.680002006397</v>
      </c>
      <c r="V43" s="8">
        <v>85492.777372705561</v>
      </c>
      <c r="W43" s="8">
        <v>77946.220116953264</v>
      </c>
      <c r="X43" s="8">
        <v>88122.554557480704</v>
      </c>
      <c r="Y43" s="8">
        <v>87688.947117249714</v>
      </c>
      <c r="Z43" s="8">
        <v>86672.839141143297</v>
      </c>
    </row>
    <row r="44" spans="1:26" ht="11.25" customHeight="1" x14ac:dyDescent="0.2">
      <c r="A44" s="28" t="s">
        <v>74</v>
      </c>
      <c r="B44" s="7" t="s">
        <v>75</v>
      </c>
      <c r="C44" s="8">
        <v>0.53458926631055104</v>
      </c>
      <c r="D44" s="8">
        <v>0</v>
      </c>
      <c r="E44" s="8">
        <v>0</v>
      </c>
      <c r="F44" s="8">
        <v>0</v>
      </c>
      <c r="G44" s="8">
        <v>0</v>
      </c>
      <c r="H44" s="8">
        <v>4.5781253971105151</v>
      </c>
      <c r="I44" s="8">
        <v>0.92309043015823622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0.56374697621608472</v>
      </c>
      <c r="Q44" s="8">
        <v>0</v>
      </c>
      <c r="R44" s="8">
        <v>0</v>
      </c>
      <c r="S44" s="8">
        <v>0</v>
      </c>
      <c r="T44" s="8">
        <v>0</v>
      </c>
      <c r="U44" s="8">
        <v>5.6176264444854497E-2</v>
      </c>
      <c r="V44" s="8">
        <v>2.5012737645068471E-2</v>
      </c>
      <c r="W44" s="8">
        <v>3.5420191818488732E-2</v>
      </c>
      <c r="X44" s="8">
        <v>0.12153462799701677</v>
      </c>
      <c r="Y44" s="8">
        <v>0</v>
      </c>
      <c r="Z44" s="8">
        <v>2.5038693711586048E-2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0.1643467031964071</v>
      </c>
      <c r="I45" s="8">
        <v>0.19153342707191998</v>
      </c>
      <c r="J45" s="8">
        <v>9.7854052541216735E-2</v>
      </c>
      <c r="K45" s="8">
        <v>0.60298030321244056</v>
      </c>
      <c r="L45" s="8">
        <v>0.15809821640768049</v>
      </c>
      <c r="M45" s="8">
        <v>0.27900438499508234</v>
      </c>
      <c r="N45" s="8">
        <v>0.22993396752098591</v>
      </c>
      <c r="O45" s="8">
        <v>0.26124760623775978</v>
      </c>
      <c r="P45" s="8">
        <v>0.42966881734934659</v>
      </c>
      <c r="Q45" s="8">
        <v>0.57315488833963768</v>
      </c>
      <c r="R45" s="8">
        <v>0.62539572001494548</v>
      </c>
      <c r="S45" s="8">
        <v>0.62366018982268157</v>
      </c>
      <c r="T45" s="8">
        <v>0.6543124735055792</v>
      </c>
      <c r="U45" s="8">
        <v>0.60509405055573251</v>
      </c>
      <c r="V45" s="8">
        <v>0.5801851324510624</v>
      </c>
      <c r="W45" s="8">
        <v>0.59478201883808801</v>
      </c>
      <c r="X45" s="8">
        <v>0.63633401166450054</v>
      </c>
      <c r="Y45" s="8">
        <v>0.53884758912901731</v>
      </c>
      <c r="Z45" s="8">
        <v>0.40905331816549856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6.222685844616057E-2</v>
      </c>
      <c r="Z46" s="8">
        <v>6.1311880845054199E-2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7.2147785334537877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0.37821662798500566</v>
      </c>
      <c r="V50" s="8">
        <v>2.5647240064668172E-2</v>
      </c>
      <c r="W50" s="8">
        <v>3.3073686440284251E-2</v>
      </c>
      <c r="X50" s="8">
        <v>4.9057629948048152E-2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34.972043549578245</v>
      </c>
      <c r="D51" s="27">
        <v>37.840085689933368</v>
      </c>
      <c r="E51" s="27">
        <v>42.207692445911398</v>
      </c>
      <c r="F51" s="27">
        <v>47.776881604880877</v>
      </c>
      <c r="G51" s="27">
        <v>52.795949778753773</v>
      </c>
      <c r="H51" s="27">
        <v>59.389397841203291</v>
      </c>
      <c r="I51" s="27">
        <v>101.85960739561193</v>
      </c>
      <c r="J51" s="27">
        <v>111.48093973583747</v>
      </c>
      <c r="K51" s="27">
        <v>139.92024547386652</v>
      </c>
      <c r="L51" s="27">
        <v>169.18814834635879</v>
      </c>
      <c r="M51" s="27">
        <v>239.54162946324848</v>
      </c>
      <c r="N51" s="27">
        <v>230.96773002767543</v>
      </c>
      <c r="O51" s="27">
        <v>277.07566909070863</v>
      </c>
      <c r="P51" s="27">
        <v>284.12624096315363</v>
      </c>
      <c r="Q51" s="27">
        <v>296.09204853105666</v>
      </c>
      <c r="R51" s="27">
        <v>313.6648187131583</v>
      </c>
      <c r="S51" s="27">
        <v>326.16336822107399</v>
      </c>
      <c r="T51" s="27">
        <v>315.829877403468</v>
      </c>
      <c r="U51" s="27">
        <v>332.84093943933556</v>
      </c>
      <c r="V51" s="27">
        <v>390.76103595412422</v>
      </c>
      <c r="W51" s="27">
        <v>394.76067616050233</v>
      </c>
      <c r="X51" s="27">
        <v>469.99741733436821</v>
      </c>
      <c r="Y51" s="27">
        <v>417.48292963997352</v>
      </c>
      <c r="Z51" s="27">
        <v>416.17152648671276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0</v>
      </c>
      <c r="D52" s="27">
        <f t="shared" ref="D52:X52" si="28">SUM(D53:D54)</f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si="28"/>
        <v>0</v>
      </c>
      <c r="Y52" s="27">
        <f t="shared" ref="Y52:Z52" si="29">SUM(Y53:Y54)</f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309.67016286533328</v>
      </c>
      <c r="D61" s="49">
        <f t="shared" ref="D61:X61" si="31">SUM(D62:D72)</f>
        <v>364.81094221899912</v>
      </c>
      <c r="E61" s="49">
        <f t="shared" si="31"/>
        <v>420.19076791528306</v>
      </c>
      <c r="F61" s="49">
        <f t="shared" si="31"/>
        <v>506.9690324719698</v>
      </c>
      <c r="G61" s="49">
        <f t="shared" si="31"/>
        <v>779.92539640469317</v>
      </c>
      <c r="H61" s="49">
        <f t="shared" si="31"/>
        <v>1160.9592309412758</v>
      </c>
      <c r="I61" s="49">
        <f t="shared" si="31"/>
        <v>1736.8425161207883</v>
      </c>
      <c r="J61" s="49">
        <f t="shared" si="31"/>
        <v>2579.8868799301003</v>
      </c>
      <c r="K61" s="49">
        <f t="shared" si="31"/>
        <v>3394.9847648517152</v>
      </c>
      <c r="L61" s="49">
        <f t="shared" si="31"/>
        <v>4223.9639570516929</v>
      </c>
      <c r="M61" s="49">
        <f t="shared" si="31"/>
        <v>4736.0983823230245</v>
      </c>
      <c r="N61" s="49">
        <f t="shared" si="31"/>
        <v>5065.5444727130625</v>
      </c>
      <c r="O61" s="49">
        <f t="shared" si="31"/>
        <v>5278.4810491033422</v>
      </c>
      <c r="P61" s="49">
        <f t="shared" si="31"/>
        <v>4817.74513834563</v>
      </c>
      <c r="Q61" s="49">
        <f t="shared" si="31"/>
        <v>5221.1193507866592</v>
      </c>
      <c r="R61" s="49">
        <f t="shared" si="31"/>
        <v>5149.5878920480391</v>
      </c>
      <c r="S61" s="49">
        <f t="shared" si="31"/>
        <v>4728.3381092254322</v>
      </c>
      <c r="T61" s="49">
        <f t="shared" si="31"/>
        <v>5255.9264727666787</v>
      </c>
      <c r="U61" s="49">
        <f t="shared" si="31"/>
        <v>5816.96378199015</v>
      </c>
      <c r="V61" s="49">
        <f t="shared" si="31"/>
        <v>6190.2599618656568</v>
      </c>
      <c r="W61" s="49">
        <f t="shared" si="31"/>
        <v>6384.3817155916422</v>
      </c>
      <c r="X61" s="49">
        <f t="shared" si="31"/>
        <v>7057.606957758092</v>
      </c>
      <c r="Y61" s="49">
        <f t="shared" ref="Y61:Z61" si="32">SUM(Y62:Y72)</f>
        <v>6856.9406663794271</v>
      </c>
      <c r="Z61" s="49">
        <f t="shared" si="32"/>
        <v>7242.3148536398548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7.2952402650843103E-5</v>
      </c>
      <c r="G64" s="52">
        <v>2.7592103865177784E-4</v>
      </c>
      <c r="H64" s="52">
        <v>2.6782408375748598E-4</v>
      </c>
      <c r="I64" s="52">
        <v>2.6951778470830353E-4</v>
      </c>
      <c r="J64" s="52">
        <v>6.0296164985365185E-4</v>
      </c>
      <c r="K64" s="52">
        <v>1.1954804979367246</v>
      </c>
      <c r="L64" s="52">
        <v>2.1892209524158099</v>
      </c>
      <c r="M64" s="52">
        <v>3.9149930281891301</v>
      </c>
      <c r="N64" s="52">
        <v>4.7903762222899298</v>
      </c>
      <c r="O64" s="52">
        <v>9.1646858038763686</v>
      </c>
      <c r="P64" s="52">
        <v>10.888490696980998</v>
      </c>
      <c r="Q64" s="52">
        <v>10.879111706624196</v>
      </c>
      <c r="R64" s="52">
        <v>10.677418332686463</v>
      </c>
      <c r="S64" s="52">
        <v>11.689980150316485</v>
      </c>
      <c r="T64" s="52">
        <v>15.861539405623855</v>
      </c>
      <c r="U64" s="52">
        <v>20.719872957083396</v>
      </c>
      <c r="V64" s="52">
        <v>23.941014729835597</v>
      </c>
      <c r="W64" s="52">
        <v>26.119903380991332</v>
      </c>
      <c r="X64" s="52">
        <v>16.168670776201928</v>
      </c>
      <c r="Y64" s="52">
        <v>18.487180467256128</v>
      </c>
      <c r="Z64" s="52">
        <v>16.099328903122306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0.39239905399942782</v>
      </c>
      <c r="H66" s="52">
        <v>0.62020394948233215</v>
      </c>
      <c r="I66" s="52">
        <v>0.64590435975095728</v>
      </c>
      <c r="J66" s="52">
        <v>0.81826106153249545</v>
      </c>
      <c r="K66" s="52">
        <v>0.82915627544615444</v>
      </c>
      <c r="L66" s="52">
        <v>0.77206540638524757</v>
      </c>
      <c r="M66" s="52">
        <v>0.92102058267528752</v>
      </c>
      <c r="N66" s="52">
        <v>1.1566984026329488</v>
      </c>
      <c r="O66" s="52">
        <v>1.1418555920207607</v>
      </c>
      <c r="P66" s="52">
        <v>0.98547331330917121</v>
      </c>
      <c r="Q66" s="52">
        <v>0.83603096670713783</v>
      </c>
      <c r="R66" s="52">
        <v>0.82081694847981279</v>
      </c>
      <c r="S66" s="52">
        <v>0.39591721313902489</v>
      </c>
      <c r="T66" s="52">
        <v>0.2590084072608832</v>
      </c>
      <c r="U66" s="52">
        <v>0.19979893479096236</v>
      </c>
      <c r="V66" s="52">
        <v>0.11944349051724104</v>
      </c>
      <c r="W66" s="52">
        <v>0.12276574406365132</v>
      </c>
      <c r="X66" s="52">
        <v>9.4552765179565762E-2</v>
      </c>
      <c r="Y66" s="52">
        <v>8.2546177198436391E-2</v>
      </c>
      <c r="Z66" s="52">
        <v>8.7474325261802321E-2</v>
      </c>
    </row>
    <row r="67" spans="1:26" ht="11.25" customHeight="1" x14ac:dyDescent="0.2">
      <c r="A67" s="50" t="s">
        <v>102</v>
      </c>
      <c r="B67" s="51" t="s">
        <v>103</v>
      </c>
      <c r="C67" s="52">
        <v>12.795028932479148</v>
      </c>
      <c r="D67" s="52">
        <v>11.523947708980284</v>
      </c>
      <c r="E67" s="52">
        <v>16.742627714511787</v>
      </c>
      <c r="F67" s="52">
        <v>35.56192504035797</v>
      </c>
      <c r="G67" s="52">
        <v>27.787653592738902</v>
      </c>
      <c r="H67" s="52">
        <v>46.449580370084128</v>
      </c>
      <c r="I67" s="52">
        <v>63.950472831640141</v>
      </c>
      <c r="J67" s="52">
        <v>84.186972986047564</v>
      </c>
      <c r="K67" s="52">
        <v>129.04531950341314</v>
      </c>
      <c r="L67" s="52">
        <v>153.47668506665951</v>
      </c>
      <c r="M67" s="52">
        <v>181.83375109252083</v>
      </c>
      <c r="N67" s="52">
        <v>182.50822033054911</v>
      </c>
      <c r="O67" s="52">
        <v>179.19160725738607</v>
      </c>
      <c r="P67" s="52">
        <v>172.35844457811911</v>
      </c>
      <c r="Q67" s="52">
        <v>154.18247822495809</v>
      </c>
      <c r="R67" s="52">
        <v>153.44623619509562</v>
      </c>
      <c r="S67" s="52">
        <v>153.55274858809085</v>
      </c>
      <c r="T67" s="52">
        <v>163.57516973889821</v>
      </c>
      <c r="U67" s="52">
        <v>166.10754692626821</v>
      </c>
      <c r="V67" s="52">
        <v>178.75669057794389</v>
      </c>
      <c r="W67" s="52">
        <v>191.37154044321133</v>
      </c>
      <c r="X67" s="52">
        <v>217.60312025103093</v>
      </c>
      <c r="Y67" s="52">
        <v>208.42715602725255</v>
      </c>
      <c r="Z67" s="52">
        <v>225.42409594862889</v>
      </c>
    </row>
    <row r="68" spans="1:26" ht="11.25" customHeight="1" x14ac:dyDescent="0.2">
      <c r="A68" s="50" t="s">
        <v>104</v>
      </c>
      <c r="B68" s="51" t="s">
        <v>105</v>
      </c>
      <c r="C68" s="52">
        <v>79.804049234519468</v>
      </c>
      <c r="D68" s="52">
        <v>114.51721851369619</v>
      </c>
      <c r="E68" s="52">
        <v>175.7240267429236</v>
      </c>
      <c r="F68" s="52">
        <v>254.01255419505236</v>
      </c>
      <c r="G68" s="52">
        <v>217.45326341807274</v>
      </c>
      <c r="H68" s="52">
        <v>335.20900655610234</v>
      </c>
      <c r="I68" s="52">
        <v>539.88039664794871</v>
      </c>
      <c r="J68" s="52">
        <v>523.8510728509043</v>
      </c>
      <c r="K68" s="52">
        <v>334.62488978871045</v>
      </c>
      <c r="L68" s="52">
        <v>185.7752310346427</v>
      </c>
      <c r="M68" s="52">
        <v>204.53382379280083</v>
      </c>
      <c r="N68" s="52">
        <v>172.23240677591588</v>
      </c>
      <c r="O68" s="52">
        <v>106.36906077590065</v>
      </c>
      <c r="P68" s="52">
        <v>73.242565301436088</v>
      </c>
      <c r="Q68" s="52">
        <v>125.1949278190412</v>
      </c>
      <c r="R68" s="52">
        <v>143.31970546646019</v>
      </c>
      <c r="S68" s="52">
        <v>120.52328832796238</v>
      </c>
      <c r="T68" s="52">
        <v>211.36129976242063</v>
      </c>
      <c r="U68" s="52">
        <v>189.72413574565579</v>
      </c>
      <c r="V68" s="52">
        <v>189.54665172423432</v>
      </c>
      <c r="W68" s="52">
        <v>190.6022442883085</v>
      </c>
      <c r="X68" s="52">
        <v>217.20165782455848</v>
      </c>
      <c r="Y68" s="52">
        <v>287.93006781492045</v>
      </c>
      <c r="Z68" s="52">
        <v>395.31170160071326</v>
      </c>
    </row>
    <row r="69" spans="1:26" ht="11.25" customHeight="1" x14ac:dyDescent="0.2">
      <c r="A69" s="50" t="s">
        <v>106</v>
      </c>
      <c r="B69" s="51" t="s">
        <v>107</v>
      </c>
      <c r="C69" s="52">
        <v>211.58889640815454</v>
      </c>
      <c r="D69" s="52">
        <v>231.6294997116789</v>
      </c>
      <c r="E69" s="52">
        <v>219.24017943285048</v>
      </c>
      <c r="F69" s="52">
        <v>215.98638011043883</v>
      </c>
      <c r="G69" s="52">
        <v>530.73183725202114</v>
      </c>
      <c r="H69" s="52">
        <v>721.95097117857495</v>
      </c>
      <c r="I69" s="52">
        <v>914.09038079701475</v>
      </c>
      <c r="J69" s="52">
        <v>1719.2581860550988</v>
      </c>
      <c r="K69" s="52">
        <v>2826.1784294338759</v>
      </c>
      <c r="L69" s="52">
        <v>3852.6812696657271</v>
      </c>
      <c r="M69" s="52">
        <v>4325.4450900544753</v>
      </c>
      <c r="N69" s="52">
        <v>4697.3953060650874</v>
      </c>
      <c r="O69" s="52">
        <v>4975.7646996129997</v>
      </c>
      <c r="P69" s="52">
        <v>4557.3051541671257</v>
      </c>
      <c r="Q69" s="52">
        <v>4925.4389539786844</v>
      </c>
      <c r="R69" s="52">
        <v>4838.7075772761282</v>
      </c>
      <c r="S69" s="52">
        <v>4439.9324378153033</v>
      </c>
      <c r="T69" s="52">
        <v>4864.2666213612902</v>
      </c>
      <c r="U69" s="52">
        <v>5439.8585048522582</v>
      </c>
      <c r="V69" s="52">
        <v>5796.9907903335852</v>
      </c>
      <c r="W69" s="52">
        <v>5975.2345571098631</v>
      </c>
      <c r="X69" s="52">
        <v>6604.9969963658059</v>
      </c>
      <c r="Y69" s="52">
        <v>6340.163286004924</v>
      </c>
      <c r="Z69" s="52">
        <v>6596.5462586378308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5.4821882901801589</v>
      </c>
      <c r="D72" s="55">
        <v>7.1402762846437522</v>
      </c>
      <c r="E72" s="55">
        <v>8.4839340249971684</v>
      </c>
      <c r="F72" s="55">
        <v>1.4081001737179708</v>
      </c>
      <c r="G72" s="55">
        <v>3.5599671668223487</v>
      </c>
      <c r="H72" s="55">
        <v>56.72920106294837</v>
      </c>
      <c r="I72" s="55">
        <v>218.27509196664906</v>
      </c>
      <c r="J72" s="55">
        <v>251.77178401486771</v>
      </c>
      <c r="K72" s="55">
        <v>103.11148935233281</v>
      </c>
      <c r="L72" s="55">
        <v>29.069484925862554</v>
      </c>
      <c r="M72" s="55">
        <v>19.449703772363065</v>
      </c>
      <c r="N72" s="55">
        <v>7.4614649165871185</v>
      </c>
      <c r="O72" s="55">
        <v>6.8491400611582218</v>
      </c>
      <c r="P72" s="55">
        <v>2.9650102886587471</v>
      </c>
      <c r="Q72" s="55">
        <v>4.5878480906440178</v>
      </c>
      <c r="R72" s="55">
        <v>2.616137829188947</v>
      </c>
      <c r="S72" s="55">
        <v>2.243737130620354</v>
      </c>
      <c r="T72" s="55">
        <v>0.60283409118530307</v>
      </c>
      <c r="U72" s="55">
        <v>0.35392257409306482</v>
      </c>
      <c r="V72" s="55">
        <v>0.90537100954002381</v>
      </c>
      <c r="W72" s="55">
        <v>0.93070462520386521</v>
      </c>
      <c r="X72" s="55">
        <v>1.5419597753148304</v>
      </c>
      <c r="Y72" s="55">
        <v>1.8504298878748331</v>
      </c>
      <c r="Z72" s="55">
        <v>8.8459942242977014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136960.72479436011</v>
      </c>
      <c r="D2" s="21">
        <f t="shared" ref="D2:X2" si="0">SUM(D3,D17,D22,D25,D26,D51,D52)</f>
        <v>143995.76763584526</v>
      </c>
      <c r="E2" s="21">
        <f t="shared" si="0"/>
        <v>145571.27151848524</v>
      </c>
      <c r="F2" s="21">
        <f t="shared" si="0"/>
        <v>147764.33905583149</v>
      </c>
      <c r="G2" s="21">
        <f t="shared" si="0"/>
        <v>158454.28784739604</v>
      </c>
      <c r="H2" s="21">
        <f t="shared" si="0"/>
        <v>162740.65754601875</v>
      </c>
      <c r="I2" s="21">
        <f t="shared" si="0"/>
        <v>172439.83412479798</v>
      </c>
      <c r="J2" s="21">
        <f t="shared" si="0"/>
        <v>174851.49122657327</v>
      </c>
      <c r="K2" s="21">
        <f t="shared" si="0"/>
        <v>167490.1873760625</v>
      </c>
      <c r="L2" s="21">
        <f t="shared" si="0"/>
        <v>149159.32765871522</v>
      </c>
      <c r="M2" s="21">
        <f t="shared" si="0"/>
        <v>153440.89447570784</v>
      </c>
      <c r="N2" s="21">
        <f t="shared" si="0"/>
        <v>149812.95446753857</v>
      </c>
      <c r="O2" s="21">
        <f t="shared" si="0"/>
        <v>142875.71425658572</v>
      </c>
      <c r="P2" s="21">
        <f t="shared" si="0"/>
        <v>139582.23001148261</v>
      </c>
      <c r="Q2" s="21">
        <f t="shared" si="0"/>
        <v>139834.70346711227</v>
      </c>
      <c r="R2" s="21">
        <f t="shared" si="0"/>
        <v>138023.38704245872</v>
      </c>
      <c r="S2" s="21">
        <f t="shared" si="0"/>
        <v>147204.72368687749</v>
      </c>
      <c r="T2" s="21">
        <f t="shared" si="0"/>
        <v>155369.40674210968</v>
      </c>
      <c r="U2" s="21">
        <f t="shared" si="0"/>
        <v>161475.32303004921</v>
      </c>
      <c r="V2" s="21">
        <f t="shared" si="0"/>
        <v>160341.77842696136</v>
      </c>
      <c r="W2" s="21">
        <f t="shared" si="0"/>
        <v>150854.87321004682</v>
      </c>
      <c r="X2" s="21">
        <f t="shared" si="0"/>
        <v>162901.27027207267</v>
      </c>
      <c r="Y2" s="21">
        <f t="shared" ref="Y2:Z2" si="1">SUM(Y3,Y17,Y22,Y25,Y26,Y51,Y52)</f>
        <v>164154.37777070896</v>
      </c>
      <c r="Z2" s="21">
        <f t="shared" si="1"/>
        <v>154083.64914306853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0</v>
      </c>
      <c r="D8" s="19">
        <f t="shared" ref="D8:X8" si="7">SUM(D9:D10)</f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  <c r="Y8" s="19">
        <f t="shared" ref="Y8:Z8" si="8">SUM(Y9:Y10)</f>
        <v>0</v>
      </c>
      <c r="Z8" s="19">
        <f t="shared" si="8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0</v>
      </c>
      <c r="D17" s="27">
        <f t="shared" ref="D17:X17" si="13">SUM(D18:D21)</f>
        <v>0</v>
      </c>
      <c r="E17" s="27">
        <f t="shared" si="13"/>
        <v>0</v>
      </c>
      <c r="F17" s="27">
        <f t="shared" si="13"/>
        <v>0</v>
      </c>
      <c r="G17" s="27">
        <f t="shared" si="13"/>
        <v>0</v>
      </c>
      <c r="H17" s="27">
        <f t="shared" si="13"/>
        <v>0</v>
      </c>
      <c r="I17" s="27">
        <f t="shared" si="13"/>
        <v>0</v>
      </c>
      <c r="J17" s="27">
        <f t="shared" si="13"/>
        <v>0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136960.72479436011</v>
      </c>
      <c r="D26" s="27">
        <f t="shared" ref="D26:X26" si="19">SUM(D27,D33)</f>
        <v>143995.76763584526</v>
      </c>
      <c r="E26" s="27">
        <f t="shared" si="19"/>
        <v>145571.27151848524</v>
      </c>
      <c r="F26" s="27">
        <f t="shared" si="19"/>
        <v>147764.33905583149</v>
      </c>
      <c r="G26" s="27">
        <f t="shared" si="19"/>
        <v>158454.28784739604</v>
      </c>
      <c r="H26" s="27">
        <f t="shared" si="19"/>
        <v>162740.65754601875</v>
      </c>
      <c r="I26" s="27">
        <f t="shared" si="19"/>
        <v>172439.83412479798</v>
      </c>
      <c r="J26" s="27">
        <f t="shared" si="19"/>
        <v>174851.49122657327</v>
      </c>
      <c r="K26" s="27">
        <f t="shared" si="19"/>
        <v>167490.1873760625</v>
      </c>
      <c r="L26" s="27">
        <f t="shared" si="19"/>
        <v>149159.32765871522</v>
      </c>
      <c r="M26" s="27">
        <f t="shared" si="19"/>
        <v>153440.89447570784</v>
      </c>
      <c r="N26" s="27">
        <f t="shared" si="19"/>
        <v>149812.95446753857</v>
      </c>
      <c r="O26" s="27">
        <f t="shared" si="19"/>
        <v>142875.71425658572</v>
      </c>
      <c r="P26" s="27">
        <f t="shared" si="19"/>
        <v>139582.23001148261</v>
      </c>
      <c r="Q26" s="27">
        <f t="shared" si="19"/>
        <v>139834.70346711227</v>
      </c>
      <c r="R26" s="27">
        <f t="shared" si="19"/>
        <v>138023.38704245872</v>
      </c>
      <c r="S26" s="27">
        <f t="shared" si="19"/>
        <v>147204.72368687749</v>
      </c>
      <c r="T26" s="27">
        <f t="shared" si="19"/>
        <v>155369.40674210968</v>
      </c>
      <c r="U26" s="27">
        <f t="shared" si="19"/>
        <v>161475.32303004921</v>
      </c>
      <c r="V26" s="27">
        <f t="shared" si="19"/>
        <v>160341.77842696136</v>
      </c>
      <c r="W26" s="27">
        <f t="shared" si="19"/>
        <v>150854.87321004682</v>
      </c>
      <c r="X26" s="27">
        <f t="shared" si="19"/>
        <v>162901.27027207267</v>
      </c>
      <c r="Y26" s="27">
        <f t="shared" ref="Y26:Z26" si="20">SUM(Y27,Y33)</f>
        <v>164154.37777070896</v>
      </c>
      <c r="Z26" s="27">
        <f t="shared" si="20"/>
        <v>154083.64914306853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136960.72479436011</v>
      </c>
      <c r="D33" s="19">
        <f t="shared" ref="D33:X33" si="25">SUM(D34:D50)</f>
        <v>143995.76763584526</v>
      </c>
      <c r="E33" s="19">
        <f t="shared" si="25"/>
        <v>145571.27151848524</v>
      </c>
      <c r="F33" s="19">
        <f t="shared" si="25"/>
        <v>147764.33905583149</v>
      </c>
      <c r="G33" s="19">
        <f t="shared" si="25"/>
        <v>158454.28784739604</v>
      </c>
      <c r="H33" s="19">
        <f t="shared" si="25"/>
        <v>162740.65754601875</v>
      </c>
      <c r="I33" s="19">
        <f t="shared" si="25"/>
        <v>172439.83412479798</v>
      </c>
      <c r="J33" s="19">
        <f t="shared" si="25"/>
        <v>174851.49122657327</v>
      </c>
      <c r="K33" s="19">
        <f t="shared" si="25"/>
        <v>167490.1873760625</v>
      </c>
      <c r="L33" s="19">
        <f t="shared" si="25"/>
        <v>149159.32765871522</v>
      </c>
      <c r="M33" s="19">
        <f t="shared" si="25"/>
        <v>153440.89447570784</v>
      </c>
      <c r="N33" s="19">
        <f t="shared" si="25"/>
        <v>149812.95446753857</v>
      </c>
      <c r="O33" s="19">
        <f t="shared" si="25"/>
        <v>142875.71425658572</v>
      </c>
      <c r="P33" s="19">
        <f t="shared" si="25"/>
        <v>139582.23001148261</v>
      </c>
      <c r="Q33" s="19">
        <f t="shared" si="25"/>
        <v>139834.70346711227</v>
      </c>
      <c r="R33" s="19">
        <f t="shared" si="25"/>
        <v>138023.38704245872</v>
      </c>
      <c r="S33" s="19">
        <f t="shared" si="25"/>
        <v>147204.72368687749</v>
      </c>
      <c r="T33" s="19">
        <f t="shared" si="25"/>
        <v>155369.40674210968</v>
      </c>
      <c r="U33" s="19">
        <f t="shared" si="25"/>
        <v>161475.32303004921</v>
      </c>
      <c r="V33" s="19">
        <f t="shared" si="25"/>
        <v>160341.77842696136</v>
      </c>
      <c r="W33" s="19">
        <f t="shared" si="25"/>
        <v>150854.87321004682</v>
      </c>
      <c r="X33" s="19">
        <f t="shared" si="25"/>
        <v>162901.27027207267</v>
      </c>
      <c r="Y33" s="19">
        <f t="shared" ref="Y33:Z33" si="26">SUM(Y34:Y50)</f>
        <v>164154.37777070896</v>
      </c>
      <c r="Z33" s="19">
        <f t="shared" si="26"/>
        <v>154083.64914306853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136959.58559611041</v>
      </c>
      <c r="D43" s="8">
        <v>143995.76763584526</v>
      </c>
      <c r="E43" s="8">
        <v>145571.27151848524</v>
      </c>
      <c r="F43" s="8">
        <v>147764.33905583149</v>
      </c>
      <c r="G43" s="8">
        <v>158450.19586415475</v>
      </c>
      <c r="H43" s="8">
        <v>162730.08760483615</v>
      </c>
      <c r="I43" s="8">
        <v>172437.61243860287</v>
      </c>
      <c r="J43" s="8">
        <v>174851.49122657327</v>
      </c>
      <c r="K43" s="8">
        <v>167490.1873760625</v>
      </c>
      <c r="L43" s="8">
        <v>149159.32765871522</v>
      </c>
      <c r="M43" s="8">
        <v>153440.89447570784</v>
      </c>
      <c r="N43" s="8">
        <v>149812.95446753857</v>
      </c>
      <c r="O43" s="8">
        <v>142875.71425658572</v>
      </c>
      <c r="P43" s="8">
        <v>139580.73409139155</v>
      </c>
      <c r="Q43" s="8">
        <v>139834.70346711227</v>
      </c>
      <c r="R43" s="8">
        <v>138023.38704245872</v>
      </c>
      <c r="S43" s="8">
        <v>147204.72368687749</v>
      </c>
      <c r="T43" s="8">
        <v>155369.40674210968</v>
      </c>
      <c r="U43" s="8">
        <v>161474.29124572757</v>
      </c>
      <c r="V43" s="8">
        <v>160341.64948017307</v>
      </c>
      <c r="W43" s="8">
        <v>150854.66838592108</v>
      </c>
      <c r="X43" s="8">
        <v>162900.78723436344</v>
      </c>
      <c r="Y43" s="8">
        <v>164154.27402545823</v>
      </c>
      <c r="Z43" s="8">
        <v>154083.47781797804</v>
      </c>
    </row>
    <row r="44" spans="1:26" ht="11.25" customHeight="1" x14ac:dyDescent="0.2">
      <c r="A44" s="28" t="s">
        <v>74</v>
      </c>
      <c r="B44" s="7" t="s">
        <v>75</v>
      </c>
      <c r="C44" s="8">
        <v>1.1391982497079371</v>
      </c>
      <c r="D44" s="8">
        <v>0</v>
      </c>
      <c r="E44" s="8">
        <v>0</v>
      </c>
      <c r="F44" s="8">
        <v>0</v>
      </c>
      <c r="G44" s="8">
        <v>0</v>
      </c>
      <c r="H44" s="8">
        <v>10.569941182586881</v>
      </c>
      <c r="I44" s="8">
        <v>2.2216861951058045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1.4959200910491575</v>
      </c>
      <c r="Q44" s="8">
        <v>0</v>
      </c>
      <c r="R44" s="8">
        <v>0</v>
      </c>
      <c r="S44" s="8">
        <v>0</v>
      </c>
      <c r="T44" s="8">
        <v>0</v>
      </c>
      <c r="U44" s="8">
        <v>0.13343171564889811</v>
      </c>
      <c r="V44" s="8">
        <v>6.3665882448240577E-2</v>
      </c>
      <c r="W44" s="8">
        <v>0.10592055826396862</v>
      </c>
      <c r="X44" s="8">
        <v>0.34412938198897502</v>
      </c>
      <c r="Y44" s="8">
        <v>0</v>
      </c>
      <c r="Z44" s="8">
        <v>6.4634954138784964E-2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0.10374525071832288</v>
      </c>
      <c r="Z46" s="8">
        <v>0.10669013632915064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4.0919832412787898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0.89835260599288269</v>
      </c>
      <c r="V50" s="8">
        <v>6.5280905842823839E-2</v>
      </c>
      <c r="W50" s="8">
        <v>9.8903567477964791E-2</v>
      </c>
      <c r="X50" s="8">
        <v>0.13890832723230154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0</v>
      </c>
      <c r="D52" s="27">
        <f t="shared" ref="D52:X52" si="28">SUM(D53:D54)</f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si="28"/>
        <v>0</v>
      </c>
      <c r="Y52" s="27">
        <f t="shared" ref="Y52:Z52" si="29">SUM(Y53:Y54)</f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756.33900707084388</v>
      </c>
      <c r="D61" s="49">
        <f t="shared" ref="D61:X61" si="31">SUM(D62:D72)</f>
        <v>870.26970295205138</v>
      </c>
      <c r="E61" s="49">
        <f t="shared" si="31"/>
        <v>1090.5147468652206</v>
      </c>
      <c r="F61" s="49">
        <f t="shared" si="31"/>
        <v>1239.9457805430384</v>
      </c>
      <c r="G61" s="49">
        <f t="shared" si="31"/>
        <v>1543.6408830642354</v>
      </c>
      <c r="H61" s="49">
        <f t="shared" si="31"/>
        <v>2623.6438005779651</v>
      </c>
      <c r="I61" s="49">
        <f t="shared" si="31"/>
        <v>5004.6612869930259</v>
      </c>
      <c r="J61" s="49">
        <f t="shared" si="31"/>
        <v>6897.8333673134157</v>
      </c>
      <c r="K61" s="49">
        <f t="shared" si="31"/>
        <v>7278.4172798986992</v>
      </c>
      <c r="L61" s="49">
        <f t="shared" si="31"/>
        <v>7425.2969215275116</v>
      </c>
      <c r="M61" s="49">
        <f t="shared" si="31"/>
        <v>8400.589981066365</v>
      </c>
      <c r="N61" s="49">
        <f t="shared" si="31"/>
        <v>8584.3510070564807</v>
      </c>
      <c r="O61" s="49">
        <f t="shared" si="31"/>
        <v>9114.2017453183253</v>
      </c>
      <c r="P61" s="49">
        <f t="shared" si="31"/>
        <v>7799.1544298316185</v>
      </c>
      <c r="Q61" s="49">
        <f t="shared" si="31"/>
        <v>8587.8700443179096</v>
      </c>
      <c r="R61" s="49">
        <f t="shared" si="31"/>
        <v>8106.757542037064</v>
      </c>
      <c r="S61" s="49">
        <f t="shared" si="31"/>
        <v>8058.9917327159428</v>
      </c>
      <c r="T61" s="49">
        <f t="shared" si="31"/>
        <v>8985.2119965000402</v>
      </c>
      <c r="U61" s="49">
        <f t="shared" si="31"/>
        <v>10449.882086173031</v>
      </c>
      <c r="V61" s="49">
        <f t="shared" si="31"/>
        <v>10712.137011359622</v>
      </c>
      <c r="W61" s="49">
        <f t="shared" si="31"/>
        <v>11824.907860623689</v>
      </c>
      <c r="X61" s="49">
        <f t="shared" si="31"/>
        <v>12078.179218726107</v>
      </c>
      <c r="Y61" s="49">
        <f t="shared" ref="Y61:Z61" si="32">SUM(Y62:Y72)</f>
        <v>11954.572461505086</v>
      </c>
      <c r="Z61" s="49">
        <f t="shared" si="32"/>
        <v>12062.319048922234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339.09593735838217</v>
      </c>
      <c r="D68" s="52">
        <v>441.4561095322988</v>
      </c>
      <c r="E68" s="52">
        <v>652.87369600365219</v>
      </c>
      <c r="F68" s="52">
        <v>822.75680007255892</v>
      </c>
      <c r="G68" s="52">
        <v>722.25350093462418</v>
      </c>
      <c r="H68" s="52">
        <v>1054.3880223836056</v>
      </c>
      <c r="I68" s="52">
        <v>2048.9401776820832</v>
      </c>
      <c r="J68" s="52">
        <v>2022.3701566529835</v>
      </c>
      <c r="K68" s="52">
        <v>1244.2497042217115</v>
      </c>
      <c r="L68" s="52">
        <v>516.1666609898723</v>
      </c>
      <c r="M68" s="52">
        <v>652.21898330395243</v>
      </c>
      <c r="N68" s="52">
        <v>457.7893038126017</v>
      </c>
      <c r="O68" s="52">
        <v>298.1656712917802</v>
      </c>
      <c r="P68" s="52">
        <v>174.42426637423836</v>
      </c>
      <c r="Q68" s="52">
        <v>328.94723110666786</v>
      </c>
      <c r="R68" s="52">
        <v>375.56349413337267</v>
      </c>
      <c r="S68" s="52">
        <v>279.5767765173689</v>
      </c>
      <c r="T68" s="52">
        <v>382.62141908205996</v>
      </c>
      <c r="U68" s="52">
        <v>381.62208847338275</v>
      </c>
      <c r="V68" s="52">
        <v>351.38287353286159</v>
      </c>
      <c r="W68" s="52">
        <v>324.46293503133802</v>
      </c>
      <c r="X68" s="52">
        <v>373.64584536743644</v>
      </c>
      <c r="Y68" s="52">
        <v>463.53391221601913</v>
      </c>
      <c r="Z68" s="52">
        <v>555.20366257015553</v>
      </c>
    </row>
    <row r="69" spans="1:26" ht="11.25" customHeight="1" x14ac:dyDescent="0.2">
      <c r="A69" s="50" t="s">
        <v>106</v>
      </c>
      <c r="B69" s="51" t="s">
        <v>107</v>
      </c>
      <c r="C69" s="52">
        <v>393.83937296734558</v>
      </c>
      <c r="D69" s="52">
        <v>401.45472401356812</v>
      </c>
      <c r="E69" s="52">
        <v>406.32910934008282</v>
      </c>
      <c r="F69" s="52">
        <v>412.67156151492821</v>
      </c>
      <c r="G69" s="52">
        <v>808.5957080195077</v>
      </c>
      <c r="H69" s="52">
        <v>1390.8154021634473</v>
      </c>
      <c r="I69" s="52">
        <v>2128.8177679556538</v>
      </c>
      <c r="J69" s="52">
        <v>3913.2478046187771</v>
      </c>
      <c r="K69" s="52">
        <v>5647.5034902391262</v>
      </c>
      <c r="L69" s="52">
        <v>6814.8349911652385</v>
      </c>
      <c r="M69" s="52">
        <v>7682.2588608276965</v>
      </c>
      <c r="N69" s="52">
        <v>8107.295018827981</v>
      </c>
      <c r="O69" s="52">
        <v>8797.0532498187968</v>
      </c>
      <c r="P69" s="52">
        <v>7621.7334317443265</v>
      </c>
      <c r="Q69" s="52">
        <v>8251.982276984163</v>
      </c>
      <c r="R69" s="52">
        <v>7728.3895536684795</v>
      </c>
      <c r="S69" s="52">
        <v>7776.2176237762078</v>
      </c>
      <c r="T69" s="52">
        <v>8600.6129077109217</v>
      </c>
      <c r="U69" s="52">
        <v>10067.204908970345</v>
      </c>
      <c r="V69" s="52">
        <v>10358.405493234788</v>
      </c>
      <c r="W69" s="52">
        <v>11498.426158747077</v>
      </c>
      <c r="X69" s="52">
        <v>11701.099019067442</v>
      </c>
      <c r="Y69" s="52">
        <v>11487.033162109277</v>
      </c>
      <c r="Z69" s="52">
        <v>11493.578631459877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23.403696745116129</v>
      </c>
      <c r="D72" s="55">
        <v>27.358869406184439</v>
      </c>
      <c r="E72" s="55">
        <v>31.311941521485547</v>
      </c>
      <c r="F72" s="55">
        <v>4.5174189555512951</v>
      </c>
      <c r="G72" s="55">
        <v>12.791674110103537</v>
      </c>
      <c r="H72" s="55">
        <v>178.44037603091181</v>
      </c>
      <c r="I72" s="55">
        <v>826.90334135528894</v>
      </c>
      <c r="J72" s="55">
        <v>962.21540604165523</v>
      </c>
      <c r="K72" s="55">
        <v>386.66408543786076</v>
      </c>
      <c r="L72" s="55">
        <v>94.295269372400583</v>
      </c>
      <c r="M72" s="55">
        <v>66.112136934716446</v>
      </c>
      <c r="N72" s="55">
        <v>19.266684415896979</v>
      </c>
      <c r="O72" s="55">
        <v>18.982824207749303</v>
      </c>
      <c r="P72" s="55">
        <v>2.9967317130536166</v>
      </c>
      <c r="Q72" s="55">
        <v>6.9405362270797735</v>
      </c>
      <c r="R72" s="55">
        <v>2.804494235211771</v>
      </c>
      <c r="S72" s="55">
        <v>3.197332422366471</v>
      </c>
      <c r="T72" s="55">
        <v>1.9776697070588991</v>
      </c>
      <c r="U72" s="55">
        <v>1.0550887293038615</v>
      </c>
      <c r="V72" s="55">
        <v>2.3486445919723091</v>
      </c>
      <c r="W72" s="55">
        <v>2.0187668452733454</v>
      </c>
      <c r="X72" s="55">
        <v>3.4343542912280003</v>
      </c>
      <c r="Y72" s="55">
        <v>4.0053871797906462</v>
      </c>
      <c r="Z72" s="55">
        <v>13.536754892202683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17109.945984240007</v>
      </c>
      <c r="D2" s="21">
        <f t="shared" ref="D2:X2" si="0">SUM(D3,D17,D22,D25,D26,D51,D52)</f>
        <v>16684.522686000004</v>
      </c>
      <c r="E2" s="21">
        <f t="shared" si="0"/>
        <v>15647.967612</v>
      </c>
      <c r="F2" s="21">
        <f t="shared" si="0"/>
        <v>15768.623736720003</v>
      </c>
      <c r="G2" s="21">
        <f t="shared" si="0"/>
        <v>16338.291802199999</v>
      </c>
      <c r="H2" s="21">
        <f t="shared" si="0"/>
        <v>17463.73356108</v>
      </c>
      <c r="I2" s="21">
        <f t="shared" si="0"/>
        <v>17873.02604484</v>
      </c>
      <c r="J2" s="21">
        <f t="shared" si="0"/>
        <v>18730.694519280001</v>
      </c>
      <c r="K2" s="21">
        <f t="shared" si="0"/>
        <v>18136.421278560003</v>
      </c>
      <c r="L2" s="21">
        <f t="shared" si="0"/>
        <v>16445.395678320001</v>
      </c>
      <c r="M2" s="21">
        <f t="shared" si="0"/>
        <v>16921.332355319999</v>
      </c>
      <c r="N2" s="21">
        <f t="shared" si="0"/>
        <v>17989.52943708</v>
      </c>
      <c r="O2" s="21">
        <f t="shared" si="0"/>
        <v>16677.838302840002</v>
      </c>
      <c r="P2" s="21">
        <f t="shared" si="0"/>
        <v>15571.248366599999</v>
      </c>
      <c r="Q2" s="21">
        <f t="shared" si="0"/>
        <v>15641.903858400003</v>
      </c>
      <c r="R2" s="21">
        <f t="shared" si="0"/>
        <v>16254.303440040003</v>
      </c>
      <c r="S2" s="21">
        <f t="shared" si="0"/>
        <v>17224.939024920001</v>
      </c>
      <c r="T2" s="21">
        <f t="shared" si="0"/>
        <v>17997.512676840004</v>
      </c>
      <c r="U2" s="21">
        <f t="shared" si="0"/>
        <v>18792.333505440001</v>
      </c>
      <c r="V2" s="21">
        <f t="shared" si="0"/>
        <v>19512.87750396</v>
      </c>
      <c r="W2" s="21">
        <f t="shared" si="0"/>
        <v>9016.4443165200009</v>
      </c>
      <c r="X2" s="21">
        <f t="shared" si="0"/>
        <v>12316.332804120002</v>
      </c>
      <c r="Y2" s="21">
        <f t="shared" ref="Y2:Z2" si="1">SUM(Y3,Y17,Y22,Y25,Y26,Y51,Y52)</f>
        <v>17868.665706479998</v>
      </c>
      <c r="Z2" s="21">
        <f t="shared" si="1"/>
        <v>18592.455937679999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17109.945984240007</v>
      </c>
      <c r="D26" s="27">
        <f t="shared" ref="D26:X26" si="21">SUM(D27,D33)</f>
        <v>16684.522686000004</v>
      </c>
      <c r="E26" s="27">
        <f t="shared" si="21"/>
        <v>15647.967612</v>
      </c>
      <c r="F26" s="27">
        <f t="shared" si="21"/>
        <v>15768.623736720003</v>
      </c>
      <c r="G26" s="27">
        <f t="shared" si="21"/>
        <v>16338.291802199999</v>
      </c>
      <c r="H26" s="27">
        <f t="shared" si="21"/>
        <v>17463.73356108</v>
      </c>
      <c r="I26" s="27">
        <f t="shared" si="21"/>
        <v>17873.02604484</v>
      </c>
      <c r="J26" s="27">
        <f t="shared" si="21"/>
        <v>18730.694519280001</v>
      </c>
      <c r="K26" s="27">
        <f t="shared" si="21"/>
        <v>18136.421278560003</v>
      </c>
      <c r="L26" s="27">
        <f t="shared" si="21"/>
        <v>16445.395678320001</v>
      </c>
      <c r="M26" s="27">
        <f t="shared" si="21"/>
        <v>16921.332355319999</v>
      </c>
      <c r="N26" s="27">
        <f t="shared" si="21"/>
        <v>17989.52943708</v>
      </c>
      <c r="O26" s="27">
        <f t="shared" si="21"/>
        <v>16677.838302840002</v>
      </c>
      <c r="P26" s="27">
        <f t="shared" si="21"/>
        <v>15571.248366599999</v>
      </c>
      <c r="Q26" s="27">
        <f t="shared" si="21"/>
        <v>15641.903858400003</v>
      </c>
      <c r="R26" s="27">
        <f t="shared" si="21"/>
        <v>16254.303440040003</v>
      </c>
      <c r="S26" s="27">
        <f t="shared" si="21"/>
        <v>17224.939024920001</v>
      </c>
      <c r="T26" s="27">
        <f t="shared" si="21"/>
        <v>17997.512676840004</v>
      </c>
      <c r="U26" s="27">
        <f t="shared" si="21"/>
        <v>18792.333505440001</v>
      </c>
      <c r="V26" s="27">
        <f t="shared" si="21"/>
        <v>19512.87750396</v>
      </c>
      <c r="W26" s="27">
        <f t="shared" si="21"/>
        <v>9016.4443165200009</v>
      </c>
      <c r="X26" s="27">
        <f t="shared" si="21"/>
        <v>12316.332804120002</v>
      </c>
      <c r="Y26" s="27">
        <f t="shared" ref="Y26:Z26" si="22">SUM(Y27,Y33)</f>
        <v>17868.665706479998</v>
      </c>
      <c r="Z26" s="27">
        <f t="shared" si="22"/>
        <v>18592.455937679999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17109.945984240007</v>
      </c>
      <c r="D33" s="19">
        <f t="shared" ref="D33:X33" si="27">SUM(D34:D50)</f>
        <v>16684.522686000004</v>
      </c>
      <c r="E33" s="19">
        <f t="shared" si="27"/>
        <v>15647.967612</v>
      </c>
      <c r="F33" s="19">
        <f t="shared" si="27"/>
        <v>15768.623736720003</v>
      </c>
      <c r="G33" s="19">
        <f t="shared" si="27"/>
        <v>16338.291802199999</v>
      </c>
      <c r="H33" s="19">
        <f t="shared" si="27"/>
        <v>17463.73356108</v>
      </c>
      <c r="I33" s="19">
        <f t="shared" si="27"/>
        <v>17873.02604484</v>
      </c>
      <c r="J33" s="19">
        <f t="shared" si="27"/>
        <v>18730.694519280001</v>
      </c>
      <c r="K33" s="19">
        <f t="shared" si="27"/>
        <v>18136.421278560003</v>
      </c>
      <c r="L33" s="19">
        <f t="shared" si="27"/>
        <v>16445.395678320001</v>
      </c>
      <c r="M33" s="19">
        <f t="shared" si="27"/>
        <v>16921.332355319999</v>
      </c>
      <c r="N33" s="19">
        <f t="shared" si="27"/>
        <v>17989.52943708</v>
      </c>
      <c r="O33" s="19">
        <f t="shared" si="27"/>
        <v>16677.838302840002</v>
      </c>
      <c r="P33" s="19">
        <f t="shared" si="27"/>
        <v>15571.248366599999</v>
      </c>
      <c r="Q33" s="19">
        <f t="shared" si="27"/>
        <v>15641.903858400003</v>
      </c>
      <c r="R33" s="19">
        <f t="shared" si="27"/>
        <v>16254.303440040003</v>
      </c>
      <c r="S33" s="19">
        <f t="shared" si="27"/>
        <v>17224.939024920001</v>
      </c>
      <c r="T33" s="19">
        <f t="shared" si="27"/>
        <v>17997.512676840004</v>
      </c>
      <c r="U33" s="19">
        <f t="shared" si="27"/>
        <v>18792.333505440001</v>
      </c>
      <c r="V33" s="19">
        <f t="shared" si="27"/>
        <v>19512.87750396</v>
      </c>
      <c r="W33" s="19">
        <f t="shared" si="27"/>
        <v>9016.4443165200009</v>
      </c>
      <c r="X33" s="19">
        <f t="shared" si="27"/>
        <v>12316.332804120002</v>
      </c>
      <c r="Y33" s="19">
        <f t="shared" ref="Y33:Z33" si="28">SUM(Y34:Y50)</f>
        <v>17868.665706479998</v>
      </c>
      <c r="Z33" s="19">
        <f t="shared" si="28"/>
        <v>18592.455937679999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6.1801185600000004</v>
      </c>
      <c r="I37" s="8">
        <f>FC_TRA_DAVI_PA_E!I37+FC_TRA_DAVI_FR_E!I37</f>
        <v>18.540106199999997</v>
      </c>
      <c r="J37" s="8">
        <f>FC_TRA_DAVI_PA_E!J37+FC_TRA_DAVI_FR_E!J37</f>
        <v>12.234998160000002</v>
      </c>
      <c r="K37" s="8">
        <f>FC_TRA_DAVI_PA_E!K37+FC_TRA_DAVI_FR_E!K37</f>
        <v>6.1801185600000004</v>
      </c>
      <c r="L37" s="8">
        <f>FC_TRA_DAVI_PA_E!L37+FC_TRA_DAVI_FR_E!L37</f>
        <v>6.1801185600000021</v>
      </c>
      <c r="M37" s="8">
        <f>FC_TRA_DAVI_PA_E!M37+FC_TRA_DAVI_FR_E!M37</f>
        <v>6.1801185600000013</v>
      </c>
      <c r="N37" s="8">
        <f>FC_TRA_DAVI_PA_E!N37+FC_TRA_DAVI_FR_E!N37</f>
        <v>6.1801185600000021</v>
      </c>
      <c r="O37" s="8">
        <f>FC_TRA_DAVI_PA_E!O37+FC_TRA_DAVI_FR_E!O37</f>
        <v>6.1801185600000021</v>
      </c>
      <c r="P37" s="8">
        <f>FC_TRA_DAVI_PA_E!P37+FC_TRA_DAVI_FR_E!P37</f>
        <v>6.1801185600000013</v>
      </c>
      <c r="Q37" s="8">
        <f>FC_TRA_DAVI_PA_E!Q37+FC_TRA_DAVI_FR_E!Q37</f>
        <v>6.1801185600000021</v>
      </c>
      <c r="R37" s="8">
        <f>FC_TRA_DAVI_PA_E!R37+FC_TRA_DAVI_FR_E!R37</f>
        <v>6.1801185600000021</v>
      </c>
      <c r="S37" s="8">
        <f>FC_TRA_DAVI_PA_E!S37+FC_TRA_DAVI_FR_E!S37</f>
        <v>3.0900592799999997</v>
      </c>
      <c r="T37" s="8">
        <f>FC_TRA_DAVI_PA_E!T37+FC_TRA_DAVI_FR_E!T37</f>
        <v>2.21862564</v>
      </c>
      <c r="U37" s="8">
        <f>FC_TRA_DAVI_PA_E!U37+FC_TRA_DAVI_FR_E!U37</f>
        <v>1.94045544</v>
      </c>
      <c r="V37" s="8">
        <f>FC_TRA_DAVI_PA_E!V37+FC_TRA_DAVI_FR_E!V37</f>
        <v>2.1752161200000004</v>
      </c>
      <c r="W37" s="8">
        <f>FC_TRA_DAVI_PA_E!W37+FC_TRA_DAVI_FR_E!W37</f>
        <v>2.2365882000000004</v>
      </c>
      <c r="X37" s="8">
        <f>FC_TRA_DAVI_PA_E!X37+FC_TRA_DAVI_FR_E!X37</f>
        <v>2.2403303999999999</v>
      </c>
      <c r="Y37" s="8">
        <f>FC_TRA_DAVI_PA_E!Y37+FC_TRA_DAVI_FR_E!Y37</f>
        <v>1.8508921199999999</v>
      </c>
      <c r="Z37" s="8">
        <f>FC_TRA_DAVI_PA_E!Z37+FC_TRA_DAVI_FR_E!Z37</f>
        <v>1.79850132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287.86035599999997</v>
      </c>
      <c r="D38" s="8">
        <f>FC_TRA_DAVI_PA_E!D38+FC_TRA_DAVI_FR_E!D38</f>
        <v>287.72049600000003</v>
      </c>
      <c r="E38" s="8">
        <f>FC_TRA_DAVI_PA_E!E38+FC_TRA_DAVI_FR_E!E38</f>
        <v>285.9948</v>
      </c>
      <c r="F38" s="8">
        <f>FC_TRA_DAVI_PA_E!F38+FC_TRA_DAVI_FR_E!F38</f>
        <v>269.16598799999997</v>
      </c>
      <c r="G38" s="8">
        <f>FC_TRA_DAVI_PA_E!G38+FC_TRA_DAVI_FR_E!G38</f>
        <v>256.87468799999994</v>
      </c>
      <c r="H38" s="8">
        <f>FC_TRA_DAVI_PA_E!H38+FC_TRA_DAVI_FR_E!H38</f>
        <v>282.00614400000001</v>
      </c>
      <c r="I38" s="8">
        <f>FC_TRA_DAVI_PA_E!I38+FC_TRA_DAVI_FR_E!I38</f>
        <v>253.63875599999997</v>
      </c>
      <c r="J38" s="8">
        <f>FC_TRA_DAVI_PA_E!J38+FC_TRA_DAVI_FR_E!J38</f>
        <v>252.77212799999998</v>
      </c>
      <c r="K38" s="8">
        <f>FC_TRA_DAVI_PA_E!K38+FC_TRA_DAVI_FR_E!K38</f>
        <v>233.68287599999999</v>
      </c>
      <c r="L38" s="8">
        <f>FC_TRA_DAVI_PA_E!L38+FC_TRA_DAVI_FR_E!L38</f>
        <v>289.90130399999998</v>
      </c>
      <c r="M38" s="8">
        <f>FC_TRA_DAVI_PA_E!M38+FC_TRA_DAVI_FR_E!M38</f>
        <v>267.08396399999998</v>
      </c>
      <c r="N38" s="8">
        <f>FC_TRA_DAVI_PA_E!N38+FC_TRA_DAVI_FR_E!N38</f>
        <v>240.39716399999998</v>
      </c>
      <c r="O38" s="8">
        <f>FC_TRA_DAVI_PA_E!O38+FC_TRA_DAVI_FR_E!O38</f>
        <v>201.69046800000004</v>
      </c>
      <c r="P38" s="8">
        <f>FC_TRA_DAVI_PA_E!P38+FC_TRA_DAVI_FR_E!P38</f>
        <v>182.38021200000003</v>
      </c>
      <c r="Q38" s="8">
        <f>FC_TRA_DAVI_PA_E!Q38+FC_TRA_DAVI_FR_E!Q38</f>
        <v>165.30318000000003</v>
      </c>
      <c r="R38" s="8">
        <f>FC_TRA_DAVI_PA_E!R38+FC_TRA_DAVI_FR_E!R38</f>
        <v>168.09030000000004</v>
      </c>
      <c r="S38" s="8">
        <f>FC_TRA_DAVI_PA_E!S38+FC_TRA_DAVI_FR_E!S38</f>
        <v>154.51632000000001</v>
      </c>
      <c r="T38" s="8">
        <f>FC_TRA_DAVI_PA_E!T38+FC_TRA_DAVI_FR_E!T38</f>
        <v>148.87655999999998</v>
      </c>
      <c r="U38" s="8">
        <f>FC_TRA_DAVI_PA_E!U38+FC_TRA_DAVI_FR_E!U38</f>
        <v>159.309864</v>
      </c>
      <c r="V38" s="8">
        <f>FC_TRA_DAVI_PA_E!V38+FC_TRA_DAVI_FR_E!V38</f>
        <v>150.71893200000005</v>
      </c>
      <c r="W38" s="8">
        <f>FC_TRA_DAVI_PA_E!W38+FC_TRA_DAVI_FR_E!W38</f>
        <v>120.970584</v>
      </c>
      <c r="X38" s="8">
        <f>FC_TRA_DAVI_PA_E!X38+FC_TRA_DAVI_FR_E!X38</f>
        <v>152.51241600000003</v>
      </c>
      <c r="Y38" s="8">
        <f>FC_TRA_DAVI_PA_E!Y38+FC_TRA_DAVI_FR_E!Y38</f>
        <v>124.51597200000002</v>
      </c>
      <c r="Z38" s="8">
        <f>FC_TRA_DAVI_PA_E!Z38+FC_TRA_DAVI_FR_E!Z38</f>
        <v>127.57978800000001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372.66489000000018</v>
      </c>
      <c r="D39" s="8">
        <f>FC_TRA_DAVI_PA_E!D39+FC_TRA_DAVI_FR_E!D39</f>
        <v>248.44343255999999</v>
      </c>
      <c r="E39" s="8">
        <f>FC_TRA_DAVI_PA_E!E39+FC_TRA_DAVI_FR_E!E39</f>
        <v>57.333060000000017</v>
      </c>
      <c r="F39" s="8">
        <f>FC_TRA_DAVI_PA_E!F39+FC_TRA_DAVI_FR_E!F39</f>
        <v>63.703371239999989</v>
      </c>
      <c r="G39" s="8">
        <f>FC_TRA_DAVI_PA_E!G39+FC_TRA_DAVI_FR_E!G39</f>
        <v>70.073682480000016</v>
      </c>
      <c r="H39" s="8">
        <f>FC_TRA_DAVI_PA_E!H39+FC_TRA_DAVI_FR_E!H39</f>
        <v>44.592437520000018</v>
      </c>
      <c r="I39" s="8">
        <f>FC_TRA_DAVI_PA_E!I39+FC_TRA_DAVI_FR_E!I39</f>
        <v>47.777463720000007</v>
      </c>
      <c r="J39" s="8">
        <f>FC_TRA_DAVI_PA_E!J39+FC_TRA_DAVI_FR_E!J39</f>
        <v>9.5555962800000014</v>
      </c>
      <c r="K39" s="8">
        <f>FC_TRA_DAVI_PA_E!K39+FC_TRA_DAVI_FR_E!K39</f>
        <v>3.1852850399999988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16446.293174520004</v>
      </c>
      <c r="D40" s="8">
        <f>FC_TRA_DAVI_PA_E!D40+FC_TRA_DAVI_FR_E!D40</f>
        <v>16145.231193720003</v>
      </c>
      <c r="E40" s="8">
        <f>FC_TRA_DAVI_PA_E!E40+FC_TRA_DAVI_FR_E!E40</f>
        <v>15301.512188280001</v>
      </c>
      <c r="F40" s="8">
        <f>FC_TRA_DAVI_PA_E!F40+FC_TRA_DAVI_FR_E!F40</f>
        <v>15432.626813760004</v>
      </c>
      <c r="G40" s="8">
        <f>FC_TRA_DAVI_PA_E!G40+FC_TRA_DAVI_FR_E!G40</f>
        <v>15982.666731719999</v>
      </c>
      <c r="H40" s="8">
        <f>FC_TRA_DAVI_PA_E!H40+FC_TRA_DAVI_FR_E!H40</f>
        <v>17127.768679559998</v>
      </c>
      <c r="I40" s="8">
        <f>FC_TRA_DAVI_PA_E!I40+FC_TRA_DAVI_FR_E!I40</f>
        <v>17553.06971892</v>
      </c>
      <c r="J40" s="8">
        <f>FC_TRA_DAVI_PA_E!J40+FC_TRA_DAVI_FR_E!J40</f>
        <v>18452.9456154</v>
      </c>
      <c r="K40" s="8">
        <f>FC_TRA_DAVI_PA_E!K40+FC_TRA_DAVI_FR_E!K40</f>
        <v>17890.186817520003</v>
      </c>
      <c r="L40" s="8">
        <f>FC_TRA_DAVI_PA_E!L40+FC_TRA_DAVI_FR_E!L40</f>
        <v>16146.128074320002</v>
      </c>
      <c r="M40" s="8">
        <f>FC_TRA_DAVI_PA_E!M40+FC_TRA_DAVI_FR_E!M40</f>
        <v>16648.06827276</v>
      </c>
      <c r="N40" s="8">
        <f>FC_TRA_DAVI_PA_E!N40+FC_TRA_DAVI_FR_E!N40</f>
        <v>17742.95215452</v>
      </c>
      <c r="O40" s="8">
        <f>FC_TRA_DAVI_PA_E!O40+FC_TRA_DAVI_FR_E!O40</f>
        <v>16469.967716280004</v>
      </c>
      <c r="P40" s="8">
        <f>FC_TRA_DAVI_PA_E!P40+FC_TRA_DAVI_FR_E!P40</f>
        <v>15382.688036039999</v>
      </c>
      <c r="Q40" s="8">
        <f>FC_TRA_DAVI_PA_E!Q40+FC_TRA_DAVI_FR_E!Q40</f>
        <v>15470.420559840002</v>
      </c>
      <c r="R40" s="8">
        <f>FC_TRA_DAVI_PA_E!R40+FC_TRA_DAVI_FR_E!R40</f>
        <v>16080.033021480003</v>
      </c>
      <c r="S40" s="8">
        <f>FC_TRA_DAVI_PA_E!S40+FC_TRA_DAVI_FR_E!S40</f>
        <v>17067.332645639999</v>
      </c>
      <c r="T40" s="8">
        <f>FC_TRA_DAVI_PA_E!T40+FC_TRA_DAVI_FR_E!T40</f>
        <v>17846.417491200005</v>
      </c>
      <c r="U40" s="8">
        <f>FC_TRA_DAVI_PA_E!U40+FC_TRA_DAVI_FR_E!U40</f>
        <v>18631.083186</v>
      </c>
      <c r="V40" s="8">
        <f>FC_TRA_DAVI_PA_E!V40+FC_TRA_DAVI_FR_E!V40</f>
        <v>19359.983355839999</v>
      </c>
      <c r="W40" s="8">
        <f>FC_TRA_DAVI_PA_E!W40+FC_TRA_DAVI_FR_E!W40</f>
        <v>8893.2371443200009</v>
      </c>
      <c r="X40" s="8">
        <f>FC_TRA_DAVI_PA_E!X40+FC_TRA_DAVI_FR_E!X40</f>
        <v>12161.580057720003</v>
      </c>
      <c r="Y40" s="8">
        <f>FC_TRA_DAVI_PA_E!Y40+FC_TRA_DAVI_FR_E!Y40</f>
        <v>17742.29884236</v>
      </c>
      <c r="Z40" s="8">
        <f>FC_TRA_DAVI_PA_E!Z40+FC_TRA_DAVI_FR_E!Z40</f>
        <v>18463.077648359998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3.1275637200000013</v>
      </c>
      <c r="D41" s="8">
        <f>FC_TRA_DAVI_PA_E!D41+FC_TRA_DAVI_FR_E!D41</f>
        <v>3.1275637200000004</v>
      </c>
      <c r="E41" s="8">
        <f>FC_TRA_DAVI_PA_E!E41+FC_TRA_DAVI_FR_E!E41</f>
        <v>3.1275637200000008</v>
      </c>
      <c r="F41" s="8">
        <f>FC_TRA_DAVI_PA_E!F41+FC_TRA_DAVI_FR_E!F41</f>
        <v>3.1275637200000008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28.676699999999997</v>
      </c>
      <c r="H43" s="8">
        <f>FC_TRA_DAVI_PA_E!H43+FC_TRA_DAVI_FR_E!H43</f>
        <v>3.1861814400000004</v>
      </c>
      <c r="I43" s="8">
        <f>FC_TRA_DAVI_PA_E!I43+FC_TRA_DAVI_FR_E!I43</f>
        <v>0</v>
      </c>
      <c r="J43" s="8">
        <f>FC_TRA_DAVI_PA_E!J43+FC_TRA_DAVI_FR_E!J43</f>
        <v>3.1861814399999999</v>
      </c>
      <c r="K43" s="8">
        <f>FC_TRA_DAVI_PA_E!K43+FC_TRA_DAVI_FR_E!K43</f>
        <v>3.1861814399999995</v>
      </c>
      <c r="L43" s="8">
        <f>FC_TRA_DAVI_PA_E!L43+FC_TRA_DAVI_FR_E!L43</f>
        <v>3.1861814399999995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0</v>
      </c>
      <c r="O61" s="49">
        <f t="shared" si="33"/>
        <v>0</v>
      </c>
      <c r="P61" s="49">
        <f t="shared" si="33"/>
        <v>0</v>
      </c>
      <c r="Q61" s="49">
        <f t="shared" si="33"/>
        <v>0</v>
      </c>
      <c r="R61" s="49">
        <f t="shared" si="33"/>
        <v>0</v>
      </c>
      <c r="S61" s="49">
        <f t="shared" si="33"/>
        <v>0</v>
      </c>
      <c r="T61" s="49">
        <f t="shared" si="33"/>
        <v>0</v>
      </c>
      <c r="U61" s="49">
        <f t="shared" si="33"/>
        <v>0</v>
      </c>
      <c r="V61" s="49">
        <f t="shared" si="33"/>
        <v>0</v>
      </c>
      <c r="W61" s="49">
        <f t="shared" si="33"/>
        <v>0</v>
      </c>
      <c r="X61" s="49">
        <f t="shared" si="33"/>
        <v>1.5292799999999999E-2</v>
      </c>
      <c r="Y61" s="49">
        <f t="shared" ref="Y61:Z61" si="34">SUM(Y62:Y72)</f>
        <v>18.69009552</v>
      </c>
      <c r="Z61" s="49">
        <f t="shared" si="34"/>
        <v>75.723573599999995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1.5292799999999999E-2</v>
      </c>
      <c r="Y71" s="52">
        <f>FC_TRA_DAVI_PA_E!Y71+FC_TRA_DAVI_FR_E!Y71</f>
        <v>18.69009552</v>
      </c>
      <c r="Z71" s="52">
        <f>FC_TRA_DAVI_PA_E!Z71+FC_TRA_DAVI_FR_E!Z71</f>
        <v>75.723573599999995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16490.853025184642</v>
      </c>
      <c r="D2" s="21">
        <f t="shared" ref="D2:X2" si="0">SUM(D3,D17,D22,D25,D26,D51,D52)</f>
        <v>16018.140932197954</v>
      </c>
      <c r="E2" s="21">
        <f t="shared" si="0"/>
        <v>15069.905921400235</v>
      </c>
      <c r="F2" s="21">
        <f t="shared" si="0"/>
        <v>15282.832104084087</v>
      </c>
      <c r="G2" s="21">
        <f t="shared" si="0"/>
        <v>15818.660487891422</v>
      </c>
      <c r="H2" s="21">
        <f t="shared" si="0"/>
        <v>16944.090516962882</v>
      </c>
      <c r="I2" s="21">
        <f t="shared" si="0"/>
        <v>17357.769849906424</v>
      </c>
      <c r="J2" s="21">
        <f t="shared" si="0"/>
        <v>18245.293493246998</v>
      </c>
      <c r="K2" s="21">
        <f t="shared" si="0"/>
        <v>17660.438673657201</v>
      </c>
      <c r="L2" s="21">
        <f t="shared" si="0"/>
        <v>16050.154706000265</v>
      </c>
      <c r="M2" s="21">
        <f t="shared" si="0"/>
        <v>16554.303635282518</v>
      </c>
      <c r="N2" s="21">
        <f t="shared" si="0"/>
        <v>17644.84223181316</v>
      </c>
      <c r="O2" s="21">
        <f t="shared" si="0"/>
        <v>16354.793688484677</v>
      </c>
      <c r="P2" s="21">
        <f t="shared" si="0"/>
        <v>15268.455904429049</v>
      </c>
      <c r="Q2" s="21">
        <f t="shared" si="0"/>
        <v>15325.243065561141</v>
      </c>
      <c r="R2" s="21">
        <f t="shared" si="0"/>
        <v>15944.045650459424</v>
      </c>
      <c r="S2" s="21">
        <f t="shared" si="0"/>
        <v>16943.532902120496</v>
      </c>
      <c r="T2" s="21">
        <f t="shared" si="0"/>
        <v>17692.763198658118</v>
      </c>
      <c r="U2" s="21">
        <f t="shared" si="0"/>
        <v>18490.499954156036</v>
      </c>
      <c r="V2" s="21">
        <f t="shared" si="0"/>
        <v>19206.133779042284</v>
      </c>
      <c r="W2" s="21">
        <f t="shared" si="0"/>
        <v>8717.1387911948932</v>
      </c>
      <c r="X2" s="21">
        <f t="shared" si="0"/>
        <v>11982.479081805968</v>
      </c>
      <c r="Y2" s="21">
        <f t="shared" ref="Y2:Z2" si="1">SUM(Y3,Y17,Y22,Y25,Y26,Y51,Y52)</f>
        <v>17617.236315966482</v>
      </c>
      <c r="Z2" s="21">
        <f t="shared" si="1"/>
        <v>18344.983850930799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16490.853025184642</v>
      </c>
      <c r="D26" s="27">
        <f t="shared" ref="D26:X26" si="21">SUM(D27,D33)</f>
        <v>16018.140932197954</v>
      </c>
      <c r="E26" s="27">
        <f t="shared" si="21"/>
        <v>15069.905921400235</v>
      </c>
      <c r="F26" s="27">
        <f t="shared" si="21"/>
        <v>15282.832104084087</v>
      </c>
      <c r="G26" s="27">
        <f t="shared" si="21"/>
        <v>15818.660487891422</v>
      </c>
      <c r="H26" s="27">
        <f t="shared" si="21"/>
        <v>16944.090516962882</v>
      </c>
      <c r="I26" s="27">
        <f t="shared" si="21"/>
        <v>17357.769849906424</v>
      </c>
      <c r="J26" s="27">
        <f t="shared" si="21"/>
        <v>18245.293493246998</v>
      </c>
      <c r="K26" s="27">
        <f t="shared" si="21"/>
        <v>17660.438673657201</v>
      </c>
      <c r="L26" s="27">
        <f t="shared" si="21"/>
        <v>16050.154706000265</v>
      </c>
      <c r="M26" s="27">
        <f t="shared" si="21"/>
        <v>16554.303635282518</v>
      </c>
      <c r="N26" s="27">
        <f t="shared" si="21"/>
        <v>17644.84223181316</v>
      </c>
      <c r="O26" s="27">
        <f t="shared" si="21"/>
        <v>16354.793688484677</v>
      </c>
      <c r="P26" s="27">
        <f t="shared" si="21"/>
        <v>15268.455904429049</v>
      </c>
      <c r="Q26" s="27">
        <f t="shared" si="21"/>
        <v>15325.243065561141</v>
      </c>
      <c r="R26" s="27">
        <f t="shared" si="21"/>
        <v>15944.045650459424</v>
      </c>
      <c r="S26" s="27">
        <f t="shared" si="21"/>
        <v>16943.532902120496</v>
      </c>
      <c r="T26" s="27">
        <f t="shared" si="21"/>
        <v>17692.763198658118</v>
      </c>
      <c r="U26" s="27">
        <f t="shared" si="21"/>
        <v>18490.499954156036</v>
      </c>
      <c r="V26" s="27">
        <f t="shared" si="21"/>
        <v>19206.133779042284</v>
      </c>
      <c r="W26" s="27">
        <f t="shared" si="21"/>
        <v>8717.1387911948932</v>
      </c>
      <c r="X26" s="27">
        <f t="shared" si="21"/>
        <v>11982.479081805968</v>
      </c>
      <c r="Y26" s="27">
        <f t="shared" ref="Y26:Z26" si="22">SUM(Y27,Y33)</f>
        <v>17617.236315966482</v>
      </c>
      <c r="Z26" s="27">
        <f t="shared" si="22"/>
        <v>18344.983850930799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16490.853025184642</v>
      </c>
      <c r="D33" s="19">
        <f t="shared" ref="D33:X33" si="27">SUM(D34:D50)</f>
        <v>16018.140932197954</v>
      </c>
      <c r="E33" s="19">
        <f t="shared" si="27"/>
        <v>15069.905921400235</v>
      </c>
      <c r="F33" s="19">
        <f t="shared" si="27"/>
        <v>15282.832104084087</v>
      </c>
      <c r="G33" s="19">
        <f t="shared" si="27"/>
        <v>15818.660487891422</v>
      </c>
      <c r="H33" s="19">
        <f t="shared" si="27"/>
        <v>16944.090516962882</v>
      </c>
      <c r="I33" s="19">
        <f t="shared" si="27"/>
        <v>17357.769849906424</v>
      </c>
      <c r="J33" s="19">
        <f t="shared" si="27"/>
        <v>18245.293493246998</v>
      </c>
      <c r="K33" s="19">
        <f t="shared" si="27"/>
        <v>17660.438673657201</v>
      </c>
      <c r="L33" s="19">
        <f t="shared" si="27"/>
        <v>16050.154706000265</v>
      </c>
      <c r="M33" s="19">
        <f t="shared" si="27"/>
        <v>16554.303635282518</v>
      </c>
      <c r="N33" s="19">
        <f t="shared" si="27"/>
        <v>17644.84223181316</v>
      </c>
      <c r="O33" s="19">
        <f t="shared" si="27"/>
        <v>16354.793688484677</v>
      </c>
      <c r="P33" s="19">
        <f t="shared" si="27"/>
        <v>15268.455904429049</v>
      </c>
      <c r="Q33" s="19">
        <f t="shared" si="27"/>
        <v>15325.243065561141</v>
      </c>
      <c r="R33" s="19">
        <f t="shared" si="27"/>
        <v>15944.045650459424</v>
      </c>
      <c r="S33" s="19">
        <f t="shared" si="27"/>
        <v>16943.532902120496</v>
      </c>
      <c r="T33" s="19">
        <f t="shared" si="27"/>
        <v>17692.763198658118</v>
      </c>
      <c r="U33" s="19">
        <f t="shared" si="27"/>
        <v>18490.499954156036</v>
      </c>
      <c r="V33" s="19">
        <f t="shared" si="27"/>
        <v>19206.133779042284</v>
      </c>
      <c r="W33" s="19">
        <f t="shared" si="27"/>
        <v>8717.1387911948932</v>
      </c>
      <c r="X33" s="19">
        <f t="shared" si="27"/>
        <v>11982.479081805968</v>
      </c>
      <c r="Y33" s="19">
        <f t="shared" ref="Y33:Z33" si="28">SUM(Y34:Y50)</f>
        <v>17617.236315966482</v>
      </c>
      <c r="Z33" s="19">
        <f t="shared" si="28"/>
        <v>18344.983850930799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5.8008351926677673</v>
      </c>
      <c r="I37" s="8">
        <v>16.974246805945807</v>
      </c>
      <c r="J37" s="8">
        <v>11.782193986433889</v>
      </c>
      <c r="K37" s="8">
        <v>5.8099100995866779</v>
      </c>
      <c r="L37" s="8">
        <v>5.7496800157990187</v>
      </c>
      <c r="M37" s="8">
        <v>5.6629728764667107</v>
      </c>
      <c r="N37" s="8">
        <v>5.3535710163194743</v>
      </c>
      <c r="O37" s="8">
        <v>4.9093058627706334</v>
      </c>
      <c r="P37" s="8">
        <v>5.0150300748981378</v>
      </c>
      <c r="Q37" s="8">
        <v>5.2663592305251861</v>
      </c>
      <c r="R37" s="8">
        <v>5.2979334713864157</v>
      </c>
      <c r="S37" s="8">
        <v>2.7454655533707739</v>
      </c>
      <c r="T37" s="8">
        <v>1.9226074210491628</v>
      </c>
      <c r="U37" s="8">
        <v>1.6814838772314447</v>
      </c>
      <c r="V37" s="8">
        <v>1.9936365887141838</v>
      </c>
      <c r="W37" s="8">
        <v>2.0396349900494304</v>
      </c>
      <c r="X37" s="8">
        <v>1.8718367343671709</v>
      </c>
      <c r="Y37" s="8">
        <v>1.6978028707605497</v>
      </c>
      <c r="Z37" s="8">
        <v>1.6269082982861962</v>
      </c>
    </row>
    <row r="38" spans="1:26" ht="11.25" customHeight="1" x14ac:dyDescent="0.2">
      <c r="A38" s="28" t="s">
        <v>62</v>
      </c>
      <c r="B38" s="7" t="s">
        <v>63</v>
      </c>
      <c r="C38" s="8">
        <v>276.11173619051937</v>
      </c>
      <c r="D38" s="8">
        <v>275.37477312012061</v>
      </c>
      <c r="E38" s="8">
        <v>275.55518260298254</v>
      </c>
      <c r="F38" s="8">
        <v>260.93827698944307</v>
      </c>
      <c r="G38" s="8">
        <v>248.84676547958694</v>
      </c>
      <c r="H38" s="8">
        <v>273.7442672011091</v>
      </c>
      <c r="I38" s="8">
        <v>245.91810594806273</v>
      </c>
      <c r="J38" s="8">
        <v>245.66484335791642</v>
      </c>
      <c r="K38" s="8">
        <v>227.42300548062835</v>
      </c>
      <c r="L38" s="8">
        <v>282.99454076862582</v>
      </c>
      <c r="M38" s="8">
        <v>261.50193648491296</v>
      </c>
      <c r="N38" s="8">
        <v>235.788815684052</v>
      </c>
      <c r="O38" s="8">
        <v>197.61590742147317</v>
      </c>
      <c r="P38" s="8">
        <v>178.72812232122956</v>
      </c>
      <c r="Q38" s="8">
        <v>161.92717610952545</v>
      </c>
      <c r="R38" s="8">
        <v>164.67412154214455</v>
      </c>
      <c r="S38" s="8">
        <v>151.94523529445348</v>
      </c>
      <c r="T38" s="8">
        <v>146.11856251573812</v>
      </c>
      <c r="U38" s="8">
        <v>155.86912566636178</v>
      </c>
      <c r="V38" s="8">
        <v>146.61795718656168</v>
      </c>
      <c r="W38" s="8">
        <v>115.83668733107454</v>
      </c>
      <c r="X38" s="8">
        <v>146.48581272570084</v>
      </c>
      <c r="Y38" s="8">
        <v>122.04695839802545</v>
      </c>
      <c r="Z38" s="8">
        <v>125.65079481085989</v>
      </c>
    </row>
    <row r="39" spans="1:26" ht="11.25" customHeight="1" x14ac:dyDescent="0.2">
      <c r="A39" s="28" t="s">
        <v>64</v>
      </c>
      <c r="B39" s="7" t="s">
        <v>65</v>
      </c>
      <c r="C39" s="8">
        <v>361.70522813157072</v>
      </c>
      <c r="D39" s="8">
        <v>240.47401348468372</v>
      </c>
      <c r="E39" s="8">
        <v>55.116383107808787</v>
      </c>
      <c r="F39" s="8">
        <v>61.568096745939066</v>
      </c>
      <c r="G39" s="8">
        <v>68.818180710707651</v>
      </c>
      <c r="H39" s="8">
        <v>43.806760960989273</v>
      </c>
      <c r="I39" s="8">
        <v>46.940928045505622</v>
      </c>
      <c r="J39" s="8">
        <v>9.4198908378301986</v>
      </c>
      <c r="K39" s="8">
        <v>3.1339232300749331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15849.925193018466</v>
      </c>
      <c r="D40" s="8">
        <v>15499.18187646867</v>
      </c>
      <c r="E40" s="8">
        <v>14736.122111179122</v>
      </c>
      <c r="F40" s="8">
        <v>14957.207227252031</v>
      </c>
      <c r="G40" s="8">
        <v>15472.46436263328</v>
      </c>
      <c r="H40" s="8">
        <v>16617.559347089882</v>
      </c>
      <c r="I40" s="8">
        <v>17047.936569106911</v>
      </c>
      <c r="J40" s="8">
        <v>17975.254671546409</v>
      </c>
      <c r="K40" s="8">
        <v>17420.893710391014</v>
      </c>
      <c r="L40" s="8">
        <v>15758.229842060138</v>
      </c>
      <c r="M40" s="8">
        <v>16287.138725921137</v>
      </c>
      <c r="N40" s="8">
        <v>17403.699845112787</v>
      </c>
      <c r="O40" s="8">
        <v>16152.268475200433</v>
      </c>
      <c r="P40" s="8">
        <v>15084.712752032921</v>
      </c>
      <c r="Q40" s="8">
        <v>15158.049530221089</v>
      </c>
      <c r="R40" s="8">
        <v>15774.073595445892</v>
      </c>
      <c r="S40" s="8">
        <v>16788.842201272673</v>
      </c>
      <c r="T40" s="8">
        <v>17544.722028721331</v>
      </c>
      <c r="U40" s="8">
        <v>18332.949344612443</v>
      </c>
      <c r="V40" s="8">
        <v>19057.522185267007</v>
      </c>
      <c r="W40" s="8">
        <v>8599.2624688737687</v>
      </c>
      <c r="X40" s="8">
        <v>11834.121432345901</v>
      </c>
      <c r="Y40" s="8">
        <v>17493.491554697695</v>
      </c>
      <c r="Z40" s="8">
        <v>18217.706147821653</v>
      </c>
    </row>
    <row r="41" spans="1:26" ht="11.25" customHeight="1" x14ac:dyDescent="0.2">
      <c r="A41" s="28" t="s">
        <v>68</v>
      </c>
      <c r="B41" s="7" t="s">
        <v>69</v>
      </c>
      <c r="C41" s="8">
        <v>3.1108678440880997</v>
      </c>
      <c r="D41" s="8">
        <v>3.110269124480463</v>
      </c>
      <c r="E41" s="8">
        <v>3.1122445103220402</v>
      </c>
      <c r="F41" s="8">
        <v>3.1185030966746123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28.531179067847908</v>
      </c>
      <c r="H43" s="8">
        <v>3.1793065182345726</v>
      </c>
      <c r="I43" s="8">
        <v>0</v>
      </c>
      <c r="J43" s="8">
        <v>3.171893518407237</v>
      </c>
      <c r="K43" s="8">
        <v>3.1781244558992681</v>
      </c>
      <c r="L43" s="8">
        <v>3.1806431557022243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0</v>
      </c>
      <c r="O61" s="49">
        <f t="shared" si="33"/>
        <v>0</v>
      </c>
      <c r="P61" s="49">
        <f t="shared" si="33"/>
        <v>0</v>
      </c>
      <c r="Q61" s="49">
        <f t="shared" si="33"/>
        <v>0</v>
      </c>
      <c r="R61" s="49">
        <f t="shared" si="33"/>
        <v>0</v>
      </c>
      <c r="S61" s="49">
        <f t="shared" si="33"/>
        <v>0</v>
      </c>
      <c r="T61" s="49">
        <f t="shared" si="33"/>
        <v>0</v>
      </c>
      <c r="U61" s="49">
        <f t="shared" si="33"/>
        <v>0</v>
      </c>
      <c r="V61" s="49">
        <f t="shared" si="33"/>
        <v>0</v>
      </c>
      <c r="W61" s="49">
        <f t="shared" si="33"/>
        <v>0</v>
      </c>
      <c r="X61" s="49">
        <f t="shared" si="33"/>
        <v>1.5287067496794444E-2</v>
      </c>
      <c r="Y61" s="49">
        <f t="shared" ref="Y61:Z61" si="34">SUM(Y62:Y72)</f>
        <v>18.410076343079453</v>
      </c>
      <c r="Z61" s="49">
        <f t="shared" si="34"/>
        <v>74.973043815183985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1.5287067496794444E-2</v>
      </c>
      <c r="Y71" s="52">
        <v>18.410076343079453</v>
      </c>
      <c r="Z71" s="52">
        <v>74.973043815183985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619.09295905535976</v>
      </c>
      <c r="D2" s="21">
        <f t="shared" ref="D2:X2" si="0">SUM(D3,D17,D22,D25,D26,D51,D52)</f>
        <v>666.38175380204711</v>
      </c>
      <c r="E2" s="21">
        <f t="shared" si="0"/>
        <v>578.06169059976514</v>
      </c>
      <c r="F2" s="21">
        <f t="shared" si="0"/>
        <v>485.7916326359167</v>
      </c>
      <c r="G2" s="21">
        <f t="shared" si="0"/>
        <v>519.63131430857652</v>
      </c>
      <c r="H2" s="21">
        <f t="shared" si="0"/>
        <v>519.6430441171151</v>
      </c>
      <c r="I2" s="21">
        <f t="shared" si="0"/>
        <v>515.25619493357442</v>
      </c>
      <c r="J2" s="21">
        <f t="shared" si="0"/>
        <v>485.40102603300306</v>
      </c>
      <c r="K2" s="21">
        <f t="shared" si="0"/>
        <v>475.98260490280182</v>
      </c>
      <c r="L2" s="21">
        <f t="shared" si="0"/>
        <v>395.24097231973667</v>
      </c>
      <c r="M2" s="21">
        <f t="shared" si="0"/>
        <v>367.02872003748428</v>
      </c>
      <c r="N2" s="21">
        <f t="shared" si="0"/>
        <v>344.68720526684041</v>
      </c>
      <c r="O2" s="21">
        <f t="shared" si="0"/>
        <v>323.04461435532744</v>
      </c>
      <c r="P2" s="21">
        <f t="shared" si="0"/>
        <v>302.79246217094942</v>
      </c>
      <c r="Q2" s="21">
        <f t="shared" si="0"/>
        <v>316.66079283886228</v>
      </c>
      <c r="R2" s="21">
        <f t="shared" si="0"/>
        <v>310.25778958058027</v>
      </c>
      <c r="S2" s="21">
        <f t="shared" si="0"/>
        <v>281.4061227995029</v>
      </c>
      <c r="T2" s="21">
        <f t="shared" si="0"/>
        <v>304.74947818188576</v>
      </c>
      <c r="U2" s="21">
        <f t="shared" si="0"/>
        <v>301.83355128396499</v>
      </c>
      <c r="V2" s="21">
        <f t="shared" si="0"/>
        <v>306.74372491771629</v>
      </c>
      <c r="W2" s="21">
        <f t="shared" si="0"/>
        <v>299.30552532510882</v>
      </c>
      <c r="X2" s="21">
        <f t="shared" si="0"/>
        <v>333.85372231403306</v>
      </c>
      <c r="Y2" s="21">
        <f t="shared" ref="Y2:Z2" si="1">SUM(Y3,Y17,Y22,Y25,Y26,Y51,Y52)</f>
        <v>251.4293905135174</v>
      </c>
      <c r="Z2" s="21">
        <f t="shared" si="1"/>
        <v>247.47208674919924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619.09295905535976</v>
      </c>
      <c r="D26" s="27">
        <f t="shared" ref="D26:X26" si="21">SUM(D27,D33)</f>
        <v>666.38175380204711</v>
      </c>
      <c r="E26" s="27">
        <f t="shared" si="21"/>
        <v>578.06169059976514</v>
      </c>
      <c r="F26" s="27">
        <f t="shared" si="21"/>
        <v>485.7916326359167</v>
      </c>
      <c r="G26" s="27">
        <f t="shared" si="21"/>
        <v>519.63131430857652</v>
      </c>
      <c r="H26" s="27">
        <f t="shared" si="21"/>
        <v>519.6430441171151</v>
      </c>
      <c r="I26" s="27">
        <f t="shared" si="21"/>
        <v>515.25619493357442</v>
      </c>
      <c r="J26" s="27">
        <f t="shared" si="21"/>
        <v>485.40102603300306</v>
      </c>
      <c r="K26" s="27">
        <f t="shared" si="21"/>
        <v>475.98260490280182</v>
      </c>
      <c r="L26" s="27">
        <f t="shared" si="21"/>
        <v>395.24097231973667</v>
      </c>
      <c r="M26" s="27">
        <f t="shared" si="21"/>
        <v>367.02872003748428</v>
      </c>
      <c r="N26" s="27">
        <f t="shared" si="21"/>
        <v>344.68720526684041</v>
      </c>
      <c r="O26" s="27">
        <f t="shared" si="21"/>
        <v>323.04461435532744</v>
      </c>
      <c r="P26" s="27">
        <f t="shared" si="21"/>
        <v>302.79246217094942</v>
      </c>
      <c r="Q26" s="27">
        <f t="shared" si="21"/>
        <v>316.66079283886228</v>
      </c>
      <c r="R26" s="27">
        <f t="shared" si="21"/>
        <v>310.25778958058027</v>
      </c>
      <c r="S26" s="27">
        <f t="shared" si="21"/>
        <v>281.4061227995029</v>
      </c>
      <c r="T26" s="27">
        <f t="shared" si="21"/>
        <v>304.74947818188576</v>
      </c>
      <c r="U26" s="27">
        <f t="shared" si="21"/>
        <v>301.83355128396499</v>
      </c>
      <c r="V26" s="27">
        <f t="shared" si="21"/>
        <v>306.74372491771629</v>
      </c>
      <c r="W26" s="27">
        <f t="shared" si="21"/>
        <v>299.30552532510882</v>
      </c>
      <c r="X26" s="27">
        <f t="shared" si="21"/>
        <v>333.85372231403306</v>
      </c>
      <c r="Y26" s="27">
        <f t="shared" ref="Y26:Z26" si="22">SUM(Y27,Y33)</f>
        <v>251.4293905135174</v>
      </c>
      <c r="Z26" s="27">
        <f t="shared" si="22"/>
        <v>247.47208674919924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619.09295905535976</v>
      </c>
      <c r="D33" s="19">
        <f t="shared" ref="D33:X33" si="27">SUM(D34:D50)</f>
        <v>666.38175380204711</v>
      </c>
      <c r="E33" s="19">
        <f t="shared" si="27"/>
        <v>578.06169059976514</v>
      </c>
      <c r="F33" s="19">
        <f t="shared" si="27"/>
        <v>485.7916326359167</v>
      </c>
      <c r="G33" s="19">
        <f t="shared" si="27"/>
        <v>519.63131430857652</v>
      </c>
      <c r="H33" s="19">
        <f t="shared" si="27"/>
        <v>519.6430441171151</v>
      </c>
      <c r="I33" s="19">
        <f t="shared" si="27"/>
        <v>515.25619493357442</v>
      </c>
      <c r="J33" s="19">
        <f t="shared" si="27"/>
        <v>485.40102603300306</v>
      </c>
      <c r="K33" s="19">
        <f t="shared" si="27"/>
        <v>475.98260490280182</v>
      </c>
      <c r="L33" s="19">
        <f t="shared" si="27"/>
        <v>395.24097231973667</v>
      </c>
      <c r="M33" s="19">
        <f t="shared" si="27"/>
        <v>367.02872003748428</v>
      </c>
      <c r="N33" s="19">
        <f t="shared" si="27"/>
        <v>344.68720526684041</v>
      </c>
      <c r="O33" s="19">
        <f t="shared" si="27"/>
        <v>323.04461435532744</v>
      </c>
      <c r="P33" s="19">
        <f t="shared" si="27"/>
        <v>302.79246217094942</v>
      </c>
      <c r="Q33" s="19">
        <f t="shared" si="27"/>
        <v>316.66079283886228</v>
      </c>
      <c r="R33" s="19">
        <f t="shared" si="27"/>
        <v>310.25778958058027</v>
      </c>
      <c r="S33" s="19">
        <f t="shared" si="27"/>
        <v>281.4061227995029</v>
      </c>
      <c r="T33" s="19">
        <f t="shared" si="27"/>
        <v>304.74947818188576</v>
      </c>
      <c r="U33" s="19">
        <f t="shared" si="27"/>
        <v>301.83355128396499</v>
      </c>
      <c r="V33" s="19">
        <f t="shared" si="27"/>
        <v>306.74372491771629</v>
      </c>
      <c r="W33" s="19">
        <f t="shared" si="27"/>
        <v>299.30552532510882</v>
      </c>
      <c r="X33" s="19">
        <f t="shared" si="27"/>
        <v>333.85372231403306</v>
      </c>
      <c r="Y33" s="19">
        <f t="shared" ref="Y33:Z33" si="28">SUM(Y34:Y50)</f>
        <v>251.4293905135174</v>
      </c>
      <c r="Z33" s="19">
        <f t="shared" si="28"/>
        <v>247.47208674919924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0.3792833673322335</v>
      </c>
      <c r="I37" s="8">
        <v>1.5658593940541898</v>
      </c>
      <c r="J37" s="8">
        <v>0.45280417356611224</v>
      </c>
      <c r="K37" s="8">
        <v>0.37020846041332256</v>
      </c>
      <c r="L37" s="8">
        <v>0.43043854420098315</v>
      </c>
      <c r="M37" s="8">
        <v>0.51714568353329082</v>
      </c>
      <c r="N37" s="8">
        <v>0.82654754368052796</v>
      </c>
      <c r="O37" s="8">
        <v>1.270812697229369</v>
      </c>
      <c r="P37" s="8">
        <v>1.1650884851018637</v>
      </c>
      <c r="Q37" s="8">
        <v>0.91375932947481608</v>
      </c>
      <c r="R37" s="8">
        <v>0.88218508861358613</v>
      </c>
      <c r="S37" s="8">
        <v>0.34459372662922577</v>
      </c>
      <c r="T37" s="8">
        <v>0.29601821895083708</v>
      </c>
      <c r="U37" s="8">
        <v>0.25897156276855543</v>
      </c>
      <c r="V37" s="8">
        <v>0.18157953128581644</v>
      </c>
      <c r="W37" s="8">
        <v>0.19695320995056995</v>
      </c>
      <c r="X37" s="8">
        <v>0.36849366563282904</v>
      </c>
      <c r="Y37" s="8">
        <v>0.1530892492394503</v>
      </c>
      <c r="Z37" s="8">
        <v>0.17159302171380375</v>
      </c>
    </row>
    <row r="38" spans="1:26" ht="11.25" customHeight="1" x14ac:dyDescent="0.2">
      <c r="A38" s="28" t="s">
        <v>62</v>
      </c>
      <c r="B38" s="7" t="s">
        <v>63</v>
      </c>
      <c r="C38" s="8">
        <v>11.748619809480612</v>
      </c>
      <c r="D38" s="8">
        <v>12.345722879879437</v>
      </c>
      <c r="E38" s="8">
        <v>10.439617397017457</v>
      </c>
      <c r="F38" s="8">
        <v>8.2277110105569182</v>
      </c>
      <c r="G38" s="8">
        <v>8.0279225204129965</v>
      </c>
      <c r="H38" s="8">
        <v>8.261876798890885</v>
      </c>
      <c r="I38" s="8">
        <v>7.7206500519372332</v>
      </c>
      <c r="J38" s="8">
        <v>7.1072846420835569</v>
      </c>
      <c r="K38" s="8">
        <v>6.2598705193716393</v>
      </c>
      <c r="L38" s="8">
        <v>6.9067632313741791</v>
      </c>
      <c r="M38" s="8">
        <v>5.5820275150869971</v>
      </c>
      <c r="N38" s="8">
        <v>4.6083483159479712</v>
      </c>
      <c r="O38" s="8">
        <v>4.0745605785268628</v>
      </c>
      <c r="P38" s="8">
        <v>3.6520896787704697</v>
      </c>
      <c r="Q38" s="8">
        <v>3.3760038904745788</v>
      </c>
      <c r="R38" s="8">
        <v>3.4161784578555001</v>
      </c>
      <c r="S38" s="8">
        <v>2.5710847055465176</v>
      </c>
      <c r="T38" s="8">
        <v>2.7579974842618662</v>
      </c>
      <c r="U38" s="8">
        <v>3.4407383336382322</v>
      </c>
      <c r="V38" s="8">
        <v>4.1009748134383592</v>
      </c>
      <c r="W38" s="8">
        <v>5.1338966689254564</v>
      </c>
      <c r="X38" s="8">
        <v>6.0266032742991777</v>
      </c>
      <c r="Y38" s="8">
        <v>2.4690136019745683</v>
      </c>
      <c r="Z38" s="8">
        <v>1.9289931891401135</v>
      </c>
    </row>
    <row r="39" spans="1:26" ht="11.25" customHeight="1" x14ac:dyDescent="0.2">
      <c r="A39" s="28" t="s">
        <v>64</v>
      </c>
      <c r="B39" s="7" t="s">
        <v>65</v>
      </c>
      <c r="C39" s="8">
        <v>10.959661868429466</v>
      </c>
      <c r="D39" s="8">
        <v>7.9694190753162788</v>
      </c>
      <c r="E39" s="8">
        <v>2.2166768921912321</v>
      </c>
      <c r="F39" s="8">
        <v>2.135274494060925</v>
      </c>
      <c r="G39" s="8">
        <v>1.2555017692923611</v>
      </c>
      <c r="H39" s="8">
        <v>0.78567655901074218</v>
      </c>
      <c r="I39" s="8">
        <v>0.83653567449438782</v>
      </c>
      <c r="J39" s="8">
        <v>0.13570544216980288</v>
      </c>
      <c r="K39" s="8">
        <v>5.1361809925065817E-2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596.36798150153777</v>
      </c>
      <c r="D40" s="8">
        <v>646.0493172513319</v>
      </c>
      <c r="E40" s="8">
        <v>565.39007710087844</v>
      </c>
      <c r="F40" s="8">
        <v>475.41958650797346</v>
      </c>
      <c r="G40" s="8">
        <v>510.2023690867191</v>
      </c>
      <c r="H40" s="8">
        <v>510.20933247011578</v>
      </c>
      <c r="I40" s="8">
        <v>505.13314981308861</v>
      </c>
      <c r="J40" s="8">
        <v>477.69094385359085</v>
      </c>
      <c r="K40" s="8">
        <v>469.29310712899104</v>
      </c>
      <c r="L40" s="8">
        <v>387.89823225986373</v>
      </c>
      <c r="M40" s="8">
        <v>360.92954683886398</v>
      </c>
      <c r="N40" s="8">
        <v>339.2523094072119</v>
      </c>
      <c r="O40" s="8">
        <v>317.69924107957121</v>
      </c>
      <c r="P40" s="8">
        <v>297.97528400707711</v>
      </c>
      <c r="Q40" s="8">
        <v>312.37102961891287</v>
      </c>
      <c r="R40" s="8">
        <v>305.95942603411117</v>
      </c>
      <c r="S40" s="8">
        <v>278.49044436732714</v>
      </c>
      <c r="T40" s="8">
        <v>301.69546247867305</v>
      </c>
      <c r="U40" s="8">
        <v>298.13384138755822</v>
      </c>
      <c r="V40" s="8">
        <v>302.4611705729921</v>
      </c>
      <c r="W40" s="8">
        <v>293.97467544623277</v>
      </c>
      <c r="X40" s="8">
        <v>327.45862537410108</v>
      </c>
      <c r="Y40" s="8">
        <v>248.80728766230339</v>
      </c>
      <c r="Z40" s="8">
        <v>245.37150053834532</v>
      </c>
    </row>
    <row r="41" spans="1:26" ht="11.25" customHeight="1" x14ac:dyDescent="0.2">
      <c r="A41" s="28" t="s">
        <v>68</v>
      </c>
      <c r="B41" s="7" t="s">
        <v>69</v>
      </c>
      <c r="C41" s="8">
        <v>1.669587591190138E-2</v>
      </c>
      <c r="D41" s="8">
        <v>1.7294595519537492E-2</v>
      </c>
      <c r="E41" s="8">
        <v>1.5319209677960809E-2</v>
      </c>
      <c r="F41" s="8">
        <v>9.0606233253885827E-3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0.14552093215208947</v>
      </c>
      <c r="H43" s="8">
        <v>6.8749217654278287E-3</v>
      </c>
      <c r="I43" s="8">
        <v>0</v>
      </c>
      <c r="J43" s="8">
        <v>1.4287921592762969E-2</v>
      </c>
      <c r="K43" s="8">
        <v>8.0569841007315946E-3</v>
      </c>
      <c r="L43" s="8">
        <v>5.5382842977750044E-3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0</v>
      </c>
      <c r="O61" s="49">
        <f t="shared" si="33"/>
        <v>0</v>
      </c>
      <c r="P61" s="49">
        <f t="shared" si="33"/>
        <v>0</v>
      </c>
      <c r="Q61" s="49">
        <f t="shared" si="33"/>
        <v>0</v>
      </c>
      <c r="R61" s="49">
        <f t="shared" si="33"/>
        <v>0</v>
      </c>
      <c r="S61" s="49">
        <f t="shared" si="33"/>
        <v>0</v>
      </c>
      <c r="T61" s="49">
        <f t="shared" si="33"/>
        <v>0</v>
      </c>
      <c r="U61" s="49">
        <f t="shared" si="33"/>
        <v>0</v>
      </c>
      <c r="V61" s="49">
        <f t="shared" si="33"/>
        <v>0</v>
      </c>
      <c r="W61" s="49">
        <f t="shared" si="33"/>
        <v>0</v>
      </c>
      <c r="X61" s="49">
        <f t="shared" si="33"/>
        <v>5.7325032055552981E-6</v>
      </c>
      <c r="Y61" s="49">
        <f t="shared" ref="Y61:Z61" si="34">SUM(Y62:Y72)</f>
        <v>0.28001917692054829</v>
      </c>
      <c r="Z61" s="49">
        <f t="shared" si="34"/>
        <v>0.75052978481601373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5.7325032055552981E-6</v>
      </c>
      <c r="Y71" s="52">
        <v>0.28001917692054829</v>
      </c>
      <c r="Z71" s="52">
        <v>0.75052978481601373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16453.5649101864</v>
      </c>
      <c r="D2" s="21">
        <f t="shared" ref="D2:X2" si="0">SUM(D3,D17,D22,D25,D26,D51,D52)</f>
        <v>16976.722517755203</v>
      </c>
      <c r="E2" s="21">
        <f t="shared" si="0"/>
        <v>16818.825758563762</v>
      </c>
      <c r="F2" s="21">
        <f t="shared" si="0"/>
        <v>17683.915366756799</v>
      </c>
      <c r="G2" s="21">
        <f t="shared" si="0"/>
        <v>17966.543014404</v>
      </c>
      <c r="H2" s="21">
        <f t="shared" si="0"/>
        <v>17638.694104226404</v>
      </c>
      <c r="I2" s="21">
        <f t="shared" si="0"/>
        <v>18034.283206717198</v>
      </c>
      <c r="J2" s="21">
        <f t="shared" si="0"/>
        <v>17597.501828384404</v>
      </c>
      <c r="K2" s="21">
        <f t="shared" si="0"/>
        <v>17340.243959793599</v>
      </c>
      <c r="L2" s="21">
        <f t="shared" si="0"/>
        <v>16896.228841357202</v>
      </c>
      <c r="M2" s="21">
        <f t="shared" si="0"/>
        <v>16015.234676554803</v>
      </c>
      <c r="N2" s="21">
        <f t="shared" si="0"/>
        <v>14332.094739014399</v>
      </c>
      <c r="O2" s="21">
        <f t="shared" si="0"/>
        <v>13914.745492017599</v>
      </c>
      <c r="P2" s="21">
        <f t="shared" si="0"/>
        <v>12651.116721692399</v>
      </c>
      <c r="Q2" s="21">
        <f t="shared" si="0"/>
        <v>11742.530355349203</v>
      </c>
      <c r="R2" s="21">
        <f t="shared" si="0"/>
        <v>12570.538153957199</v>
      </c>
      <c r="S2" s="21">
        <f t="shared" si="0"/>
        <v>13052.070133552799</v>
      </c>
      <c r="T2" s="21">
        <f t="shared" si="0"/>
        <v>13729.980129141601</v>
      </c>
      <c r="U2" s="21">
        <f t="shared" si="0"/>
        <v>13328.491633815598</v>
      </c>
      <c r="V2" s="21">
        <f t="shared" si="0"/>
        <v>13566.954569252404</v>
      </c>
      <c r="W2" s="21">
        <f t="shared" si="0"/>
        <v>11614.917484634401</v>
      </c>
      <c r="X2" s="21">
        <f t="shared" si="0"/>
        <v>12542.1640767792</v>
      </c>
      <c r="Y2" s="21">
        <f t="shared" ref="Y2:Z2" si="1">SUM(Y3,Y17,Y22,Y25,Y26,Y51,Y52)</f>
        <v>12998.202708006</v>
      </c>
      <c r="Z2" s="21">
        <f t="shared" si="1"/>
        <v>12277.427744843999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16453.5649101864</v>
      </c>
      <c r="D26" s="27">
        <f t="shared" ref="D26:X26" si="21">SUM(D27,D33)</f>
        <v>16976.722517755203</v>
      </c>
      <c r="E26" s="27">
        <f t="shared" si="21"/>
        <v>16818.825758563762</v>
      </c>
      <c r="F26" s="27">
        <f t="shared" si="21"/>
        <v>17683.915366756799</v>
      </c>
      <c r="G26" s="27">
        <f t="shared" si="21"/>
        <v>17966.543014404</v>
      </c>
      <c r="H26" s="27">
        <f t="shared" si="21"/>
        <v>17638.694104226404</v>
      </c>
      <c r="I26" s="27">
        <f t="shared" si="21"/>
        <v>18034.283206717198</v>
      </c>
      <c r="J26" s="27">
        <f t="shared" si="21"/>
        <v>17597.501828384404</v>
      </c>
      <c r="K26" s="27">
        <f t="shared" si="21"/>
        <v>17340.243959793599</v>
      </c>
      <c r="L26" s="27">
        <f t="shared" si="21"/>
        <v>16896.228841357202</v>
      </c>
      <c r="M26" s="27">
        <f t="shared" si="21"/>
        <v>16015.234676554803</v>
      </c>
      <c r="N26" s="27">
        <f t="shared" si="21"/>
        <v>14332.094739014399</v>
      </c>
      <c r="O26" s="27">
        <f t="shared" si="21"/>
        <v>13914.745492017599</v>
      </c>
      <c r="P26" s="27">
        <f t="shared" si="21"/>
        <v>12651.116721692399</v>
      </c>
      <c r="Q26" s="27">
        <f t="shared" si="21"/>
        <v>11742.530355349203</v>
      </c>
      <c r="R26" s="27">
        <f t="shared" si="21"/>
        <v>12570.538153957199</v>
      </c>
      <c r="S26" s="27">
        <f t="shared" si="21"/>
        <v>13052.070133552799</v>
      </c>
      <c r="T26" s="27">
        <f t="shared" si="21"/>
        <v>13729.980129141601</v>
      </c>
      <c r="U26" s="27">
        <f t="shared" si="21"/>
        <v>13328.491633815598</v>
      </c>
      <c r="V26" s="27">
        <f t="shared" si="21"/>
        <v>13566.954569252404</v>
      </c>
      <c r="W26" s="27">
        <f t="shared" si="21"/>
        <v>11614.917484634401</v>
      </c>
      <c r="X26" s="27">
        <f t="shared" si="21"/>
        <v>12542.1640767792</v>
      </c>
      <c r="Y26" s="27">
        <f t="shared" ref="Y26:Z26" si="22">SUM(Y27,Y33)</f>
        <v>12998.202708006</v>
      </c>
      <c r="Z26" s="27">
        <f t="shared" si="22"/>
        <v>12277.427744843999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16453.5649101864</v>
      </c>
      <c r="D33" s="19">
        <f t="shared" ref="D33:X33" si="27">SUM(D34:D50)</f>
        <v>16976.722517755203</v>
      </c>
      <c r="E33" s="19">
        <f t="shared" si="27"/>
        <v>16818.825758563762</v>
      </c>
      <c r="F33" s="19">
        <f t="shared" si="27"/>
        <v>17683.915366756799</v>
      </c>
      <c r="G33" s="19">
        <f t="shared" si="27"/>
        <v>17966.543014404</v>
      </c>
      <c r="H33" s="19">
        <f t="shared" si="27"/>
        <v>17638.694104226404</v>
      </c>
      <c r="I33" s="19">
        <f t="shared" si="27"/>
        <v>18034.283206717198</v>
      </c>
      <c r="J33" s="19">
        <f t="shared" si="27"/>
        <v>17597.501828384404</v>
      </c>
      <c r="K33" s="19">
        <f t="shared" si="27"/>
        <v>17340.243959793599</v>
      </c>
      <c r="L33" s="19">
        <f t="shared" si="27"/>
        <v>16896.228841357202</v>
      </c>
      <c r="M33" s="19">
        <f t="shared" si="27"/>
        <v>16015.234676554803</v>
      </c>
      <c r="N33" s="19">
        <f t="shared" si="27"/>
        <v>14332.094739014399</v>
      </c>
      <c r="O33" s="19">
        <f t="shared" si="27"/>
        <v>13914.745492017599</v>
      </c>
      <c r="P33" s="19">
        <f t="shared" si="27"/>
        <v>12651.116721692399</v>
      </c>
      <c r="Q33" s="19">
        <f t="shared" si="27"/>
        <v>11742.530355349203</v>
      </c>
      <c r="R33" s="19">
        <f t="shared" si="27"/>
        <v>12570.538153957199</v>
      </c>
      <c r="S33" s="19">
        <f t="shared" si="27"/>
        <v>13052.070133552799</v>
      </c>
      <c r="T33" s="19">
        <f t="shared" si="27"/>
        <v>13729.980129141601</v>
      </c>
      <c r="U33" s="19">
        <f t="shared" si="27"/>
        <v>13328.491633815598</v>
      </c>
      <c r="V33" s="19">
        <f t="shared" si="27"/>
        <v>13566.954569252404</v>
      </c>
      <c r="W33" s="19">
        <f t="shared" si="27"/>
        <v>11614.917484634401</v>
      </c>
      <c r="X33" s="19">
        <f t="shared" si="27"/>
        <v>12542.1640767792</v>
      </c>
      <c r="Y33" s="19">
        <f t="shared" ref="Y33:Z33" si="28">SUM(Y34:Y50)</f>
        <v>12998.202708006</v>
      </c>
      <c r="Z33" s="19">
        <f t="shared" si="28"/>
        <v>12277.427744843999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2.9846552400000008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3.0373563599999995</v>
      </c>
      <c r="K36" s="8">
        <f>FC_TRA_DNAVI_DCS_E!K36+FC_TRA_DNAVI_IWW_E!K36</f>
        <v>18.224365320000004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888.97956839999995</v>
      </c>
      <c r="D37" s="8">
        <f>FC_TRA_DNAVI_DCS_E!D37+FC_TRA_DNAVI_IWW_E!D37</f>
        <v>818.34978455999999</v>
      </c>
      <c r="E37" s="8">
        <f>FC_TRA_DNAVI_DCS_E!E37+FC_TRA_DNAVI_IWW_E!E37</f>
        <v>839.83974227999988</v>
      </c>
      <c r="F37" s="8">
        <f>FC_TRA_DNAVI_DCS_E!F37+FC_TRA_DNAVI_IWW_E!F37</f>
        <v>856.44862379999984</v>
      </c>
      <c r="G37" s="8">
        <f>FC_TRA_DNAVI_DCS_E!G37+FC_TRA_DNAVI_IWW_E!G37</f>
        <v>981.63768779999998</v>
      </c>
      <c r="H37" s="8">
        <f>FC_TRA_DNAVI_DCS_E!H37+FC_TRA_DNAVI_IWW_E!H37</f>
        <v>876.87230399999999</v>
      </c>
      <c r="I37" s="8">
        <f>FC_TRA_DNAVI_DCS_E!I37+FC_TRA_DNAVI_IWW_E!I37</f>
        <v>898.19037000000003</v>
      </c>
      <c r="J37" s="8">
        <f>FC_TRA_DNAVI_DCS_E!J37+FC_TRA_DNAVI_IWW_E!J37</f>
        <v>901.08009684000012</v>
      </c>
      <c r="K37" s="8">
        <f>FC_TRA_DNAVI_DCS_E!K37+FC_TRA_DNAVI_IWW_E!K37</f>
        <v>904.63219308000009</v>
      </c>
      <c r="L37" s="8">
        <f>FC_TRA_DNAVI_DCS_E!L37+FC_TRA_DNAVI_IWW_E!L37</f>
        <v>916.59500856000022</v>
      </c>
      <c r="M37" s="8">
        <f>FC_TRA_DNAVI_DCS_E!M37+FC_TRA_DNAVI_IWW_E!M37</f>
        <v>937.7257150800001</v>
      </c>
      <c r="N37" s="8">
        <f>FC_TRA_DNAVI_DCS_E!N37+FC_TRA_DNAVI_IWW_E!N37</f>
        <v>936.62725463999993</v>
      </c>
      <c r="O37" s="8">
        <f>FC_TRA_DNAVI_DCS_E!O37+FC_TRA_DNAVI_IWW_E!O37</f>
        <v>947.43422927999995</v>
      </c>
      <c r="P37" s="8">
        <f>FC_TRA_DNAVI_DCS_E!P37+FC_TRA_DNAVI_IWW_E!P37</f>
        <v>966.95179811999992</v>
      </c>
      <c r="Q37" s="8">
        <f>FC_TRA_DNAVI_DCS_E!Q37+FC_TRA_DNAVI_IWW_E!Q37</f>
        <v>970.82647200000031</v>
      </c>
      <c r="R37" s="8">
        <f>FC_TRA_DNAVI_DCS_E!R37+FC_TRA_DNAVI_IWW_E!R37</f>
        <v>1073.3872010399996</v>
      </c>
      <c r="S37" s="8">
        <f>FC_TRA_DNAVI_DCS_E!S37+FC_TRA_DNAVI_IWW_E!S37</f>
        <v>1079.1561765599997</v>
      </c>
      <c r="T37" s="8">
        <f>FC_TRA_DNAVI_DCS_E!T37+FC_TRA_DNAVI_IWW_E!T37</f>
        <v>1088.2514689200002</v>
      </c>
      <c r="U37" s="8">
        <f>FC_TRA_DNAVI_DCS_E!U37+FC_TRA_DNAVI_IWW_E!U37</f>
        <v>1099.58709168</v>
      </c>
      <c r="V37" s="8">
        <f>FC_TRA_DNAVI_DCS_E!V37+FC_TRA_DNAVI_IWW_E!V37</f>
        <v>1113.6712356000003</v>
      </c>
      <c r="W37" s="8">
        <f>FC_TRA_DNAVI_DCS_E!W37+FC_TRA_DNAVI_IWW_E!W37</f>
        <v>1001.65696092</v>
      </c>
      <c r="X37" s="8">
        <f>FC_TRA_DNAVI_DCS_E!X37+FC_TRA_DNAVI_IWW_E!X37</f>
        <v>1163.2369240799999</v>
      </c>
      <c r="Y37" s="8">
        <f>FC_TRA_DNAVI_DCS_E!Y37+FC_TRA_DNAVI_IWW_E!Y37</f>
        <v>1286.4675700799999</v>
      </c>
      <c r="Z37" s="8">
        <f>FC_TRA_DNAVI_DCS_E!Z37+FC_TRA_DNAVI_IWW_E!Z37</f>
        <v>1268.0928691199997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27.825300000000002</v>
      </c>
      <c r="D41" s="8">
        <f>FC_TRA_DNAVI_DCS_E!D41+FC_TRA_DNAVI_IWW_E!D41</f>
        <v>24.73371504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11298.853785866399</v>
      </c>
      <c r="D43" s="8">
        <f>FC_TRA_DNAVI_DCS_E!D43+FC_TRA_DNAVI_IWW_E!D43</f>
        <v>11532.869363995202</v>
      </c>
      <c r="E43" s="8">
        <f>FC_TRA_DNAVI_DCS_E!E43+FC_TRA_DNAVI_IWW_E!E43</f>
        <v>11344.269230083761</v>
      </c>
      <c r="F43" s="8">
        <f>FC_TRA_DNAVI_DCS_E!F43+FC_TRA_DNAVI_IWW_E!F43</f>
        <v>11725.417041436798</v>
      </c>
      <c r="G43" s="8">
        <f>FC_TRA_DNAVI_DCS_E!G43+FC_TRA_DNAVI_IWW_E!G43</f>
        <v>12230.580512123999</v>
      </c>
      <c r="H43" s="8">
        <f>FC_TRA_DNAVI_DCS_E!H43+FC_TRA_DNAVI_IWW_E!H43</f>
        <v>12343.469673506403</v>
      </c>
      <c r="I43" s="8">
        <f>FC_TRA_DNAVI_DCS_E!I43+FC_TRA_DNAVI_IWW_E!I43</f>
        <v>12133.189655917198</v>
      </c>
      <c r="J43" s="8">
        <f>FC_TRA_DNAVI_DCS_E!J43+FC_TRA_DNAVI_IWW_E!J43</f>
        <v>11404.308161984402</v>
      </c>
      <c r="K43" s="8">
        <f>FC_TRA_DNAVI_DCS_E!K43+FC_TRA_DNAVI_IWW_E!K43</f>
        <v>11395.012021473598</v>
      </c>
      <c r="L43" s="8">
        <f>FC_TRA_DNAVI_DCS_E!L43+FC_TRA_DNAVI_IWW_E!L43</f>
        <v>10207.1707184772</v>
      </c>
      <c r="M43" s="8">
        <f>FC_TRA_DNAVI_DCS_E!M43+FC_TRA_DNAVI_IWW_E!M43</f>
        <v>10493.8185461148</v>
      </c>
      <c r="N43" s="8">
        <f>FC_TRA_DNAVI_DCS_E!N43+FC_TRA_DNAVI_IWW_E!N43</f>
        <v>9691.1350945344002</v>
      </c>
      <c r="O43" s="8">
        <f>FC_TRA_DNAVI_DCS_E!O43+FC_TRA_DNAVI_IWW_E!O43</f>
        <v>9638.7357798575995</v>
      </c>
      <c r="P43" s="8">
        <f>FC_TRA_DNAVI_DCS_E!P43+FC_TRA_DNAVI_IWW_E!P43</f>
        <v>8651.0353336523985</v>
      </c>
      <c r="Q43" s="8">
        <f>FC_TRA_DNAVI_DCS_E!Q43+FC_TRA_DNAVI_IWW_E!Q43</f>
        <v>7874.7264352692018</v>
      </c>
      <c r="R43" s="8">
        <f>FC_TRA_DNAVI_DCS_E!R43+FC_TRA_DNAVI_IWW_E!R43</f>
        <v>8438.0058607571991</v>
      </c>
      <c r="S43" s="8">
        <f>FC_TRA_DNAVI_DCS_E!S43+FC_TRA_DNAVI_IWW_E!S43</f>
        <v>8281.3742081927994</v>
      </c>
      <c r="T43" s="8">
        <f>FC_TRA_DNAVI_DCS_E!T43+FC_TRA_DNAVI_IWW_E!T43</f>
        <v>8312.1537452616012</v>
      </c>
      <c r="U43" s="8">
        <f>FC_TRA_DNAVI_DCS_E!U43+FC_TRA_DNAVI_IWW_E!U43</f>
        <v>7818.3056655756009</v>
      </c>
      <c r="V43" s="8">
        <f>FC_TRA_DNAVI_DCS_E!V43+FC_TRA_DNAVI_IWW_E!V43</f>
        <v>7797.6468855324001</v>
      </c>
      <c r="W43" s="8">
        <f>FC_TRA_DNAVI_DCS_E!W43+FC_TRA_DNAVI_IWW_E!W43</f>
        <v>6935.7511809143998</v>
      </c>
      <c r="X43" s="8">
        <f>FC_TRA_DNAVI_DCS_E!X43+FC_TRA_DNAVI_IWW_E!X43</f>
        <v>7717.674619699199</v>
      </c>
      <c r="Y43" s="8">
        <f>FC_TRA_DNAVI_DCS_E!Y43+FC_TRA_DNAVI_IWW_E!Y43</f>
        <v>7744.5558728460001</v>
      </c>
      <c r="Z43" s="8">
        <f>FC_TRA_DNAVI_DCS_E!Z43+FC_TRA_DNAVI_IWW_E!Z43</f>
        <v>7404.238816883998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4237.9062559200011</v>
      </c>
      <c r="D44" s="8">
        <f>FC_TRA_DNAVI_DCS_E!D44+FC_TRA_DNAVI_IWW_E!D44</f>
        <v>4600.7696541599998</v>
      </c>
      <c r="E44" s="8">
        <f>FC_TRA_DNAVI_DCS_E!E44+FC_TRA_DNAVI_IWW_E!E44</f>
        <v>4631.7321309600011</v>
      </c>
      <c r="F44" s="8">
        <f>FC_TRA_DNAVI_DCS_E!F44+FC_TRA_DNAVI_IWW_E!F44</f>
        <v>5102.0497015200008</v>
      </c>
      <c r="G44" s="8">
        <f>FC_TRA_DNAVI_DCS_E!G44+FC_TRA_DNAVI_IWW_E!G44</f>
        <v>4754.32481448</v>
      </c>
      <c r="H44" s="8">
        <f>FC_TRA_DNAVI_DCS_E!H44+FC_TRA_DNAVI_IWW_E!H44</f>
        <v>4418.3521267200003</v>
      </c>
      <c r="I44" s="8">
        <f>FC_TRA_DNAVI_DCS_E!I44+FC_TRA_DNAVI_IWW_E!I44</f>
        <v>5002.9031808000018</v>
      </c>
      <c r="J44" s="8">
        <f>FC_TRA_DNAVI_DCS_E!J44+FC_TRA_DNAVI_IWW_E!J44</f>
        <v>5289.0762132000018</v>
      </c>
      <c r="K44" s="8">
        <f>FC_TRA_DNAVI_DCS_E!K44+FC_TRA_DNAVI_IWW_E!K44</f>
        <v>5022.3753799200013</v>
      </c>
      <c r="L44" s="8">
        <f>FC_TRA_DNAVI_DCS_E!L44+FC_TRA_DNAVI_IWW_E!L44</f>
        <v>5772.4631143200022</v>
      </c>
      <c r="M44" s="8">
        <f>FC_TRA_DNAVI_DCS_E!M44+FC_TRA_DNAVI_IWW_E!M44</f>
        <v>4583.6904153600017</v>
      </c>
      <c r="N44" s="8">
        <f>FC_TRA_DNAVI_DCS_E!N44+FC_TRA_DNAVI_IWW_E!N44</f>
        <v>3704.3323898400004</v>
      </c>
      <c r="O44" s="8">
        <f>FC_TRA_DNAVI_DCS_E!O44+FC_TRA_DNAVI_IWW_E!O44</f>
        <v>3328.57548288</v>
      </c>
      <c r="P44" s="8">
        <f>FC_TRA_DNAVI_DCS_E!P44+FC_TRA_DNAVI_IWW_E!P44</f>
        <v>3033.1295899199999</v>
      </c>
      <c r="Q44" s="8">
        <f>FC_TRA_DNAVI_DCS_E!Q44+FC_TRA_DNAVI_IWW_E!Q44</f>
        <v>2896.9774480800002</v>
      </c>
      <c r="R44" s="8">
        <f>FC_TRA_DNAVI_DCS_E!R44+FC_TRA_DNAVI_IWW_E!R44</f>
        <v>3059.1450921600003</v>
      </c>
      <c r="S44" s="8">
        <f>FC_TRA_DNAVI_DCS_E!S44+FC_TRA_DNAVI_IWW_E!S44</f>
        <v>3691.5397487999999</v>
      </c>
      <c r="T44" s="8">
        <f>FC_TRA_DNAVI_DCS_E!T44+FC_TRA_DNAVI_IWW_E!T44</f>
        <v>4329.5749149600006</v>
      </c>
      <c r="U44" s="8">
        <f>FC_TRA_DNAVI_DCS_E!U44+FC_TRA_DNAVI_IWW_E!U44</f>
        <v>4410.5872658399994</v>
      </c>
      <c r="V44" s="8">
        <f>FC_TRA_DNAVI_DCS_E!V44+FC_TRA_DNAVI_IWW_E!V44</f>
        <v>4655.6277400800018</v>
      </c>
      <c r="W44" s="8">
        <f>FC_TRA_DNAVI_DCS_E!W44+FC_TRA_DNAVI_IWW_E!W44</f>
        <v>3677.5035374400013</v>
      </c>
      <c r="X44" s="8">
        <f>FC_TRA_DNAVI_DCS_E!X44+FC_TRA_DNAVI_IWW_E!X44</f>
        <v>3661.2496303200005</v>
      </c>
      <c r="Y44" s="8">
        <f>FC_TRA_DNAVI_DCS_E!Y44+FC_TRA_DNAVI_IWW_E!Y44</f>
        <v>3966.9335928000005</v>
      </c>
      <c r="Z44" s="8">
        <f>FC_TRA_DNAVI_DCS_E!Z44+FC_TRA_DNAVI_IWW_E!Z44</f>
        <v>3604.8503865600005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0.24567228000000002</v>
      </c>
      <c r="Z46" s="8">
        <f>FC_TRA_DNAVI_DCS_E!Z46+FC_TRA_DNAVI_IWW_E!Z46</f>
        <v>0.24567228000000002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1.1610719999999998E-2</v>
      </c>
      <c r="V50" s="8">
        <f>FC_TRA_DNAVI_DCS_E!V50+FC_TRA_DNAVI_IWW_E!V50</f>
        <v>8.7080400000000002E-3</v>
      </c>
      <c r="W50" s="8">
        <f>FC_TRA_DNAVI_DCS_E!W50+FC_TRA_DNAVI_IWW_E!W50</f>
        <v>5.8053600000000016E-3</v>
      </c>
      <c r="X50" s="8">
        <f>FC_TRA_DNAVI_DCS_E!X50+FC_TRA_DNAVI_IWW_E!X50</f>
        <v>2.9026799999999999E-3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0.11208959999999998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3.811730400000001</v>
      </c>
      <c r="L61" s="49">
        <f t="shared" si="33"/>
        <v>8.4538598400000016</v>
      </c>
      <c r="M61" s="49">
        <f t="shared" si="33"/>
        <v>6.5116742400000005</v>
      </c>
      <c r="N61" s="49">
        <f t="shared" si="33"/>
        <v>11.05720416</v>
      </c>
      <c r="O61" s="49">
        <f t="shared" si="33"/>
        <v>11.1713904</v>
      </c>
      <c r="P61" s="49">
        <f t="shared" si="33"/>
        <v>9.2202839999999977</v>
      </c>
      <c r="Q61" s="49">
        <f t="shared" si="33"/>
        <v>13.7839104</v>
      </c>
      <c r="R61" s="49">
        <f t="shared" si="33"/>
        <v>11.933736479999997</v>
      </c>
      <c r="S61" s="49">
        <f t="shared" si="33"/>
        <v>23.208353280000001</v>
      </c>
      <c r="T61" s="49">
        <f t="shared" si="33"/>
        <v>25.204573439999997</v>
      </c>
      <c r="U61" s="49">
        <f t="shared" si="33"/>
        <v>31.989988799999999</v>
      </c>
      <c r="V61" s="49">
        <f t="shared" si="33"/>
        <v>47.236655519999999</v>
      </c>
      <c r="W61" s="49">
        <f t="shared" si="33"/>
        <v>51.412864319999997</v>
      </c>
      <c r="X61" s="49">
        <f t="shared" si="33"/>
        <v>62.586548640000004</v>
      </c>
      <c r="Y61" s="49">
        <f t="shared" ref="Y61:Z61" si="34">SUM(Y62:Y72)</f>
        <v>67.691540160000017</v>
      </c>
      <c r="Z61" s="49">
        <f t="shared" si="34"/>
        <v>74.113496639999994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0.11208959999999998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3.811730400000001</v>
      </c>
      <c r="L67" s="52">
        <f>FC_TRA_DNAVI_DCS_E!L67+FC_TRA_DNAVI_IWW_E!L67</f>
        <v>5.8342032000000019</v>
      </c>
      <c r="M67" s="52">
        <f>FC_TRA_DNAVI_DCS_E!M67+FC_TRA_DNAVI_IWW_E!M67</f>
        <v>6.5116742400000005</v>
      </c>
      <c r="N67" s="52">
        <f>FC_TRA_DNAVI_DCS_E!N67+FC_TRA_DNAVI_IWW_E!N67</f>
        <v>5.7969907200000002</v>
      </c>
      <c r="O67" s="52">
        <f>FC_TRA_DNAVI_DCS_E!O67+FC_TRA_DNAVI_IWW_E!O67</f>
        <v>5.8477118400000005</v>
      </c>
      <c r="P67" s="52">
        <f>FC_TRA_DNAVI_DCS_E!P67+FC_TRA_DNAVI_IWW_E!P67</f>
        <v>3.8897236799999986</v>
      </c>
      <c r="Q67" s="52">
        <f>FC_TRA_DNAVI_DCS_E!Q67+FC_TRA_DNAVI_IWW_E!Q67</f>
        <v>5.870651040000002</v>
      </c>
      <c r="R67" s="52">
        <f>FC_TRA_DNAVI_DCS_E!R67+FC_TRA_DNAVI_IWW_E!R67</f>
        <v>4.0120660799999985</v>
      </c>
      <c r="S67" s="52">
        <f>FC_TRA_DNAVI_DCS_E!S67+FC_TRA_DNAVI_IWW_E!S67</f>
        <v>4.2241262399999995</v>
      </c>
      <c r="T67" s="52">
        <f>FC_TRA_DNAVI_DCS_E!T67+FC_TRA_DNAVI_IWW_E!T67</f>
        <v>5.936664959999999</v>
      </c>
      <c r="U67" s="52">
        <f>FC_TRA_DNAVI_DCS_E!U67+FC_TRA_DNAVI_IWW_E!U67</f>
        <v>5.86682784</v>
      </c>
      <c r="V67" s="52">
        <f>FC_TRA_DNAVI_DCS_E!V67+FC_TRA_DNAVI_IWW_E!V67</f>
        <v>5.924430720000001</v>
      </c>
      <c r="W67" s="52">
        <f>FC_TRA_DNAVI_DCS_E!W67+FC_TRA_DNAVI_IWW_E!W67</f>
        <v>8.1569246399999997</v>
      </c>
      <c r="X67" s="52">
        <f>FC_TRA_DNAVI_DCS_E!X67+FC_TRA_DNAVI_IWW_E!X67</f>
        <v>12.700670400000003</v>
      </c>
      <c r="Y67" s="52">
        <f>FC_TRA_DNAVI_DCS_E!Y67+FC_TRA_DNAVI_IWW_E!Y67</f>
        <v>11.092632479999997</v>
      </c>
      <c r="Z67" s="52">
        <f>FC_TRA_DNAVI_DCS_E!Z67+FC_TRA_DNAVI_IWW_E!Z67</f>
        <v>11.421427680000001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2.0900160000000001E-2</v>
      </c>
      <c r="O68" s="52">
        <f>FC_TRA_DNAVI_DCS_E!O68+FC_TRA_DNAVI_IWW_E!O68</f>
        <v>6.0151679999999985E-2</v>
      </c>
      <c r="P68" s="52">
        <f>FC_TRA_DNAVI_DCS_E!P68+FC_TRA_DNAVI_IWW_E!P68</f>
        <v>6.4229759999999997E-2</v>
      </c>
      <c r="Q68" s="52">
        <f>FC_TRA_DNAVI_DCS_E!Q68+FC_TRA_DNAVI_IWW_E!Q68</f>
        <v>3.3389280000000007E-2</v>
      </c>
      <c r="R68" s="52">
        <f>FC_TRA_DNAVI_DCS_E!R68+FC_TRA_DNAVI_IWW_E!R68</f>
        <v>2.5233120000000001E-2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11.908758239999999</v>
      </c>
      <c r="W68" s="52">
        <f>FC_TRA_DNAVI_DCS_E!W68+FC_TRA_DNAVI_IWW_E!W68</f>
        <v>20.840518080000002</v>
      </c>
      <c r="X68" s="52">
        <f>FC_TRA_DNAVI_DCS_E!X68+FC_TRA_DNAVI_IWW_E!X68</f>
        <v>20.840518080000002</v>
      </c>
      <c r="Y68" s="52">
        <f>FC_TRA_DNAVI_DCS_E!Y68+FC_TRA_DNAVI_IWW_E!Y68</f>
        <v>20.840518080000002</v>
      </c>
      <c r="Z68" s="52">
        <f>FC_TRA_DNAVI_DCS_E!Z68+FC_TRA_DNAVI_IWW_E!Z68</f>
        <v>21.367100160000003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2.6196566399999996</v>
      </c>
      <c r="M69" s="52">
        <f>FC_TRA_DNAVI_DCS_E!M69+FC_TRA_DNAVI_IWW_E!M69</f>
        <v>0</v>
      </c>
      <c r="N69" s="52">
        <f>FC_TRA_DNAVI_DCS_E!N69+FC_TRA_DNAVI_IWW_E!N69</f>
        <v>5.2393132799999993</v>
      </c>
      <c r="O69" s="52">
        <f>FC_TRA_DNAVI_DCS_E!O69+FC_TRA_DNAVI_IWW_E!O69</f>
        <v>5.2635268799999997</v>
      </c>
      <c r="P69" s="52">
        <f>FC_TRA_DNAVI_DCS_E!P69+FC_TRA_DNAVI_IWW_E!P69</f>
        <v>5.2663305599999992</v>
      </c>
      <c r="Q69" s="52">
        <f>FC_TRA_DNAVI_DCS_E!Q69+FC_TRA_DNAVI_IWW_E!Q69</f>
        <v>7.879870079999999</v>
      </c>
      <c r="R69" s="52">
        <f>FC_TRA_DNAVI_DCS_E!R69+FC_TRA_DNAVI_IWW_E!R69</f>
        <v>7.8964372799999989</v>
      </c>
      <c r="S69" s="52">
        <f>FC_TRA_DNAVI_DCS_E!S69+FC_TRA_DNAVI_IWW_E!S69</f>
        <v>18.98422704</v>
      </c>
      <c r="T69" s="52">
        <f>FC_TRA_DNAVI_DCS_E!T69+FC_TRA_DNAVI_IWW_E!T69</f>
        <v>19.267908479999999</v>
      </c>
      <c r="U69" s="52">
        <f>FC_TRA_DNAVI_DCS_E!U69+FC_TRA_DNAVI_IWW_E!U69</f>
        <v>26.12316096</v>
      </c>
      <c r="V69" s="52">
        <f>FC_TRA_DNAVI_DCS_E!V69+FC_TRA_DNAVI_IWW_E!V69</f>
        <v>29.403466559999998</v>
      </c>
      <c r="W69" s="52">
        <f>FC_TRA_DNAVI_DCS_E!W69+FC_TRA_DNAVI_IWW_E!W69</f>
        <v>22.415421599999995</v>
      </c>
      <c r="X69" s="52">
        <f>FC_TRA_DNAVI_DCS_E!X69+FC_TRA_DNAVI_IWW_E!X69</f>
        <v>29.045360159999998</v>
      </c>
      <c r="Y69" s="52">
        <f>FC_TRA_DNAVI_DCS_E!Y69+FC_TRA_DNAVI_IWW_E!Y69</f>
        <v>35.758389600000008</v>
      </c>
      <c r="Z69" s="52">
        <f>FC_TRA_DNAVI_DCS_E!Z69+FC_TRA_DNAVI_IWW_E!Z69</f>
        <v>41.324968799999994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13033.345033032783</v>
      </c>
      <c r="D2" s="21">
        <f t="shared" ref="D2:X2" si="0">SUM(D3,D17,D22,D25,D26,D51,D52)</f>
        <v>13555.448306706719</v>
      </c>
      <c r="E2" s="21">
        <f t="shared" si="0"/>
        <v>13579.786408939441</v>
      </c>
      <c r="F2" s="21">
        <f t="shared" si="0"/>
        <v>14389.555145282937</v>
      </c>
      <c r="G2" s="21">
        <f t="shared" si="0"/>
        <v>14606.701719931581</v>
      </c>
      <c r="H2" s="21">
        <f t="shared" si="0"/>
        <v>14278.720078508328</v>
      </c>
      <c r="I2" s="21">
        <f t="shared" si="0"/>
        <v>15171.943905211721</v>
      </c>
      <c r="J2" s="21">
        <f t="shared" si="0"/>
        <v>14293.214268856949</v>
      </c>
      <c r="K2" s="21">
        <f t="shared" si="0"/>
        <v>14070.247620418748</v>
      </c>
      <c r="L2" s="21">
        <f t="shared" si="0"/>
        <v>13639.507519679717</v>
      </c>
      <c r="M2" s="21">
        <f t="shared" si="0"/>
        <v>12622.024121602964</v>
      </c>
      <c r="N2" s="21">
        <f t="shared" si="0"/>
        <v>10943.245018245898</v>
      </c>
      <c r="O2" s="21">
        <f t="shared" si="0"/>
        <v>10604.819850451828</v>
      </c>
      <c r="P2" s="21">
        <f t="shared" si="0"/>
        <v>9049.5998763250136</v>
      </c>
      <c r="Q2" s="21">
        <f t="shared" si="0"/>
        <v>8443.4525993137213</v>
      </c>
      <c r="R2" s="21">
        <f t="shared" si="0"/>
        <v>9042.5882216285991</v>
      </c>
      <c r="S2" s="21">
        <f t="shared" si="0"/>
        <v>9712.4076612080753</v>
      </c>
      <c r="T2" s="21">
        <f t="shared" si="0"/>
        <v>10541.933257065135</v>
      </c>
      <c r="U2" s="21">
        <f t="shared" si="0"/>
        <v>10152.47775014839</v>
      </c>
      <c r="V2" s="21">
        <f t="shared" si="0"/>
        <v>10305.409058896694</v>
      </c>
      <c r="W2" s="21">
        <f t="shared" si="0"/>
        <v>8663.5444467801863</v>
      </c>
      <c r="X2" s="21">
        <f t="shared" si="0"/>
        <v>9353.5245731753585</v>
      </c>
      <c r="Y2" s="21">
        <f t="shared" ref="Y2:Z2" si="1">SUM(Y3,Y17,Y22,Y25,Y26,Y51,Y52)</f>
        <v>10167.279151249462</v>
      </c>
      <c r="Z2" s="21">
        <f t="shared" si="1"/>
        <v>9489.7993222344958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13033.345033032783</v>
      </c>
      <c r="D26" s="27">
        <f t="shared" ref="D26:X26" si="21">SUM(D27,D33)</f>
        <v>13555.448306706719</v>
      </c>
      <c r="E26" s="27">
        <f t="shared" si="21"/>
        <v>13579.786408939441</v>
      </c>
      <c r="F26" s="27">
        <f t="shared" si="21"/>
        <v>14389.555145282937</v>
      </c>
      <c r="G26" s="27">
        <f t="shared" si="21"/>
        <v>14606.701719931581</v>
      </c>
      <c r="H26" s="27">
        <f t="shared" si="21"/>
        <v>14278.720078508328</v>
      </c>
      <c r="I26" s="27">
        <f t="shared" si="21"/>
        <v>15171.943905211721</v>
      </c>
      <c r="J26" s="27">
        <f t="shared" si="21"/>
        <v>14293.214268856949</v>
      </c>
      <c r="K26" s="27">
        <f t="shared" si="21"/>
        <v>14070.247620418748</v>
      </c>
      <c r="L26" s="27">
        <f t="shared" si="21"/>
        <v>13639.507519679717</v>
      </c>
      <c r="M26" s="27">
        <f t="shared" si="21"/>
        <v>12622.024121602964</v>
      </c>
      <c r="N26" s="27">
        <f t="shared" si="21"/>
        <v>10943.245018245898</v>
      </c>
      <c r="O26" s="27">
        <f t="shared" si="21"/>
        <v>10604.819850451828</v>
      </c>
      <c r="P26" s="27">
        <f t="shared" si="21"/>
        <v>9049.5998763250136</v>
      </c>
      <c r="Q26" s="27">
        <f t="shared" si="21"/>
        <v>8443.4525993137213</v>
      </c>
      <c r="R26" s="27">
        <f t="shared" si="21"/>
        <v>9042.5882216285991</v>
      </c>
      <c r="S26" s="27">
        <f t="shared" si="21"/>
        <v>9712.4076612080753</v>
      </c>
      <c r="T26" s="27">
        <f t="shared" si="21"/>
        <v>10541.933257065135</v>
      </c>
      <c r="U26" s="27">
        <f t="shared" si="21"/>
        <v>10152.47775014839</v>
      </c>
      <c r="V26" s="27">
        <f t="shared" si="21"/>
        <v>10305.409058896694</v>
      </c>
      <c r="W26" s="27">
        <f t="shared" si="21"/>
        <v>8663.5444467801863</v>
      </c>
      <c r="X26" s="27">
        <f t="shared" si="21"/>
        <v>9353.5245731753585</v>
      </c>
      <c r="Y26" s="27">
        <f t="shared" ref="Y26:Z26" si="22">SUM(Y27,Y33)</f>
        <v>10167.279151249462</v>
      </c>
      <c r="Z26" s="27">
        <f t="shared" si="22"/>
        <v>9489.7993222344958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13033.345033032783</v>
      </c>
      <c r="D33" s="19">
        <f t="shared" ref="D33:X33" si="27">SUM(D34:D50)</f>
        <v>13555.448306706719</v>
      </c>
      <c r="E33" s="19">
        <f t="shared" si="27"/>
        <v>13579.786408939441</v>
      </c>
      <c r="F33" s="19">
        <f t="shared" si="27"/>
        <v>14389.555145282937</v>
      </c>
      <c r="G33" s="19">
        <f t="shared" si="27"/>
        <v>14606.701719931581</v>
      </c>
      <c r="H33" s="19">
        <f t="shared" si="27"/>
        <v>14278.720078508328</v>
      </c>
      <c r="I33" s="19">
        <f t="shared" si="27"/>
        <v>15171.943905211721</v>
      </c>
      <c r="J33" s="19">
        <f t="shared" si="27"/>
        <v>14293.214268856949</v>
      </c>
      <c r="K33" s="19">
        <f t="shared" si="27"/>
        <v>14070.247620418748</v>
      </c>
      <c r="L33" s="19">
        <f t="shared" si="27"/>
        <v>13639.507519679717</v>
      </c>
      <c r="M33" s="19">
        <f t="shared" si="27"/>
        <v>12622.024121602964</v>
      </c>
      <c r="N33" s="19">
        <f t="shared" si="27"/>
        <v>10943.245018245898</v>
      </c>
      <c r="O33" s="19">
        <f t="shared" si="27"/>
        <v>10604.819850451828</v>
      </c>
      <c r="P33" s="19">
        <f t="shared" si="27"/>
        <v>9049.5998763250136</v>
      </c>
      <c r="Q33" s="19">
        <f t="shared" si="27"/>
        <v>8443.4525993137213</v>
      </c>
      <c r="R33" s="19">
        <f t="shared" si="27"/>
        <v>9042.5882216285991</v>
      </c>
      <c r="S33" s="19">
        <f t="shared" si="27"/>
        <v>9712.4076612080753</v>
      </c>
      <c r="T33" s="19">
        <f t="shared" si="27"/>
        <v>10541.933257065135</v>
      </c>
      <c r="U33" s="19">
        <f t="shared" si="27"/>
        <v>10152.47775014839</v>
      </c>
      <c r="V33" s="19">
        <f t="shared" si="27"/>
        <v>10305.409058896694</v>
      </c>
      <c r="W33" s="19">
        <f t="shared" si="27"/>
        <v>8663.5444467801863</v>
      </c>
      <c r="X33" s="19">
        <f t="shared" si="27"/>
        <v>9353.5245731753585</v>
      </c>
      <c r="Y33" s="19">
        <f t="shared" ref="Y33:Z33" si="28">SUM(Y34:Y50)</f>
        <v>10167.279151249462</v>
      </c>
      <c r="Z33" s="19">
        <f t="shared" si="28"/>
        <v>9489.7993222344958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2.9846552400000008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732.57184345268718</v>
      </c>
      <c r="D37" s="8">
        <v>646.10194899267458</v>
      </c>
      <c r="E37" s="8">
        <v>660.5483627480362</v>
      </c>
      <c r="F37" s="8">
        <v>640.24436143877313</v>
      </c>
      <c r="G37" s="8">
        <v>714.54080076389596</v>
      </c>
      <c r="H37" s="8">
        <v>666.52163997807713</v>
      </c>
      <c r="I37" s="8">
        <v>739.76308438933029</v>
      </c>
      <c r="J37" s="8">
        <v>674.33827140445101</v>
      </c>
      <c r="K37" s="8">
        <v>747.40998234993413</v>
      </c>
      <c r="L37" s="8">
        <v>717.81082736118583</v>
      </c>
      <c r="M37" s="8">
        <v>759.02488587637163</v>
      </c>
      <c r="N37" s="8">
        <v>758.17955222417925</v>
      </c>
      <c r="O37" s="8">
        <v>732.63860400989097</v>
      </c>
      <c r="P37" s="8">
        <v>625.21918618186646</v>
      </c>
      <c r="Q37" s="8">
        <v>740.07764214556255</v>
      </c>
      <c r="R37" s="8">
        <v>768.94911757156228</v>
      </c>
      <c r="S37" s="8">
        <v>727.97970215305179</v>
      </c>
      <c r="T37" s="8">
        <v>773.73271448198716</v>
      </c>
      <c r="U37" s="8">
        <v>811.37736061273404</v>
      </c>
      <c r="V37" s="8">
        <v>818.29071210890675</v>
      </c>
      <c r="W37" s="8">
        <v>733.06551787746741</v>
      </c>
      <c r="X37" s="8">
        <v>855.26440176891936</v>
      </c>
      <c r="Y37" s="8">
        <v>958.24947281631239</v>
      </c>
      <c r="Z37" s="8">
        <v>987.72042547486353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1.6169368776390549</v>
      </c>
      <c r="D41" s="8">
        <v>1.2175600234988384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8737.3131853243522</v>
      </c>
      <c r="D43" s="8">
        <v>9034.4135446359742</v>
      </c>
      <c r="E43" s="8">
        <v>8896.0177281329579</v>
      </c>
      <c r="F43" s="8">
        <v>9299.7087601379317</v>
      </c>
      <c r="G43" s="8">
        <v>9577.6705620572957</v>
      </c>
      <c r="H43" s="8">
        <v>9504.0812824544792</v>
      </c>
      <c r="I43" s="8">
        <v>9526.452503900704</v>
      </c>
      <c r="J43" s="8">
        <v>8458.4873899880331</v>
      </c>
      <c r="K43" s="8">
        <v>8377.5164868489246</v>
      </c>
      <c r="L43" s="8">
        <v>7232.6215968498636</v>
      </c>
      <c r="M43" s="8">
        <v>7350.5097308750592</v>
      </c>
      <c r="N43" s="8">
        <v>6514.904474412413</v>
      </c>
      <c r="O43" s="8">
        <v>6584.5433492230859</v>
      </c>
      <c r="P43" s="8">
        <v>5437.5326330284261</v>
      </c>
      <c r="Q43" s="8">
        <v>4833.2758282020222</v>
      </c>
      <c r="R43" s="8">
        <v>5237.2711196762248</v>
      </c>
      <c r="S43" s="8">
        <v>5311.8344188590991</v>
      </c>
      <c r="T43" s="8">
        <v>5456.1316979297244</v>
      </c>
      <c r="U43" s="8">
        <v>4946.6244709258008</v>
      </c>
      <c r="V43" s="8">
        <v>4844.5849219056645</v>
      </c>
      <c r="W43" s="8">
        <v>4264.9471284906322</v>
      </c>
      <c r="X43" s="8">
        <v>4850.6818464204043</v>
      </c>
      <c r="Y43" s="8">
        <v>5255.5908795465175</v>
      </c>
      <c r="Z43" s="8">
        <v>4908.3800685718115</v>
      </c>
    </row>
    <row r="44" spans="1:26" ht="11.25" customHeight="1" x14ac:dyDescent="0.2">
      <c r="A44" s="28" t="s">
        <v>74</v>
      </c>
      <c r="B44" s="7" t="s">
        <v>75</v>
      </c>
      <c r="C44" s="8">
        <v>3561.8430673781031</v>
      </c>
      <c r="D44" s="8">
        <v>3873.7152530545723</v>
      </c>
      <c r="E44" s="8">
        <v>4020.2356628184466</v>
      </c>
      <c r="F44" s="8">
        <v>4449.6020237062312</v>
      </c>
      <c r="G44" s="8">
        <v>4314.4903571103896</v>
      </c>
      <c r="H44" s="8">
        <v>4108.1171560757721</v>
      </c>
      <c r="I44" s="8">
        <v>4905.728316921688</v>
      </c>
      <c r="J44" s="8">
        <v>5160.3886074644652</v>
      </c>
      <c r="K44" s="8">
        <v>4945.3211512198877</v>
      </c>
      <c r="L44" s="8">
        <v>5689.0750954686673</v>
      </c>
      <c r="M44" s="8">
        <v>4512.4895048515336</v>
      </c>
      <c r="N44" s="8">
        <v>3670.1609916093062</v>
      </c>
      <c r="O44" s="8">
        <v>3287.6378972188509</v>
      </c>
      <c r="P44" s="8">
        <v>2986.8480571147211</v>
      </c>
      <c r="Q44" s="8">
        <v>2870.099128966136</v>
      </c>
      <c r="R44" s="8">
        <v>3036.3679843808118</v>
      </c>
      <c r="S44" s="8">
        <v>3672.5935401959237</v>
      </c>
      <c r="T44" s="8">
        <v>4312.0688446534223</v>
      </c>
      <c r="U44" s="8">
        <v>4394.4643078898562</v>
      </c>
      <c r="V44" s="8">
        <v>4642.5247168421211</v>
      </c>
      <c r="W44" s="8">
        <v>3665.5259950520858</v>
      </c>
      <c r="X44" s="8">
        <v>3647.5754223060353</v>
      </c>
      <c r="Y44" s="8">
        <v>3953.4218266894982</v>
      </c>
      <c r="Z44" s="8">
        <v>3593.6825591918291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1.6972197133600795E-2</v>
      </c>
      <c r="Z46" s="8">
        <v>1.6268995990032273E-2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1.1610719999999998E-2</v>
      </c>
      <c r="V50" s="8">
        <v>8.7080400000000002E-3</v>
      </c>
      <c r="W50" s="8">
        <v>5.8053600000000016E-3</v>
      </c>
      <c r="X50" s="8">
        <v>2.9026799999999999E-3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3.4579322658788008</v>
      </c>
      <c r="L61" s="49">
        <f t="shared" si="33"/>
        <v>7.9396736326432107</v>
      </c>
      <c r="M61" s="49">
        <f t="shared" si="33"/>
        <v>6.169788933316199</v>
      </c>
      <c r="N61" s="49">
        <f t="shared" si="33"/>
        <v>10.731708550191005</v>
      </c>
      <c r="O61" s="49">
        <f t="shared" si="33"/>
        <v>10.478017754452388</v>
      </c>
      <c r="P61" s="49">
        <f t="shared" si="33"/>
        <v>8.6058124003362195</v>
      </c>
      <c r="Q61" s="49">
        <f t="shared" si="33"/>
        <v>12.984167553858098</v>
      </c>
      <c r="R61" s="49">
        <f t="shared" si="33"/>
        <v>11.44763469204185</v>
      </c>
      <c r="S61" s="49">
        <f t="shared" si="33"/>
        <v>21.228878533952987</v>
      </c>
      <c r="T61" s="49">
        <f t="shared" si="33"/>
        <v>22.613949056788037</v>
      </c>
      <c r="U61" s="49">
        <f t="shared" si="33"/>
        <v>25.109216416051222</v>
      </c>
      <c r="V61" s="49">
        <f t="shared" si="33"/>
        <v>36.106568615766967</v>
      </c>
      <c r="W61" s="49">
        <f t="shared" si="33"/>
        <v>44.041255546415599</v>
      </c>
      <c r="X61" s="49">
        <f t="shared" si="33"/>
        <v>54.787417500532158</v>
      </c>
      <c r="Y61" s="49">
        <f t="shared" ref="Y61:Z61" si="34">SUM(Y62:Y72)</f>
        <v>59.493490754695657</v>
      </c>
      <c r="Z61" s="49">
        <f t="shared" si="34"/>
        <v>65.080573639056041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3.4579322658788008</v>
      </c>
      <c r="L67" s="52">
        <v>5.320016992643211</v>
      </c>
      <c r="M67" s="52">
        <v>6.169788933316199</v>
      </c>
      <c r="N67" s="52">
        <v>5.4714951101910057</v>
      </c>
      <c r="O67" s="52">
        <v>5.1785527944523881</v>
      </c>
      <c r="P67" s="52">
        <v>3.3022693603362199</v>
      </c>
      <c r="Q67" s="52">
        <v>5.1060816338580999</v>
      </c>
      <c r="R67" s="52">
        <v>3.5636865320418507</v>
      </c>
      <c r="S67" s="52">
        <v>3.8763976316115691</v>
      </c>
      <c r="T67" s="52">
        <v>5.4262215140389376</v>
      </c>
      <c r="U67" s="52">
        <v>5.4530661997944447</v>
      </c>
      <c r="V67" s="52">
        <v>5.6491629885628019</v>
      </c>
      <c r="W67" s="52">
        <v>7.4259635684599266</v>
      </c>
      <c r="X67" s="52">
        <v>10.803751444602696</v>
      </c>
      <c r="Y67" s="52">
        <v>9.6833653895405014</v>
      </c>
      <c r="Z67" s="52">
        <v>9.2899732253800735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2.0900160000000001E-2</v>
      </c>
      <c r="O68" s="52">
        <v>6.0151679999999985E-2</v>
      </c>
      <c r="P68" s="52">
        <v>6.4229759999999997E-2</v>
      </c>
      <c r="Q68" s="52">
        <v>3.3389280000000007E-2</v>
      </c>
      <c r="R68" s="52">
        <v>2.5233120000000001E-2</v>
      </c>
      <c r="S68" s="52">
        <v>0</v>
      </c>
      <c r="T68" s="52">
        <v>0</v>
      </c>
      <c r="U68" s="52">
        <v>0</v>
      </c>
      <c r="V68" s="52">
        <v>11.861683247914881</v>
      </c>
      <c r="W68" s="52">
        <v>20.706985262707597</v>
      </c>
      <c r="X68" s="52">
        <v>20.634581862188373</v>
      </c>
      <c r="Y68" s="52">
        <v>20.658051932883833</v>
      </c>
      <c r="Z68" s="52">
        <v>21.091476580086969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2.6196566399999996</v>
      </c>
      <c r="M69" s="52">
        <v>0</v>
      </c>
      <c r="N69" s="52">
        <v>5.2393132799999993</v>
      </c>
      <c r="O69" s="52">
        <v>5.2393132799999993</v>
      </c>
      <c r="P69" s="52">
        <v>5.2393132799999993</v>
      </c>
      <c r="Q69" s="52">
        <v>7.8446966399999987</v>
      </c>
      <c r="R69" s="52">
        <v>7.858715039999999</v>
      </c>
      <c r="S69" s="52">
        <v>17.352480902341419</v>
      </c>
      <c r="T69" s="52">
        <v>17.187727542749101</v>
      </c>
      <c r="U69" s="52">
        <v>19.656150216256776</v>
      </c>
      <c r="V69" s="52">
        <v>18.595722379289285</v>
      </c>
      <c r="W69" s="52">
        <v>15.90830671524807</v>
      </c>
      <c r="X69" s="52">
        <v>23.349084193741085</v>
      </c>
      <c r="Y69" s="52">
        <v>29.152073432271322</v>
      </c>
      <c r="Z69" s="52">
        <v>34.699123833589006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3420.2198771536168</v>
      </c>
      <c r="D2" s="21">
        <f t="shared" ref="D2:X2" si="0">SUM(D3,D17,D22,D25,D26,D51,D52)</f>
        <v>3421.2742110484824</v>
      </c>
      <c r="E2" s="21">
        <f t="shared" si="0"/>
        <v>3239.0393496243205</v>
      </c>
      <c r="F2" s="21">
        <f t="shared" si="0"/>
        <v>3294.3602214738617</v>
      </c>
      <c r="G2" s="21">
        <f t="shared" si="0"/>
        <v>3359.8412944724168</v>
      </c>
      <c r="H2" s="21">
        <f t="shared" si="0"/>
        <v>3359.9740257180738</v>
      </c>
      <c r="I2" s="21">
        <f t="shared" si="0"/>
        <v>2862.339301505478</v>
      </c>
      <c r="J2" s="21">
        <f t="shared" si="0"/>
        <v>3304.2875595274545</v>
      </c>
      <c r="K2" s="21">
        <f t="shared" si="0"/>
        <v>3269.9963393748535</v>
      </c>
      <c r="L2" s="21">
        <f t="shared" si="0"/>
        <v>3256.7213216774853</v>
      </c>
      <c r="M2" s="21">
        <f t="shared" si="0"/>
        <v>3393.2105549518374</v>
      </c>
      <c r="N2" s="21">
        <f t="shared" si="0"/>
        <v>3388.8497207685027</v>
      </c>
      <c r="O2" s="21">
        <f t="shared" si="0"/>
        <v>3309.9256415657715</v>
      </c>
      <c r="P2" s="21">
        <f t="shared" si="0"/>
        <v>3601.516845367385</v>
      </c>
      <c r="Q2" s="21">
        <f t="shared" si="0"/>
        <v>3299.0777560354809</v>
      </c>
      <c r="R2" s="21">
        <f t="shared" si="0"/>
        <v>3527.9499323286009</v>
      </c>
      <c r="S2" s="21">
        <f t="shared" si="0"/>
        <v>3339.6624723447253</v>
      </c>
      <c r="T2" s="21">
        <f t="shared" si="0"/>
        <v>3188.0468720764679</v>
      </c>
      <c r="U2" s="21">
        <f t="shared" si="0"/>
        <v>3176.0138836672086</v>
      </c>
      <c r="V2" s="21">
        <f t="shared" si="0"/>
        <v>3261.5455103557092</v>
      </c>
      <c r="W2" s="21">
        <f t="shared" si="0"/>
        <v>2951.3730378542159</v>
      </c>
      <c r="X2" s="21">
        <f t="shared" si="0"/>
        <v>3188.6395036038407</v>
      </c>
      <c r="Y2" s="21">
        <f t="shared" ref="Y2:Z2" si="1">SUM(Y3,Y17,Y22,Y25,Y26,Y51,Y52)</f>
        <v>2830.9235567565383</v>
      </c>
      <c r="Z2" s="21">
        <f t="shared" si="1"/>
        <v>2787.628422609504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3420.2198771536168</v>
      </c>
      <c r="D26" s="27">
        <f t="shared" ref="D26:X26" si="21">SUM(D27,D33)</f>
        <v>3421.2742110484824</v>
      </c>
      <c r="E26" s="27">
        <f t="shared" si="21"/>
        <v>3239.0393496243205</v>
      </c>
      <c r="F26" s="27">
        <f t="shared" si="21"/>
        <v>3294.3602214738617</v>
      </c>
      <c r="G26" s="27">
        <f t="shared" si="21"/>
        <v>3359.8412944724168</v>
      </c>
      <c r="H26" s="27">
        <f t="shared" si="21"/>
        <v>3359.9740257180738</v>
      </c>
      <c r="I26" s="27">
        <f t="shared" si="21"/>
        <v>2862.339301505478</v>
      </c>
      <c r="J26" s="27">
        <f t="shared" si="21"/>
        <v>3304.2875595274545</v>
      </c>
      <c r="K26" s="27">
        <f t="shared" si="21"/>
        <v>3269.9963393748535</v>
      </c>
      <c r="L26" s="27">
        <f t="shared" si="21"/>
        <v>3256.7213216774853</v>
      </c>
      <c r="M26" s="27">
        <f t="shared" si="21"/>
        <v>3393.2105549518374</v>
      </c>
      <c r="N26" s="27">
        <f t="shared" si="21"/>
        <v>3388.8497207685027</v>
      </c>
      <c r="O26" s="27">
        <f t="shared" si="21"/>
        <v>3309.9256415657715</v>
      </c>
      <c r="P26" s="27">
        <f t="shared" si="21"/>
        <v>3601.516845367385</v>
      </c>
      <c r="Q26" s="27">
        <f t="shared" si="21"/>
        <v>3299.0777560354809</v>
      </c>
      <c r="R26" s="27">
        <f t="shared" si="21"/>
        <v>3527.9499323286009</v>
      </c>
      <c r="S26" s="27">
        <f t="shared" si="21"/>
        <v>3339.6624723447253</v>
      </c>
      <c r="T26" s="27">
        <f t="shared" si="21"/>
        <v>3188.0468720764679</v>
      </c>
      <c r="U26" s="27">
        <f t="shared" si="21"/>
        <v>3176.0138836672086</v>
      </c>
      <c r="V26" s="27">
        <f t="shared" si="21"/>
        <v>3261.5455103557092</v>
      </c>
      <c r="W26" s="27">
        <f t="shared" si="21"/>
        <v>2951.3730378542159</v>
      </c>
      <c r="X26" s="27">
        <f t="shared" si="21"/>
        <v>3188.6395036038407</v>
      </c>
      <c r="Y26" s="27">
        <f t="shared" ref="Y26:Z26" si="22">SUM(Y27,Y33)</f>
        <v>2830.9235567565383</v>
      </c>
      <c r="Z26" s="27">
        <f t="shared" si="22"/>
        <v>2787.628422609504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3420.2198771536168</v>
      </c>
      <c r="D33" s="19">
        <f t="shared" ref="D33:X33" si="27">SUM(D34:D50)</f>
        <v>3421.2742110484824</v>
      </c>
      <c r="E33" s="19">
        <f t="shared" si="27"/>
        <v>3239.0393496243205</v>
      </c>
      <c r="F33" s="19">
        <f t="shared" si="27"/>
        <v>3294.3602214738617</v>
      </c>
      <c r="G33" s="19">
        <f t="shared" si="27"/>
        <v>3359.8412944724168</v>
      </c>
      <c r="H33" s="19">
        <f t="shared" si="27"/>
        <v>3359.9740257180738</v>
      </c>
      <c r="I33" s="19">
        <f t="shared" si="27"/>
        <v>2862.339301505478</v>
      </c>
      <c r="J33" s="19">
        <f t="shared" si="27"/>
        <v>3304.2875595274545</v>
      </c>
      <c r="K33" s="19">
        <f t="shared" si="27"/>
        <v>3269.9963393748535</v>
      </c>
      <c r="L33" s="19">
        <f t="shared" si="27"/>
        <v>3256.7213216774853</v>
      </c>
      <c r="M33" s="19">
        <f t="shared" si="27"/>
        <v>3393.2105549518374</v>
      </c>
      <c r="N33" s="19">
        <f t="shared" si="27"/>
        <v>3388.8497207685027</v>
      </c>
      <c r="O33" s="19">
        <f t="shared" si="27"/>
        <v>3309.9256415657715</v>
      </c>
      <c r="P33" s="19">
        <f t="shared" si="27"/>
        <v>3601.516845367385</v>
      </c>
      <c r="Q33" s="19">
        <f t="shared" si="27"/>
        <v>3299.0777560354809</v>
      </c>
      <c r="R33" s="19">
        <f t="shared" si="27"/>
        <v>3527.9499323286009</v>
      </c>
      <c r="S33" s="19">
        <f t="shared" si="27"/>
        <v>3339.6624723447253</v>
      </c>
      <c r="T33" s="19">
        <f t="shared" si="27"/>
        <v>3188.0468720764679</v>
      </c>
      <c r="U33" s="19">
        <f t="shared" si="27"/>
        <v>3176.0138836672086</v>
      </c>
      <c r="V33" s="19">
        <f t="shared" si="27"/>
        <v>3261.5455103557092</v>
      </c>
      <c r="W33" s="19">
        <f t="shared" si="27"/>
        <v>2951.3730378542159</v>
      </c>
      <c r="X33" s="19">
        <f t="shared" si="27"/>
        <v>3188.6395036038407</v>
      </c>
      <c r="Y33" s="19">
        <f t="shared" ref="Y33:Z33" si="28">SUM(Y34:Y50)</f>
        <v>2830.9235567565383</v>
      </c>
      <c r="Z33" s="19">
        <f t="shared" si="28"/>
        <v>2787.628422609504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3.0373563599999995</v>
      </c>
      <c r="K36" s="8">
        <v>18.224365320000004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156.4077249473128</v>
      </c>
      <c r="D37" s="8">
        <v>172.24783556732547</v>
      </c>
      <c r="E37" s="8">
        <v>179.29137953196371</v>
      </c>
      <c r="F37" s="8">
        <v>216.20426236122671</v>
      </c>
      <c r="G37" s="8">
        <v>267.09688703610402</v>
      </c>
      <c r="H37" s="8">
        <v>210.35066402192288</v>
      </c>
      <c r="I37" s="8">
        <v>158.4272856106698</v>
      </c>
      <c r="J37" s="8">
        <v>226.74182543554912</v>
      </c>
      <c r="K37" s="8">
        <v>157.22221073006594</v>
      </c>
      <c r="L37" s="8">
        <v>198.78418119881439</v>
      </c>
      <c r="M37" s="8">
        <v>178.70082920362847</v>
      </c>
      <c r="N37" s="8">
        <v>178.44770241582069</v>
      </c>
      <c r="O37" s="8">
        <v>214.79562527010899</v>
      </c>
      <c r="P37" s="8">
        <v>341.73261193813352</v>
      </c>
      <c r="Q37" s="8">
        <v>230.74882985443773</v>
      </c>
      <c r="R37" s="8">
        <v>304.43808346843741</v>
      </c>
      <c r="S37" s="8">
        <v>351.17647440694793</v>
      </c>
      <c r="T37" s="8">
        <v>314.5187544380131</v>
      </c>
      <c r="U37" s="8">
        <v>288.20973106726592</v>
      </c>
      <c r="V37" s="8">
        <v>295.38052349109341</v>
      </c>
      <c r="W37" s="8">
        <v>268.59144304253255</v>
      </c>
      <c r="X37" s="8">
        <v>307.97252231108047</v>
      </c>
      <c r="Y37" s="8">
        <v>328.21809726368747</v>
      </c>
      <c r="Z37" s="8">
        <v>280.37244364513629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26.208363122360947</v>
      </c>
      <c r="D41" s="8">
        <v>23.516155016501163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2561.5406005420455</v>
      </c>
      <c r="D43" s="8">
        <v>2498.4558193592275</v>
      </c>
      <c r="E43" s="8">
        <v>2448.2515019508023</v>
      </c>
      <c r="F43" s="8">
        <v>2425.708281298866</v>
      </c>
      <c r="G43" s="8">
        <v>2652.909950066703</v>
      </c>
      <c r="H43" s="8">
        <v>2839.3883910519226</v>
      </c>
      <c r="I43" s="8">
        <v>2606.7371520164947</v>
      </c>
      <c r="J43" s="8">
        <v>2945.8207719963693</v>
      </c>
      <c r="K43" s="8">
        <v>3017.4955346246734</v>
      </c>
      <c r="L43" s="8">
        <v>2974.5491216273363</v>
      </c>
      <c r="M43" s="8">
        <v>3143.3088152397409</v>
      </c>
      <c r="N43" s="8">
        <v>3176.2306201219876</v>
      </c>
      <c r="O43" s="8">
        <v>3054.1924306345136</v>
      </c>
      <c r="P43" s="8">
        <v>3213.5027006239725</v>
      </c>
      <c r="Q43" s="8">
        <v>3041.4506070671791</v>
      </c>
      <c r="R43" s="8">
        <v>3200.7347410809748</v>
      </c>
      <c r="S43" s="8">
        <v>2969.5397893337013</v>
      </c>
      <c r="T43" s="8">
        <v>2856.0220473318764</v>
      </c>
      <c r="U43" s="8">
        <v>2871.6811946497996</v>
      </c>
      <c r="V43" s="8">
        <v>2953.0619636267356</v>
      </c>
      <c r="W43" s="8">
        <v>2670.8040524237676</v>
      </c>
      <c r="X43" s="8">
        <v>2866.9927732787951</v>
      </c>
      <c r="Y43" s="8">
        <v>2488.9649932994821</v>
      </c>
      <c r="Z43" s="8">
        <v>2495.8587483121864</v>
      </c>
    </row>
    <row r="44" spans="1:26" ht="11.25" customHeight="1" x14ac:dyDescent="0.2">
      <c r="A44" s="28" t="s">
        <v>74</v>
      </c>
      <c r="B44" s="7" t="s">
        <v>75</v>
      </c>
      <c r="C44" s="8">
        <v>676.06318854189749</v>
      </c>
      <c r="D44" s="8">
        <v>727.05440110542804</v>
      </c>
      <c r="E44" s="8">
        <v>611.49646814155449</v>
      </c>
      <c r="F44" s="8">
        <v>652.44767781376925</v>
      </c>
      <c r="G44" s="8">
        <v>439.83445736961011</v>
      </c>
      <c r="H44" s="8">
        <v>310.23497064422833</v>
      </c>
      <c r="I44" s="8">
        <v>97.174863878313502</v>
      </c>
      <c r="J44" s="8">
        <v>128.68760573553629</v>
      </c>
      <c r="K44" s="8">
        <v>77.054228700113939</v>
      </c>
      <c r="L44" s="8">
        <v>83.388018851334905</v>
      </c>
      <c r="M44" s="8">
        <v>71.200910508467842</v>
      </c>
      <c r="N44" s="8">
        <v>34.171398230694052</v>
      </c>
      <c r="O44" s="8">
        <v>40.937585661149051</v>
      </c>
      <c r="P44" s="8">
        <v>46.281532805278644</v>
      </c>
      <c r="Q44" s="8">
        <v>26.878319113864194</v>
      </c>
      <c r="R44" s="8">
        <v>22.777107779188604</v>
      </c>
      <c r="S44" s="8">
        <v>18.94620860407619</v>
      </c>
      <c r="T44" s="8">
        <v>17.506070306578142</v>
      </c>
      <c r="U44" s="8">
        <v>16.122957950143473</v>
      </c>
      <c r="V44" s="8">
        <v>13.103023237880336</v>
      </c>
      <c r="W44" s="8">
        <v>11.97754238791549</v>
      </c>
      <c r="X44" s="8">
        <v>13.674208013965201</v>
      </c>
      <c r="Y44" s="8">
        <v>13.511766110502361</v>
      </c>
      <c r="Z44" s="8">
        <v>11.167827368171251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0.22870008286639923</v>
      </c>
      <c r="Z46" s="8">
        <v>0.22940328400996776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0.11208959999999998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0.35379813412120004</v>
      </c>
      <c r="L61" s="49">
        <f t="shared" si="33"/>
        <v>0.51418620735679088</v>
      </c>
      <c r="M61" s="49">
        <f t="shared" si="33"/>
        <v>0.3418853066838014</v>
      </c>
      <c r="N61" s="49">
        <f t="shared" si="33"/>
        <v>0.32549560980899411</v>
      </c>
      <c r="O61" s="49">
        <f t="shared" si="33"/>
        <v>0.69337264554761224</v>
      </c>
      <c r="P61" s="49">
        <f t="shared" si="33"/>
        <v>0.61447159966377884</v>
      </c>
      <c r="Q61" s="49">
        <f t="shared" si="33"/>
        <v>0.79974284614190239</v>
      </c>
      <c r="R61" s="49">
        <f t="shared" si="33"/>
        <v>0.48610178795814796</v>
      </c>
      <c r="S61" s="49">
        <f t="shared" si="33"/>
        <v>1.9794747460470108</v>
      </c>
      <c r="T61" s="49">
        <f t="shared" si="33"/>
        <v>2.59062438321196</v>
      </c>
      <c r="U61" s="49">
        <f t="shared" si="33"/>
        <v>6.8807723839487789</v>
      </c>
      <c r="V61" s="49">
        <f t="shared" si="33"/>
        <v>11.130086904233032</v>
      </c>
      <c r="W61" s="49">
        <f t="shared" si="33"/>
        <v>7.3716087735844056</v>
      </c>
      <c r="X61" s="49">
        <f t="shared" si="33"/>
        <v>7.7991311394678489</v>
      </c>
      <c r="Y61" s="49">
        <f t="shared" ref="Y61:Z61" si="34">SUM(Y62:Y72)</f>
        <v>8.1980494053043493</v>
      </c>
      <c r="Z61" s="49">
        <f t="shared" si="34"/>
        <v>9.032923000943951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0.11208959999999998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0.35379813412120004</v>
      </c>
      <c r="L67" s="52">
        <v>0.51418620735679088</v>
      </c>
      <c r="M67" s="52">
        <v>0.3418853066838014</v>
      </c>
      <c r="N67" s="52">
        <v>0.32549560980899411</v>
      </c>
      <c r="O67" s="52">
        <v>0.6691590455476123</v>
      </c>
      <c r="P67" s="52">
        <v>0.58745431966377881</v>
      </c>
      <c r="Q67" s="52">
        <v>0.76456940614190239</v>
      </c>
      <c r="R67" s="52">
        <v>0.44837954795814794</v>
      </c>
      <c r="S67" s="52">
        <v>0.34772860838843073</v>
      </c>
      <c r="T67" s="52">
        <v>0.5104434459610615</v>
      </c>
      <c r="U67" s="52">
        <v>0.41376164020555528</v>
      </c>
      <c r="V67" s="52">
        <v>0.27526773143719907</v>
      </c>
      <c r="W67" s="52">
        <v>0.73096107154007406</v>
      </c>
      <c r="X67" s="52">
        <v>1.8969189553973083</v>
      </c>
      <c r="Y67" s="52">
        <v>1.4092670904594959</v>
      </c>
      <c r="Z67" s="52">
        <v>2.1314544546199281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4.7074992085118027E-2</v>
      </c>
      <c r="W68" s="52">
        <v>0.13353281729240515</v>
      </c>
      <c r="X68" s="52">
        <v>0.20593621781162796</v>
      </c>
      <c r="Y68" s="52">
        <v>0.18246614711616926</v>
      </c>
      <c r="Z68" s="52">
        <v>0.27562357991303404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2.4213599999999998E-2</v>
      </c>
      <c r="P69" s="52">
        <v>2.7017279999999998E-2</v>
      </c>
      <c r="Q69" s="52">
        <v>3.517344E-2</v>
      </c>
      <c r="R69" s="52">
        <v>3.7722239999999997E-2</v>
      </c>
      <c r="S69" s="52">
        <v>1.63174613765858</v>
      </c>
      <c r="T69" s="52">
        <v>2.0801809372508986</v>
      </c>
      <c r="U69" s="52">
        <v>6.4670107437432236</v>
      </c>
      <c r="V69" s="52">
        <v>10.807744180710715</v>
      </c>
      <c r="W69" s="52">
        <v>6.5071148847519265</v>
      </c>
      <c r="X69" s="52">
        <v>5.6962759662589129</v>
      </c>
      <c r="Y69" s="52">
        <v>6.6063161677286839</v>
      </c>
      <c r="Z69" s="52">
        <v>6.6258449664109884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1152.2284646400001</v>
      </c>
      <c r="D2" s="21">
        <f t="shared" ref="D2:X2" si="0">SUM(D3,D17,D22,D25,D26,D51,D52)</f>
        <v>2878.7908075200003</v>
      </c>
      <c r="E2" s="21">
        <f t="shared" si="0"/>
        <v>2395.0264831200002</v>
      </c>
      <c r="F2" s="21">
        <f t="shared" si="0"/>
        <v>4546.3454452799997</v>
      </c>
      <c r="G2" s="21">
        <f t="shared" si="0"/>
        <v>5233.0474742400002</v>
      </c>
      <c r="H2" s="21">
        <f t="shared" si="0"/>
        <v>5204.5553656800002</v>
      </c>
      <c r="I2" s="21">
        <f t="shared" si="0"/>
        <v>4681.2113103600004</v>
      </c>
      <c r="J2" s="21">
        <f t="shared" si="0"/>
        <v>4694.2545999599997</v>
      </c>
      <c r="K2" s="21">
        <f t="shared" si="0"/>
        <v>4856.65638588</v>
      </c>
      <c r="L2" s="21">
        <f t="shared" si="0"/>
        <v>3711.52968048</v>
      </c>
      <c r="M2" s="21">
        <f t="shared" si="0"/>
        <v>3668.6690877600004</v>
      </c>
      <c r="N2" s="21">
        <f t="shared" si="0"/>
        <v>4269.8647570940284</v>
      </c>
      <c r="O2" s="21">
        <f t="shared" si="0"/>
        <v>3626.9465598921033</v>
      </c>
      <c r="P2" s="21">
        <f t="shared" si="0"/>
        <v>4095.8688807081348</v>
      </c>
      <c r="Q2" s="21">
        <f t="shared" si="0"/>
        <v>3577.0441648906117</v>
      </c>
      <c r="R2" s="21">
        <f t="shared" si="0"/>
        <v>3404.6356539880585</v>
      </c>
      <c r="S2" s="21">
        <f t="shared" si="0"/>
        <v>3710.460650633142</v>
      </c>
      <c r="T2" s="21">
        <f t="shared" si="0"/>
        <v>4019.6588371455659</v>
      </c>
      <c r="U2" s="21">
        <f t="shared" si="0"/>
        <v>4307.6988890063421</v>
      </c>
      <c r="V2" s="21">
        <f t="shared" si="0"/>
        <v>4341.2810778822486</v>
      </c>
      <c r="W2" s="21">
        <f t="shared" si="0"/>
        <v>3100.3519641634462</v>
      </c>
      <c r="X2" s="21">
        <f t="shared" si="0"/>
        <v>3415.218904017413</v>
      </c>
      <c r="Y2" s="21">
        <f t="shared" ref="Y2:Z2" si="1">SUM(Y3,Y17,Y22,Y25,Y26,Y51,Y52)</f>
        <v>3064.2479246085982</v>
      </c>
      <c r="Z2" s="21">
        <f t="shared" si="1"/>
        <v>2455.5959918559483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6.3130795200000005</v>
      </c>
      <c r="D26" s="27">
        <f t="shared" ref="D26:X26" si="21">SUM(D27,D33)</f>
        <v>18.88270812</v>
      </c>
      <c r="E26" s="27">
        <f t="shared" si="21"/>
        <v>9.3238970400000003</v>
      </c>
      <c r="F26" s="27">
        <f t="shared" si="21"/>
        <v>18.88270812</v>
      </c>
      <c r="G26" s="27">
        <f t="shared" si="21"/>
        <v>22.068889560000002</v>
      </c>
      <c r="H26" s="27">
        <f t="shared" si="21"/>
        <v>9.3831803999999988</v>
      </c>
      <c r="I26" s="27">
        <f t="shared" si="21"/>
        <v>3.1861814399999999</v>
      </c>
      <c r="J26" s="27">
        <f t="shared" si="21"/>
        <v>6.2562823199999986</v>
      </c>
      <c r="K26" s="27">
        <f t="shared" si="21"/>
        <v>3.1861814399999999</v>
      </c>
      <c r="L26" s="27">
        <f t="shared" si="21"/>
        <v>6.3270892799999991</v>
      </c>
      <c r="M26" s="27">
        <f t="shared" si="21"/>
        <v>3.2085892799999982</v>
      </c>
      <c r="N26" s="27">
        <f t="shared" si="21"/>
        <v>3.2085892799999982</v>
      </c>
      <c r="O26" s="27">
        <f t="shared" si="21"/>
        <v>3.2085892799999982</v>
      </c>
      <c r="P26" s="27">
        <f t="shared" si="21"/>
        <v>3.2085892799999982</v>
      </c>
      <c r="Q26" s="27">
        <f t="shared" si="21"/>
        <v>3.2085892799999982</v>
      </c>
      <c r="R26" s="27">
        <f t="shared" si="21"/>
        <v>3.1861814399999999</v>
      </c>
      <c r="S26" s="27">
        <f t="shared" si="21"/>
        <v>3.1861814399999999</v>
      </c>
      <c r="T26" s="27">
        <f t="shared" si="21"/>
        <v>3.1194914400000013</v>
      </c>
      <c r="U26" s="27">
        <f t="shared" si="21"/>
        <v>0</v>
      </c>
      <c r="V26" s="27">
        <f t="shared" si="21"/>
        <v>0.28036475999999999</v>
      </c>
      <c r="W26" s="27">
        <f t="shared" si="21"/>
        <v>3.8146679999999995E-2</v>
      </c>
      <c r="X26" s="27">
        <f t="shared" si="21"/>
        <v>4.7750040000000007E-2</v>
      </c>
      <c r="Y26" s="27">
        <f t="shared" ref="Y26:Z26" si="22">SUM(Y27,Y33)</f>
        <v>3.4945560000000007E-2</v>
      </c>
      <c r="Z26" s="27">
        <f t="shared" si="22"/>
        <v>0.12604788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6.3130795200000005</v>
      </c>
      <c r="D33" s="19">
        <f t="shared" ref="D33:X33" si="27">SUM(D34:D50)</f>
        <v>18.88270812</v>
      </c>
      <c r="E33" s="19">
        <f t="shared" si="27"/>
        <v>9.3238970400000003</v>
      </c>
      <c r="F33" s="19">
        <f t="shared" si="27"/>
        <v>18.88270812</v>
      </c>
      <c r="G33" s="19">
        <f t="shared" si="27"/>
        <v>22.068889560000002</v>
      </c>
      <c r="H33" s="19">
        <f t="shared" si="27"/>
        <v>9.3831803999999988</v>
      </c>
      <c r="I33" s="19">
        <f t="shared" si="27"/>
        <v>3.1861814399999999</v>
      </c>
      <c r="J33" s="19">
        <f t="shared" si="27"/>
        <v>6.2562823199999986</v>
      </c>
      <c r="K33" s="19">
        <f t="shared" si="27"/>
        <v>3.1861814399999999</v>
      </c>
      <c r="L33" s="19">
        <f t="shared" si="27"/>
        <v>6.3270892799999991</v>
      </c>
      <c r="M33" s="19">
        <f t="shared" si="27"/>
        <v>3.2085892799999982</v>
      </c>
      <c r="N33" s="19">
        <f t="shared" si="27"/>
        <v>3.2085892799999982</v>
      </c>
      <c r="O33" s="19">
        <f t="shared" si="27"/>
        <v>3.2085892799999982</v>
      </c>
      <c r="P33" s="19">
        <f t="shared" si="27"/>
        <v>3.2085892799999982</v>
      </c>
      <c r="Q33" s="19">
        <f t="shared" si="27"/>
        <v>3.2085892799999982</v>
      </c>
      <c r="R33" s="19">
        <f t="shared" si="27"/>
        <v>3.1861814399999999</v>
      </c>
      <c r="S33" s="19">
        <f t="shared" si="27"/>
        <v>3.1861814399999999</v>
      </c>
      <c r="T33" s="19">
        <f t="shared" si="27"/>
        <v>3.1194914400000013</v>
      </c>
      <c r="U33" s="19">
        <f t="shared" si="27"/>
        <v>0</v>
      </c>
      <c r="V33" s="19">
        <f t="shared" si="27"/>
        <v>0.28036475999999999</v>
      </c>
      <c r="W33" s="19">
        <f t="shared" si="27"/>
        <v>3.8146679999999995E-2</v>
      </c>
      <c r="X33" s="19">
        <f t="shared" si="27"/>
        <v>4.7750040000000007E-2</v>
      </c>
      <c r="Y33" s="19">
        <f t="shared" ref="Y33:Z33" si="28">SUM(Y34:Y50)</f>
        <v>3.4945560000000007E-2</v>
      </c>
      <c r="Z33" s="19">
        <f t="shared" si="28"/>
        <v>0.12604788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3.0701008799999987</v>
      </c>
      <c r="E37" s="8">
        <v>3.0701008799999987</v>
      </c>
      <c r="F37" s="8">
        <v>3.0701008799999987</v>
      </c>
      <c r="G37" s="8">
        <v>3.0701008799999987</v>
      </c>
      <c r="H37" s="8">
        <v>3.0701008799999987</v>
      </c>
      <c r="I37" s="8">
        <v>0</v>
      </c>
      <c r="J37" s="8">
        <v>3.0701008799999987</v>
      </c>
      <c r="K37" s="8">
        <v>0</v>
      </c>
      <c r="L37" s="8">
        <v>3.1185000000000005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3.1861814399999999</v>
      </c>
      <c r="D43" s="8">
        <v>9.5588110799999999</v>
      </c>
      <c r="E43" s="8">
        <v>0</v>
      </c>
      <c r="F43" s="8">
        <v>9.5588110799999999</v>
      </c>
      <c r="G43" s="8">
        <v>12.74499252</v>
      </c>
      <c r="H43" s="8">
        <v>3.1861814399999999</v>
      </c>
      <c r="I43" s="8">
        <v>3.1861814399999999</v>
      </c>
      <c r="J43" s="8">
        <v>3.1861814399999999</v>
      </c>
      <c r="K43" s="8">
        <v>3.1861814399999999</v>
      </c>
      <c r="L43" s="8">
        <v>3.2085892799999982</v>
      </c>
      <c r="M43" s="8">
        <v>3.2085892799999982</v>
      </c>
      <c r="N43" s="8">
        <v>3.2085892799999982</v>
      </c>
      <c r="O43" s="8">
        <v>3.2085892799999982</v>
      </c>
      <c r="P43" s="8">
        <v>3.2085892799999982</v>
      </c>
      <c r="Q43" s="8">
        <v>3.2085892799999982</v>
      </c>
      <c r="R43" s="8">
        <v>3.1861814399999999</v>
      </c>
      <c r="S43" s="8">
        <v>3.1861814399999999</v>
      </c>
      <c r="T43" s="8">
        <v>3.1194914400000013</v>
      </c>
      <c r="U43" s="8">
        <v>0</v>
      </c>
      <c r="V43" s="8">
        <v>0.28036475999999999</v>
      </c>
      <c r="W43" s="8">
        <v>3.8146679999999995E-2</v>
      </c>
      <c r="X43" s="8">
        <v>4.7750040000000007E-2</v>
      </c>
      <c r="Y43" s="8">
        <v>3.4945560000000007E-2</v>
      </c>
      <c r="Z43" s="8">
        <v>4.7750040000000007E-2</v>
      </c>
    </row>
    <row r="44" spans="1:26" ht="11.25" customHeight="1" x14ac:dyDescent="0.2">
      <c r="A44" s="28" t="s">
        <v>74</v>
      </c>
      <c r="B44" s="7" t="s">
        <v>75</v>
      </c>
      <c r="C44" s="8">
        <v>3.1268980800000001</v>
      </c>
      <c r="D44" s="8">
        <v>6.253796160000002</v>
      </c>
      <c r="E44" s="8">
        <v>6.253796160000002</v>
      </c>
      <c r="F44" s="8">
        <v>6.253796160000002</v>
      </c>
      <c r="G44" s="8">
        <v>6.253796160000002</v>
      </c>
      <c r="H44" s="8">
        <v>3.1268980800000001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7.8297840000000007E-2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1145.9153851200001</v>
      </c>
      <c r="D51" s="27">
        <v>2859.9080994000001</v>
      </c>
      <c r="E51" s="27">
        <v>2385.7025860800004</v>
      </c>
      <c r="F51" s="27">
        <v>4527.46273716</v>
      </c>
      <c r="G51" s="27">
        <v>5210.9785846800005</v>
      </c>
      <c r="H51" s="27">
        <v>5195.1721852800001</v>
      </c>
      <c r="I51" s="27">
        <v>4678.0251289200005</v>
      </c>
      <c r="J51" s="27">
        <v>4687.9983176400001</v>
      </c>
      <c r="K51" s="27">
        <v>4853.4702044400001</v>
      </c>
      <c r="L51" s="27">
        <v>3705.2025911999999</v>
      </c>
      <c r="M51" s="27">
        <v>3665.4604984800003</v>
      </c>
      <c r="N51" s="27">
        <v>4266.6561678140288</v>
      </c>
      <c r="O51" s="27">
        <v>3623.7379706121033</v>
      </c>
      <c r="P51" s="27">
        <v>4092.6602914281348</v>
      </c>
      <c r="Q51" s="27">
        <v>3573.8355756106116</v>
      </c>
      <c r="R51" s="27">
        <v>3401.4494725480586</v>
      </c>
      <c r="S51" s="27">
        <v>3707.2744691931421</v>
      </c>
      <c r="T51" s="27">
        <v>4016.5393457055661</v>
      </c>
      <c r="U51" s="27">
        <v>4307.6988890063421</v>
      </c>
      <c r="V51" s="27">
        <v>4341.0007131222483</v>
      </c>
      <c r="W51" s="27">
        <v>3100.3138174834462</v>
      </c>
      <c r="X51" s="27">
        <v>3415.1711539774128</v>
      </c>
      <c r="Y51" s="27">
        <v>3064.2129790485983</v>
      </c>
      <c r="Z51" s="27">
        <v>2455.4699439759484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0</v>
      </c>
      <c r="D61" s="49">
        <f t="shared" ref="D61:X61" si="33">SUM(D62:D72)</f>
        <v>0</v>
      </c>
      <c r="E61" s="49">
        <f t="shared" si="33"/>
        <v>0</v>
      </c>
      <c r="F61" s="49">
        <f t="shared" si="33"/>
        <v>0</v>
      </c>
      <c r="G61" s="49">
        <f t="shared" si="33"/>
        <v>0</v>
      </c>
      <c r="H61" s="49">
        <f t="shared" si="33"/>
        <v>0</v>
      </c>
      <c r="I61" s="49">
        <f t="shared" si="33"/>
        <v>0</v>
      </c>
      <c r="J61" s="49">
        <f t="shared" si="33"/>
        <v>0</v>
      </c>
      <c r="K61" s="49">
        <f t="shared" si="33"/>
        <v>0</v>
      </c>
      <c r="L61" s="49">
        <f t="shared" si="33"/>
        <v>0</v>
      </c>
      <c r="M61" s="49">
        <f t="shared" si="33"/>
        <v>0</v>
      </c>
      <c r="N61" s="49">
        <f t="shared" si="33"/>
        <v>2.6510292382090858E-4</v>
      </c>
      <c r="O61" s="49">
        <f t="shared" si="33"/>
        <v>2.9633764560312572E-3</v>
      </c>
      <c r="P61" s="49">
        <f t="shared" si="33"/>
        <v>1.487460876773292E-2</v>
      </c>
      <c r="Q61" s="49">
        <f t="shared" si="33"/>
        <v>1.9963501544310407E-2</v>
      </c>
      <c r="R61" s="49">
        <f t="shared" si="33"/>
        <v>3.069031151495397E-2</v>
      </c>
      <c r="S61" s="49">
        <f t="shared" si="33"/>
        <v>5.7817494161481603E-2</v>
      </c>
      <c r="T61" s="49">
        <f t="shared" si="33"/>
        <v>0.26843716698906472</v>
      </c>
      <c r="U61" s="49">
        <f t="shared" si="33"/>
        <v>0.39298607297224919</v>
      </c>
      <c r="V61" s="49">
        <f t="shared" si="33"/>
        <v>1.3625836217694194</v>
      </c>
      <c r="W61" s="49">
        <f t="shared" si="33"/>
        <v>1.5182230131169197</v>
      </c>
      <c r="X61" s="49">
        <f t="shared" si="33"/>
        <v>11.541918119951399</v>
      </c>
      <c r="Y61" s="49">
        <f t="shared" ref="Y61:Z61" si="34">SUM(Y62:Y72)</f>
        <v>18.414209748209306</v>
      </c>
      <c r="Z61" s="49">
        <f t="shared" si="34"/>
        <v>18.278632120949435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2.6510292382090858E-4</v>
      </c>
      <c r="O64" s="52">
        <v>2.9633764560312572E-3</v>
      </c>
      <c r="P64" s="52">
        <v>1.487460876773292E-2</v>
      </c>
      <c r="Q64" s="52">
        <v>1.9963501544310407E-2</v>
      </c>
      <c r="R64" s="52">
        <v>3.069031151495397E-2</v>
      </c>
      <c r="S64" s="52">
        <v>5.7817494161481603E-2</v>
      </c>
      <c r="T64" s="52">
        <v>0.26843716698906472</v>
      </c>
      <c r="U64" s="52">
        <v>0.39298607297224919</v>
      </c>
      <c r="V64" s="52">
        <v>1.3625836217694194</v>
      </c>
      <c r="W64" s="52">
        <v>1.5182230131169197</v>
      </c>
      <c r="X64" s="52">
        <v>11.541918119951399</v>
      </c>
      <c r="Y64" s="52">
        <v>18.414209748209306</v>
      </c>
      <c r="Z64" s="52">
        <v>18.278632120949435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614911.37064550468</v>
      </c>
      <c r="D2" s="21">
        <f t="shared" ref="D2:X2" si="0">SUM(D3,D17,D22,D25,D26,D51,D52)</f>
        <v>649489.73580162134</v>
      </c>
      <c r="E2" s="21">
        <f t="shared" si="0"/>
        <v>625210.7453493058</v>
      </c>
      <c r="F2" s="21">
        <f t="shared" si="0"/>
        <v>645037.29095795099</v>
      </c>
      <c r="G2" s="21">
        <f t="shared" si="0"/>
        <v>642552.88225396269</v>
      </c>
      <c r="H2" s="21">
        <f t="shared" si="0"/>
        <v>642178.61338575184</v>
      </c>
      <c r="I2" s="21">
        <f t="shared" si="0"/>
        <v>636660.18221763568</v>
      </c>
      <c r="J2" s="21">
        <f t="shared" si="0"/>
        <v>556436.6804838496</v>
      </c>
      <c r="K2" s="21">
        <f t="shared" si="0"/>
        <v>597610.34877037001</v>
      </c>
      <c r="L2" s="21">
        <f t="shared" si="0"/>
        <v>582988.01148226694</v>
      </c>
      <c r="M2" s="21">
        <f t="shared" si="0"/>
        <v>611501.63153163833</v>
      </c>
      <c r="N2" s="21">
        <f t="shared" si="0"/>
        <v>540814.40475385473</v>
      </c>
      <c r="O2" s="21">
        <f t="shared" si="0"/>
        <v>552189.63075374451</v>
      </c>
      <c r="P2" s="21">
        <f t="shared" si="0"/>
        <v>561631.61484172253</v>
      </c>
      <c r="Q2" s="21">
        <f t="shared" si="0"/>
        <v>486467.94696714293</v>
      </c>
      <c r="R2" s="21">
        <f t="shared" si="0"/>
        <v>508133.33341041149</v>
      </c>
      <c r="S2" s="21">
        <f t="shared" si="0"/>
        <v>516997.81970411399</v>
      </c>
      <c r="T2" s="21">
        <f t="shared" si="0"/>
        <v>515077.62839925016</v>
      </c>
      <c r="U2" s="21">
        <f t="shared" si="0"/>
        <v>503591.55301959033</v>
      </c>
      <c r="V2" s="21">
        <f t="shared" si="0"/>
        <v>490291.25530799688</v>
      </c>
      <c r="W2" s="21">
        <f t="shared" si="0"/>
        <v>488265.51777994877</v>
      </c>
      <c r="X2" s="21">
        <f t="shared" si="0"/>
        <v>500220.20757914678</v>
      </c>
      <c r="Y2" s="21">
        <f t="shared" ref="Y2:Z2" si="1">SUM(Y3,Y17,Y22,Y25,Y26,Y51,Y52)</f>
        <v>444512.0399248263</v>
      </c>
      <c r="Z2" s="21">
        <f t="shared" si="1"/>
        <v>413044.49147441325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44816.551567382936</v>
      </c>
      <c r="D3" s="24">
        <f t="shared" si="2"/>
        <v>44703.898239011687</v>
      </c>
      <c r="E3" s="24">
        <f t="shared" si="2"/>
        <v>45901.902153986826</v>
      </c>
      <c r="F3" s="24">
        <f t="shared" si="2"/>
        <v>44913.767879821753</v>
      </c>
      <c r="G3" s="24">
        <f t="shared" si="2"/>
        <v>45514.581109337501</v>
      </c>
      <c r="H3" s="24">
        <f t="shared" si="2"/>
        <v>44846.850455287669</v>
      </c>
      <c r="I3" s="24">
        <f t="shared" si="2"/>
        <v>50430.891613412685</v>
      </c>
      <c r="J3" s="24">
        <f t="shared" si="2"/>
        <v>45396.567434388438</v>
      </c>
      <c r="K3" s="24">
        <f t="shared" si="2"/>
        <v>48390.83380001966</v>
      </c>
      <c r="L3" s="24">
        <f t="shared" si="2"/>
        <v>49880.908830191693</v>
      </c>
      <c r="M3" s="24">
        <f t="shared" si="2"/>
        <v>56186.880387029028</v>
      </c>
      <c r="N3" s="24">
        <f t="shared" si="2"/>
        <v>49053.684138273995</v>
      </c>
      <c r="O3" s="24">
        <f t="shared" si="2"/>
        <v>49202.160395021965</v>
      </c>
      <c r="P3" s="24">
        <f t="shared" si="2"/>
        <v>47588.206375233269</v>
      </c>
      <c r="Q3" s="24">
        <f t="shared" si="2"/>
        <v>42583.588920830487</v>
      </c>
      <c r="R3" s="24">
        <f t="shared" si="2"/>
        <v>42199.013715026449</v>
      </c>
      <c r="S3" s="24">
        <f t="shared" si="2"/>
        <v>42989.432747461018</v>
      </c>
      <c r="T3" s="24">
        <f t="shared" si="2"/>
        <v>42917.664696493994</v>
      </c>
      <c r="U3" s="24">
        <f t="shared" si="2"/>
        <v>40211.014946513707</v>
      </c>
      <c r="V3" s="24">
        <f t="shared" si="2"/>
        <v>32558.419651780965</v>
      </c>
      <c r="W3" s="24">
        <f t="shared" si="2"/>
        <v>32839.310642234166</v>
      </c>
      <c r="X3" s="24">
        <f t="shared" si="2"/>
        <v>31641.659065166423</v>
      </c>
      <c r="Y3" s="24">
        <f t="shared" ref="Y3:Z3" si="3">SUM(Y4,Y8,Y11)</f>
        <v>26054.078287050394</v>
      </c>
      <c r="Z3" s="24">
        <f t="shared" si="3"/>
        <v>24233.363163800113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26405.498778221419</v>
      </c>
      <c r="D4" s="19">
        <f t="shared" si="4"/>
        <v>29066.593643385477</v>
      </c>
      <c r="E4" s="19">
        <f t="shared" si="4"/>
        <v>30585.173861777213</v>
      </c>
      <c r="F4" s="19">
        <f t="shared" si="4"/>
        <v>30711.63259017585</v>
      </c>
      <c r="G4" s="19">
        <f t="shared" si="4"/>
        <v>32423.485875432532</v>
      </c>
      <c r="H4" s="19">
        <f t="shared" si="4"/>
        <v>35467.680793438172</v>
      </c>
      <c r="I4" s="19">
        <f t="shared" si="4"/>
        <v>39781.937159346358</v>
      </c>
      <c r="J4" s="19">
        <f t="shared" si="4"/>
        <v>37415.294736659991</v>
      </c>
      <c r="K4" s="19">
        <f t="shared" si="4"/>
        <v>39565.802589046609</v>
      </c>
      <c r="L4" s="19">
        <f t="shared" si="4"/>
        <v>40779.422022537074</v>
      </c>
      <c r="M4" s="19">
        <f t="shared" si="4"/>
        <v>45377.724824427336</v>
      </c>
      <c r="N4" s="19">
        <f t="shared" si="4"/>
        <v>39011.077490880743</v>
      </c>
      <c r="O4" s="19">
        <f t="shared" si="4"/>
        <v>40621.51668421513</v>
      </c>
      <c r="P4" s="19">
        <f t="shared" si="4"/>
        <v>38717.778084603095</v>
      </c>
      <c r="Q4" s="19">
        <f t="shared" si="4"/>
        <v>35326.218188460058</v>
      </c>
      <c r="R4" s="19">
        <f t="shared" si="4"/>
        <v>35030.657407665516</v>
      </c>
      <c r="S4" s="19">
        <f t="shared" si="4"/>
        <v>36098.555848484051</v>
      </c>
      <c r="T4" s="19">
        <f t="shared" si="4"/>
        <v>35765.943371282883</v>
      </c>
      <c r="U4" s="19">
        <f t="shared" si="4"/>
        <v>33602.567970084347</v>
      </c>
      <c r="V4" s="19">
        <f t="shared" si="4"/>
        <v>27135.80461773985</v>
      </c>
      <c r="W4" s="19">
        <f t="shared" si="4"/>
        <v>27931.839121108955</v>
      </c>
      <c r="X4" s="19">
        <f t="shared" si="4"/>
        <v>26495.629437833832</v>
      </c>
      <c r="Y4" s="19">
        <f t="shared" ref="Y4:Z4" si="5">SUM(Y5:Y7)</f>
        <v>20775.852623493851</v>
      </c>
      <c r="Z4" s="19">
        <f t="shared" si="5"/>
        <v>20300.921523474124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157.67497518599998</v>
      </c>
      <c r="D5" s="8">
        <f>FC_OTH_CP_E!D5+FC_OTH_HH_E!D5+FC_OTH_AFF_E!D5</f>
        <v>169.16328678240006</v>
      </c>
      <c r="E5" s="8">
        <f>FC_OTH_CP_E!E5+FC_OTH_HH_E!E5+FC_OTH_AFF_E!E5</f>
        <v>917.79474520560018</v>
      </c>
      <c r="F5" s="8">
        <f>FC_OTH_CP_E!F5+FC_OTH_HH_E!F5+FC_OTH_AFF_E!F5</f>
        <v>1093.0473626808002</v>
      </c>
      <c r="G5" s="8">
        <f>FC_OTH_CP_E!G5+FC_OTH_HH_E!G5+FC_OTH_AFF_E!G5</f>
        <v>1576.3573278550593</v>
      </c>
      <c r="H5" s="8">
        <f>FC_OTH_CP_E!H5+FC_OTH_HH_E!H5+FC_OTH_AFF_E!H5</f>
        <v>1607.0745086789086</v>
      </c>
      <c r="I5" s="8">
        <f>FC_OTH_CP_E!I5+FC_OTH_HH_E!I5+FC_OTH_AFF_E!I5</f>
        <v>1780.9749460811997</v>
      </c>
      <c r="J5" s="8">
        <f>FC_OTH_CP_E!J5+FC_OTH_HH_E!J5+FC_OTH_AFF_E!J5</f>
        <v>1651.0629326399992</v>
      </c>
      <c r="K5" s="8">
        <f>FC_OTH_CP_E!K5+FC_OTH_HH_E!K5+FC_OTH_AFF_E!K5</f>
        <v>1873.4841988644</v>
      </c>
      <c r="L5" s="8">
        <f>FC_OTH_CP_E!L5+FC_OTH_HH_E!L5+FC_OTH_AFF_E!L5</f>
        <v>1833.978204746498</v>
      </c>
      <c r="M5" s="8">
        <f>FC_OTH_CP_E!M5+FC_OTH_HH_E!M5+FC_OTH_AFF_E!M5</f>
        <v>1688.3218319842524</v>
      </c>
      <c r="N5" s="8">
        <f>FC_OTH_CP_E!N5+FC_OTH_HH_E!N5+FC_OTH_AFF_E!N5</f>
        <v>1487.346035259895</v>
      </c>
      <c r="O5" s="8">
        <f>FC_OTH_CP_E!O5+FC_OTH_HH_E!O5+FC_OTH_AFF_E!O5</f>
        <v>1459.1854123147166</v>
      </c>
      <c r="P5" s="8">
        <f>FC_OTH_CP_E!P5+FC_OTH_HH_E!P5+FC_OTH_AFF_E!P5</f>
        <v>1586.4461260818966</v>
      </c>
      <c r="Q5" s="8">
        <f>FC_OTH_CP_E!Q5+FC_OTH_HH_E!Q5+FC_OTH_AFF_E!Q5</f>
        <v>1295.424955554161</v>
      </c>
      <c r="R5" s="8">
        <f>FC_OTH_CP_E!R5+FC_OTH_HH_E!R5+FC_OTH_AFF_E!R5</f>
        <v>1347.7653123260031</v>
      </c>
      <c r="S5" s="8">
        <f>FC_OTH_CP_E!S5+FC_OTH_HH_E!S5+FC_OTH_AFF_E!S5</f>
        <v>1271.2054336660785</v>
      </c>
      <c r="T5" s="8">
        <f>FC_OTH_CP_E!T5+FC_OTH_HH_E!T5+FC_OTH_AFF_E!T5</f>
        <v>1073.5051666089662</v>
      </c>
      <c r="U5" s="8">
        <f>FC_OTH_CP_E!U5+FC_OTH_HH_E!U5+FC_OTH_AFF_E!U5</f>
        <v>1008.8945687883269</v>
      </c>
      <c r="V5" s="8">
        <f>FC_OTH_CP_E!V5+FC_OTH_HH_E!V5+FC_OTH_AFF_E!V5</f>
        <v>748.0131078600042</v>
      </c>
      <c r="W5" s="8">
        <f>FC_OTH_CP_E!W5+FC_OTH_HH_E!W5+FC_OTH_AFF_E!W5</f>
        <v>592.09053302974235</v>
      </c>
      <c r="X5" s="8">
        <f>FC_OTH_CP_E!X5+FC_OTH_HH_E!X5+FC_OTH_AFF_E!X5</f>
        <v>438.60670918165169</v>
      </c>
      <c r="Y5" s="8">
        <f>FC_OTH_CP_E!Y5+FC_OTH_HH_E!Y5+FC_OTH_AFF_E!Y5</f>
        <v>402.26187571007705</v>
      </c>
      <c r="Z5" s="8">
        <f>FC_OTH_CP_E!Z5+FC_OTH_HH_E!Z5+FC_OTH_AFF_E!Z5</f>
        <v>528.77387191395917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5.5346469023999996</v>
      </c>
      <c r="D6" s="8">
        <f>FC_OTH_CP_E!D6+FC_OTH_HH_E!D6+FC_OTH_AFF_E!D6</f>
        <v>5.5577816447999995</v>
      </c>
      <c r="E6" s="8">
        <f>FC_OTH_CP_E!E6+FC_OTH_HH_E!E6+FC_OTH_AFF_E!E6</f>
        <v>13.341978381600001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5.4131895048000027</v>
      </c>
      <c r="L6" s="8">
        <f>FC_OTH_CP_E!L6+FC_OTH_HH_E!L6+FC_OTH_AFF_E!L6</f>
        <v>5.4645622416000004</v>
      </c>
      <c r="M6" s="8">
        <f>FC_OTH_CP_E!M6+FC_OTH_HH_E!M6+FC_OTH_AFF_E!M6</f>
        <v>2.7700451855999981</v>
      </c>
      <c r="N6" s="8">
        <f>FC_OTH_CP_E!N6+FC_OTH_HH_E!N6+FC_OTH_AFF_E!N6</f>
        <v>2.7152702808000009</v>
      </c>
      <c r="O6" s="8">
        <f>FC_OTH_CP_E!O6+FC_OTH_HH_E!O6+FC_OTH_AFF_E!O6</f>
        <v>2.7680038847999997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0.27217343999999977</v>
      </c>
      <c r="W6" s="8">
        <f>FC_OTH_CP_E!W6+FC_OTH_HH_E!W6+FC_OTH_AFF_E!W6</f>
        <v>1.1227154400000008E-2</v>
      </c>
      <c r="X6" s="8">
        <f>FC_OTH_CP_E!X6+FC_OTH_HH_E!X6+FC_OTH_AFF_E!X6</f>
        <v>1.9491020472000002</v>
      </c>
      <c r="Y6" s="8">
        <f>FC_OTH_CP_E!Y6+FC_OTH_HH_E!Y6+FC_OTH_AFF_E!Y6</f>
        <v>1.8048501240000019</v>
      </c>
      <c r="Z6" s="8">
        <f>FC_OTH_CP_E!Z6+FC_OTH_HH_E!Z6+FC_OTH_AFF_E!Z6</f>
        <v>1.9229053535999998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26242.289156133018</v>
      </c>
      <c r="D7" s="8">
        <f>FC_OTH_CP_E!D7+FC_OTH_HH_E!D7+FC_OTH_AFF_E!D7</f>
        <v>28891.872574958277</v>
      </c>
      <c r="E7" s="8">
        <f>FC_OTH_CP_E!E7+FC_OTH_HH_E!E7+FC_OTH_AFF_E!E7</f>
        <v>29654.037138190015</v>
      </c>
      <c r="F7" s="8">
        <f>FC_OTH_CP_E!F7+FC_OTH_HH_E!F7+FC_OTH_AFF_E!F7</f>
        <v>29618.585227495048</v>
      </c>
      <c r="G7" s="8">
        <f>FC_OTH_CP_E!G7+FC_OTH_HH_E!G7+FC_OTH_AFF_E!G7</f>
        <v>30847.128547577471</v>
      </c>
      <c r="H7" s="8">
        <f>FC_OTH_CP_E!H7+FC_OTH_HH_E!H7+FC_OTH_AFF_E!H7</f>
        <v>33860.606284759262</v>
      </c>
      <c r="I7" s="8">
        <f>FC_OTH_CP_E!I7+FC_OTH_HH_E!I7+FC_OTH_AFF_E!I7</f>
        <v>38000.962213265157</v>
      </c>
      <c r="J7" s="8">
        <f>FC_OTH_CP_E!J7+FC_OTH_HH_E!J7+FC_OTH_AFF_E!J7</f>
        <v>35764.23180401999</v>
      </c>
      <c r="K7" s="8">
        <f>FC_OTH_CP_E!K7+FC_OTH_HH_E!K7+FC_OTH_AFF_E!K7</f>
        <v>37686.905200677407</v>
      </c>
      <c r="L7" s="8">
        <f>FC_OTH_CP_E!L7+FC_OTH_HH_E!L7+FC_OTH_AFF_E!L7</f>
        <v>38939.979255548977</v>
      </c>
      <c r="M7" s="8">
        <f>FC_OTH_CP_E!M7+FC_OTH_HH_E!M7+FC_OTH_AFF_E!M7</f>
        <v>43686.63294725748</v>
      </c>
      <c r="N7" s="8">
        <f>FC_OTH_CP_E!N7+FC_OTH_HH_E!N7+FC_OTH_AFF_E!N7</f>
        <v>37521.01618534005</v>
      </c>
      <c r="O7" s="8">
        <f>FC_OTH_CP_E!O7+FC_OTH_HH_E!O7+FC_OTH_AFF_E!O7</f>
        <v>39159.563268015612</v>
      </c>
      <c r="P7" s="8">
        <f>FC_OTH_CP_E!P7+FC_OTH_HH_E!P7+FC_OTH_AFF_E!P7</f>
        <v>37131.331958521201</v>
      </c>
      <c r="Q7" s="8">
        <f>FC_OTH_CP_E!Q7+FC_OTH_HH_E!Q7+FC_OTH_AFF_E!Q7</f>
        <v>34030.793232905897</v>
      </c>
      <c r="R7" s="8">
        <f>FC_OTH_CP_E!R7+FC_OTH_HH_E!R7+FC_OTH_AFF_E!R7</f>
        <v>33682.892095339514</v>
      </c>
      <c r="S7" s="8">
        <f>FC_OTH_CP_E!S7+FC_OTH_HH_E!S7+FC_OTH_AFF_E!S7</f>
        <v>34827.350414817971</v>
      </c>
      <c r="T7" s="8">
        <f>FC_OTH_CP_E!T7+FC_OTH_HH_E!T7+FC_OTH_AFF_E!T7</f>
        <v>34692.438204673919</v>
      </c>
      <c r="U7" s="8">
        <f>FC_OTH_CP_E!U7+FC_OTH_HH_E!U7+FC_OTH_AFF_E!U7</f>
        <v>32593.673401296022</v>
      </c>
      <c r="V7" s="8">
        <f>FC_OTH_CP_E!V7+FC_OTH_HH_E!V7+FC_OTH_AFF_E!V7</f>
        <v>26387.519336439847</v>
      </c>
      <c r="W7" s="8">
        <f>FC_OTH_CP_E!W7+FC_OTH_HH_E!W7+FC_OTH_AFF_E!W7</f>
        <v>27339.737360924813</v>
      </c>
      <c r="X7" s="8">
        <f>FC_OTH_CP_E!X7+FC_OTH_HH_E!X7+FC_OTH_AFF_E!X7</f>
        <v>26055.073626604979</v>
      </c>
      <c r="Y7" s="8">
        <f>FC_OTH_CP_E!Y7+FC_OTH_HH_E!Y7+FC_OTH_AFF_E!Y7</f>
        <v>20371.785897659774</v>
      </c>
      <c r="Z7" s="8">
        <f>FC_OTH_CP_E!Z7+FC_OTH_HH_E!Z7+FC_OTH_AFF_E!Z7</f>
        <v>19770.224746206564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7406.5246499989426</v>
      </c>
      <c r="D8" s="19">
        <f t="shared" si="6"/>
        <v>5792.8542003037237</v>
      </c>
      <c r="E8" s="19">
        <f t="shared" si="6"/>
        <v>6420.451422379655</v>
      </c>
      <c r="F8" s="19">
        <f t="shared" si="6"/>
        <v>6447.4830108172155</v>
      </c>
      <c r="G8" s="19">
        <f t="shared" si="6"/>
        <v>6918.6486653814591</v>
      </c>
      <c r="H8" s="19">
        <f t="shared" si="6"/>
        <v>4457.4631780743885</v>
      </c>
      <c r="I8" s="19">
        <f t="shared" si="6"/>
        <v>5421.0747201705099</v>
      </c>
      <c r="J8" s="19">
        <f t="shared" si="6"/>
        <v>3864.6299440417661</v>
      </c>
      <c r="K8" s="19">
        <f t="shared" si="6"/>
        <v>4395.2942213404413</v>
      </c>
      <c r="L8" s="19">
        <f t="shared" si="6"/>
        <v>3881.9392324146734</v>
      </c>
      <c r="M8" s="19">
        <f t="shared" si="6"/>
        <v>4648.937359883168</v>
      </c>
      <c r="N8" s="19">
        <f t="shared" si="6"/>
        <v>4388.0333083567957</v>
      </c>
      <c r="O8" s="19">
        <f t="shared" si="6"/>
        <v>4203.8690645180131</v>
      </c>
      <c r="P8" s="19">
        <f t="shared" si="6"/>
        <v>4308.2172839987506</v>
      </c>
      <c r="Q8" s="19">
        <f t="shared" si="6"/>
        <v>3752.6719909601679</v>
      </c>
      <c r="R8" s="19">
        <f t="shared" si="6"/>
        <v>3668.2998786768576</v>
      </c>
      <c r="S8" s="19">
        <f t="shared" si="6"/>
        <v>3661.6923788265062</v>
      </c>
      <c r="T8" s="19">
        <f t="shared" si="6"/>
        <v>3520.4380492754863</v>
      </c>
      <c r="U8" s="19">
        <f t="shared" si="6"/>
        <v>3001.0292523023713</v>
      </c>
      <c r="V8" s="19">
        <f t="shared" si="6"/>
        <v>2637.6602193078706</v>
      </c>
      <c r="W8" s="19">
        <f t="shared" si="6"/>
        <v>2334.3208361777406</v>
      </c>
      <c r="X8" s="19">
        <f t="shared" si="6"/>
        <v>2232.1721594648661</v>
      </c>
      <c r="Y8" s="19">
        <f t="shared" ref="Y8:Z8" si="7">SUM(Y9:Y10)</f>
        <v>2690.9286981187975</v>
      </c>
      <c r="Z8" s="19">
        <f t="shared" si="7"/>
        <v>2018.4021017810426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711.25585847999992</v>
      </c>
      <c r="D9" s="8">
        <f>FC_OTH_CP_E!D9+FC_OTH_HH_E!D9+FC_OTH_AFF_E!D9</f>
        <v>608.94645215999981</v>
      </c>
      <c r="E9" s="8">
        <f>FC_OTH_CP_E!E9+FC_OTH_HH_E!E9+FC_OTH_AFF_E!E9</f>
        <v>675.07095983999977</v>
      </c>
      <c r="F9" s="8">
        <f>FC_OTH_CP_E!F9+FC_OTH_HH_E!F9+FC_OTH_AFF_E!F9</f>
        <v>746.97476496000013</v>
      </c>
      <c r="G9" s="8">
        <f>FC_OTH_CP_E!G9+FC_OTH_HH_E!G9+FC_OTH_AFF_E!G9</f>
        <v>719.17471023726887</v>
      </c>
      <c r="H9" s="8">
        <f>FC_OTH_CP_E!H9+FC_OTH_HH_E!H9+FC_OTH_AFF_E!H9</f>
        <v>837.28382903999977</v>
      </c>
      <c r="I9" s="8">
        <f>FC_OTH_CP_E!I9+FC_OTH_HH_E!I9+FC_OTH_AFF_E!I9</f>
        <v>917.81480376000002</v>
      </c>
      <c r="J9" s="8">
        <f>FC_OTH_CP_E!J9+FC_OTH_HH_E!J9+FC_OTH_AFF_E!J9</f>
        <v>668.79203862000008</v>
      </c>
      <c r="K9" s="8">
        <f>FC_OTH_CP_E!K9+FC_OTH_HH_E!K9+FC_OTH_AFF_E!K9</f>
        <v>839.26896458199667</v>
      </c>
      <c r="L9" s="8">
        <f>FC_OTH_CP_E!L9+FC_OTH_HH_E!L9+FC_OTH_AFF_E!L9</f>
        <v>519.09129072000007</v>
      </c>
      <c r="M9" s="8">
        <f>FC_OTH_CP_E!M9+FC_OTH_HH_E!M9+FC_OTH_AFF_E!M9</f>
        <v>585.82836144000021</v>
      </c>
      <c r="N9" s="8">
        <f>FC_OTH_CP_E!N9+FC_OTH_HH_E!N9+FC_OTH_AFF_E!N9</f>
        <v>307.23269038326106</v>
      </c>
      <c r="O9" s="8">
        <f>FC_OTH_CP_E!O9+FC_OTH_HH_E!O9+FC_OTH_AFF_E!O9</f>
        <v>241.07091984000016</v>
      </c>
      <c r="P9" s="8">
        <f>FC_OTH_CP_E!P9+FC_OTH_HH_E!P9+FC_OTH_AFF_E!P9</f>
        <v>149.10588864000005</v>
      </c>
      <c r="Q9" s="8">
        <f>FC_OTH_CP_E!Q9+FC_OTH_HH_E!Q9+FC_OTH_AFF_E!Q9</f>
        <v>211.2334236562719</v>
      </c>
      <c r="R9" s="8">
        <f>FC_OTH_CP_E!R9+FC_OTH_HH_E!R9+FC_OTH_AFF_E!R9</f>
        <v>192.95636919035792</v>
      </c>
      <c r="S9" s="8">
        <f>FC_OTH_CP_E!S9+FC_OTH_HH_E!S9+FC_OTH_AFF_E!S9</f>
        <v>251.67761454587247</v>
      </c>
      <c r="T9" s="8">
        <f>FC_OTH_CP_E!T9+FC_OTH_HH_E!T9+FC_OTH_AFF_E!T9</f>
        <v>1.539712199999999</v>
      </c>
      <c r="U9" s="8">
        <f>FC_OTH_CP_E!U9+FC_OTH_HH_E!U9+FC_OTH_AFF_E!U9</f>
        <v>0.87055500000000008</v>
      </c>
      <c r="V9" s="8">
        <f>FC_OTH_CP_E!V9+FC_OTH_HH_E!V9+FC_OTH_AFF_E!V9</f>
        <v>1.7866851599999998</v>
      </c>
      <c r="W9" s="8">
        <f>FC_OTH_CP_E!W9+FC_OTH_HH_E!W9+FC_OTH_AFF_E!W9</f>
        <v>1.2033286799999992</v>
      </c>
      <c r="X9" s="8">
        <f>FC_OTH_CP_E!X9+FC_OTH_HH_E!X9+FC_OTH_AFF_E!X9</f>
        <v>0.55783992000000016</v>
      </c>
      <c r="Y9" s="8">
        <f>FC_OTH_CP_E!Y9+FC_OTH_HH_E!Y9+FC_OTH_AFF_E!Y9</f>
        <v>51.004058039999968</v>
      </c>
      <c r="Z9" s="8">
        <f>FC_OTH_CP_E!Z9+FC_OTH_HH_E!Z9+FC_OTH_AFF_E!Z9</f>
        <v>39.518571359999925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6695.2687915189426</v>
      </c>
      <c r="D10" s="8">
        <f>FC_OTH_CP_E!D10+FC_OTH_HH_E!D10+FC_OTH_AFF_E!D10</f>
        <v>5183.9077481437234</v>
      </c>
      <c r="E10" s="8">
        <f>FC_OTH_CP_E!E10+FC_OTH_HH_E!E10+FC_OTH_AFF_E!E10</f>
        <v>5745.3804625396551</v>
      </c>
      <c r="F10" s="8">
        <f>FC_OTH_CP_E!F10+FC_OTH_HH_E!F10+FC_OTH_AFF_E!F10</f>
        <v>5700.5082458572151</v>
      </c>
      <c r="G10" s="8">
        <f>FC_OTH_CP_E!G10+FC_OTH_HH_E!G10+FC_OTH_AFF_E!G10</f>
        <v>6199.4739551441899</v>
      </c>
      <c r="H10" s="8">
        <f>FC_OTH_CP_E!H10+FC_OTH_HH_E!H10+FC_OTH_AFF_E!H10</f>
        <v>3620.1793490343885</v>
      </c>
      <c r="I10" s="8">
        <f>FC_OTH_CP_E!I10+FC_OTH_HH_E!I10+FC_OTH_AFF_E!I10</f>
        <v>4503.2599164105095</v>
      </c>
      <c r="J10" s="8">
        <f>FC_OTH_CP_E!J10+FC_OTH_HH_E!J10+FC_OTH_AFF_E!J10</f>
        <v>3195.8379054217662</v>
      </c>
      <c r="K10" s="8">
        <f>FC_OTH_CP_E!K10+FC_OTH_HH_E!K10+FC_OTH_AFF_E!K10</f>
        <v>3556.0252567584448</v>
      </c>
      <c r="L10" s="8">
        <f>FC_OTH_CP_E!L10+FC_OTH_HH_E!L10+FC_OTH_AFF_E!L10</f>
        <v>3362.8479416946734</v>
      </c>
      <c r="M10" s="8">
        <f>FC_OTH_CP_E!M10+FC_OTH_HH_E!M10+FC_OTH_AFF_E!M10</f>
        <v>4063.1089984431678</v>
      </c>
      <c r="N10" s="8">
        <f>FC_OTH_CP_E!N10+FC_OTH_HH_E!N10+FC_OTH_AFF_E!N10</f>
        <v>4080.8006179735344</v>
      </c>
      <c r="O10" s="8">
        <f>FC_OTH_CP_E!O10+FC_OTH_HH_E!O10+FC_OTH_AFF_E!O10</f>
        <v>3962.7981446780127</v>
      </c>
      <c r="P10" s="8">
        <f>FC_OTH_CP_E!P10+FC_OTH_HH_E!P10+FC_OTH_AFF_E!P10</f>
        <v>4159.111395358751</v>
      </c>
      <c r="Q10" s="8">
        <f>FC_OTH_CP_E!Q10+FC_OTH_HH_E!Q10+FC_OTH_AFF_E!Q10</f>
        <v>3541.438567303896</v>
      </c>
      <c r="R10" s="8">
        <f>FC_OTH_CP_E!R10+FC_OTH_HH_E!R10+FC_OTH_AFF_E!R10</f>
        <v>3475.3435094864999</v>
      </c>
      <c r="S10" s="8">
        <f>FC_OTH_CP_E!S10+FC_OTH_HH_E!S10+FC_OTH_AFF_E!S10</f>
        <v>3410.0147642806337</v>
      </c>
      <c r="T10" s="8">
        <f>FC_OTH_CP_E!T10+FC_OTH_HH_E!T10+FC_OTH_AFF_E!T10</f>
        <v>3518.8983370754863</v>
      </c>
      <c r="U10" s="8">
        <f>FC_OTH_CP_E!U10+FC_OTH_HH_E!U10+FC_OTH_AFF_E!U10</f>
        <v>3000.1586973023714</v>
      </c>
      <c r="V10" s="8">
        <f>FC_OTH_CP_E!V10+FC_OTH_HH_E!V10+FC_OTH_AFF_E!V10</f>
        <v>2635.8735341478705</v>
      </c>
      <c r="W10" s="8">
        <f>FC_OTH_CP_E!W10+FC_OTH_HH_E!W10+FC_OTH_AFF_E!W10</f>
        <v>2333.1175074977405</v>
      </c>
      <c r="X10" s="8">
        <f>FC_OTH_CP_E!X10+FC_OTH_HH_E!X10+FC_OTH_AFF_E!X10</f>
        <v>2231.6143195448662</v>
      </c>
      <c r="Y10" s="8">
        <f>FC_OTH_CP_E!Y10+FC_OTH_HH_E!Y10+FC_OTH_AFF_E!Y10</f>
        <v>2639.9246400787974</v>
      </c>
      <c r="Z10" s="8">
        <f>FC_OTH_CP_E!Z10+FC_OTH_HH_E!Z10+FC_OTH_AFF_E!Z10</f>
        <v>1978.8835304210427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11004.528139162579</v>
      </c>
      <c r="D11" s="19">
        <f t="shared" si="8"/>
        <v>9844.4503953224812</v>
      </c>
      <c r="E11" s="19">
        <f t="shared" si="8"/>
        <v>8896.2768698299587</v>
      </c>
      <c r="F11" s="19">
        <f t="shared" si="8"/>
        <v>7754.6522788286875</v>
      </c>
      <c r="G11" s="19">
        <f t="shared" si="8"/>
        <v>6172.44656852351</v>
      </c>
      <c r="H11" s="19">
        <f t="shared" si="8"/>
        <v>4921.7064837751132</v>
      </c>
      <c r="I11" s="19">
        <f t="shared" si="8"/>
        <v>5227.8797338958184</v>
      </c>
      <c r="J11" s="19">
        <f t="shared" si="8"/>
        <v>4116.6427536866831</v>
      </c>
      <c r="K11" s="19">
        <f t="shared" si="8"/>
        <v>4429.7369896326118</v>
      </c>
      <c r="L11" s="19">
        <f t="shared" si="8"/>
        <v>5219.5475752399407</v>
      </c>
      <c r="M11" s="19">
        <f t="shared" si="8"/>
        <v>6160.2182027185299</v>
      </c>
      <c r="N11" s="19">
        <f t="shared" si="8"/>
        <v>5654.573339036453</v>
      </c>
      <c r="O11" s="19">
        <f t="shared" si="8"/>
        <v>4376.7746462888263</v>
      </c>
      <c r="P11" s="19">
        <f t="shared" si="8"/>
        <v>4562.2110066314244</v>
      </c>
      <c r="Q11" s="19">
        <f t="shared" si="8"/>
        <v>3504.6987414102632</v>
      </c>
      <c r="R11" s="19">
        <f t="shared" si="8"/>
        <v>3500.0564286840781</v>
      </c>
      <c r="S11" s="19">
        <f t="shared" si="8"/>
        <v>3229.1845201504639</v>
      </c>
      <c r="T11" s="19">
        <f t="shared" si="8"/>
        <v>3631.2832759356265</v>
      </c>
      <c r="U11" s="19">
        <f t="shared" si="8"/>
        <v>3607.417724126984</v>
      </c>
      <c r="V11" s="19">
        <f t="shared" si="8"/>
        <v>2784.9548147332425</v>
      </c>
      <c r="W11" s="19">
        <f t="shared" si="8"/>
        <v>2573.1506849474704</v>
      </c>
      <c r="X11" s="19">
        <f t="shared" si="8"/>
        <v>2913.8574678677242</v>
      </c>
      <c r="Y11" s="19">
        <f t="shared" ref="Y11:Z11" si="9">SUM(Y12:Y16)</f>
        <v>2587.2969654377457</v>
      </c>
      <c r="Z11" s="19">
        <f t="shared" si="9"/>
        <v>1914.0395385449483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1200.4784514875412</v>
      </c>
      <c r="D12" s="8">
        <f>FC_OTH_CP_E!D12+FC_OTH_HH_E!D12+FC_OTH_AFF_E!D12</f>
        <v>901.98746576820827</v>
      </c>
      <c r="E12" s="8">
        <f>FC_OTH_CP_E!E12+FC_OTH_HH_E!E12+FC_OTH_AFF_E!E12</f>
        <v>924.32763554946791</v>
      </c>
      <c r="F12" s="8">
        <f>FC_OTH_CP_E!F12+FC_OTH_HH_E!F12+FC_OTH_AFF_E!F12</f>
        <v>648.18278652245317</v>
      </c>
      <c r="G12" s="8">
        <f>FC_OTH_CP_E!G12+FC_OTH_HH_E!G12+FC_OTH_AFF_E!G12</f>
        <v>518.37101087163194</v>
      </c>
      <c r="H12" s="8">
        <f>FC_OTH_CP_E!H12+FC_OTH_HH_E!H12+FC_OTH_AFF_E!H12</f>
        <v>741.14924819600003</v>
      </c>
      <c r="I12" s="8">
        <f>FC_OTH_CP_E!I12+FC_OTH_HH_E!I12+FC_OTH_AFF_E!I12</f>
        <v>732.83060406309335</v>
      </c>
      <c r="J12" s="8">
        <f>FC_OTH_CP_E!J12+FC_OTH_HH_E!J12+FC_OTH_AFF_E!J12</f>
        <v>700.17382030595195</v>
      </c>
      <c r="K12" s="8">
        <f>FC_OTH_CP_E!K12+FC_OTH_HH_E!K12+FC_OTH_AFF_E!K12</f>
        <v>651.44660770841608</v>
      </c>
      <c r="L12" s="8">
        <f>FC_OTH_CP_E!L12+FC_OTH_HH_E!L12+FC_OTH_AFF_E!L12</f>
        <v>623.23623907194644</v>
      </c>
      <c r="M12" s="8">
        <f>FC_OTH_CP_E!M12+FC_OTH_HH_E!M12+FC_OTH_AFF_E!M12</f>
        <v>1481.6332596117331</v>
      </c>
      <c r="N12" s="8">
        <f>FC_OTH_CP_E!N12+FC_OTH_HH_E!N12+FC_OTH_AFF_E!N12</f>
        <v>996.7980896166398</v>
      </c>
      <c r="O12" s="8">
        <f>FC_OTH_CP_E!O12+FC_OTH_HH_E!O12+FC_OTH_AFF_E!O12</f>
        <v>601.01570774230413</v>
      </c>
      <c r="P12" s="8">
        <f>FC_OTH_CP_E!P12+FC_OTH_HH_E!P12+FC_OTH_AFF_E!P12</f>
        <v>630.69189454235368</v>
      </c>
      <c r="Q12" s="8">
        <f>FC_OTH_CP_E!Q12+FC_OTH_HH_E!Q12+FC_OTH_AFF_E!Q12</f>
        <v>489.87960028497599</v>
      </c>
      <c r="R12" s="8">
        <f>FC_OTH_CP_E!R12+FC_OTH_HH_E!R12+FC_OTH_AFF_E!R12</f>
        <v>630.87901818753505</v>
      </c>
      <c r="S12" s="8">
        <f>FC_OTH_CP_E!S12+FC_OTH_HH_E!S12+FC_OTH_AFF_E!S12</f>
        <v>592.89365577988849</v>
      </c>
      <c r="T12" s="8">
        <f>FC_OTH_CP_E!T12+FC_OTH_HH_E!T12+FC_OTH_AFF_E!T12</f>
        <v>519.14523757813345</v>
      </c>
      <c r="U12" s="8">
        <f>FC_OTH_CP_E!U12+FC_OTH_HH_E!U12+FC_OTH_AFF_E!U12</f>
        <v>439.43842520019183</v>
      </c>
      <c r="V12" s="8">
        <f>FC_OTH_CP_E!V12+FC_OTH_HH_E!V12+FC_OTH_AFF_E!V12</f>
        <v>305.14881978106854</v>
      </c>
      <c r="W12" s="8">
        <f>FC_OTH_CP_E!W12+FC_OTH_HH_E!W12+FC_OTH_AFF_E!W12</f>
        <v>246.20369324754213</v>
      </c>
      <c r="X12" s="8">
        <f>FC_OTH_CP_E!X12+FC_OTH_HH_E!X12+FC_OTH_AFF_E!X12</f>
        <v>268.75570299605135</v>
      </c>
      <c r="Y12" s="8">
        <f>FC_OTH_CP_E!Y12+FC_OTH_HH_E!Y12+FC_OTH_AFF_E!Y12</f>
        <v>342.71817064944565</v>
      </c>
      <c r="Z12" s="8">
        <f>FC_OTH_CP_E!Z12+FC_OTH_HH_E!Z12+FC_OTH_AFF_E!Z12</f>
        <v>199.68423521998184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5311.2828495515187</v>
      </c>
      <c r="D13" s="8">
        <f>FC_OTH_CP_E!D13+FC_OTH_HH_E!D13+FC_OTH_AFF_E!D13</f>
        <v>4818.4868109330992</v>
      </c>
      <c r="E13" s="8">
        <f>FC_OTH_CP_E!E13+FC_OTH_HH_E!E13+FC_OTH_AFF_E!E13</f>
        <v>3927.3125162632805</v>
      </c>
      <c r="F13" s="8">
        <f>FC_OTH_CP_E!F13+FC_OTH_HH_E!F13+FC_OTH_AFF_E!F13</f>
        <v>3612.3046924214336</v>
      </c>
      <c r="G13" s="8">
        <f>FC_OTH_CP_E!G13+FC_OTH_HH_E!G13+FC_OTH_AFF_E!G13</f>
        <v>2858.7484542858779</v>
      </c>
      <c r="H13" s="8">
        <f>FC_OTH_CP_E!H13+FC_OTH_HH_E!H13+FC_OTH_AFF_E!H13</f>
        <v>1490.8892017103137</v>
      </c>
      <c r="I13" s="8">
        <f>FC_OTH_CP_E!I13+FC_OTH_HH_E!I13+FC_OTH_AFF_E!I13</f>
        <v>1440.5975916307232</v>
      </c>
      <c r="J13" s="8">
        <f>FC_OTH_CP_E!J13+FC_OTH_HH_E!J13+FC_OTH_AFF_E!J13</f>
        <v>1177.3752222767316</v>
      </c>
      <c r="K13" s="8">
        <f>FC_OTH_CP_E!K13+FC_OTH_HH_E!K13+FC_OTH_AFF_E!K13</f>
        <v>948.90665444898832</v>
      </c>
      <c r="L13" s="8">
        <f>FC_OTH_CP_E!L13+FC_OTH_HH_E!L13+FC_OTH_AFF_E!L13</f>
        <v>1714.1991348391884</v>
      </c>
      <c r="M13" s="8">
        <f>FC_OTH_CP_E!M13+FC_OTH_HH_E!M13+FC_OTH_AFF_E!M13</f>
        <v>1503.5806309659895</v>
      </c>
      <c r="N13" s="8">
        <f>FC_OTH_CP_E!N13+FC_OTH_HH_E!N13+FC_OTH_AFF_E!N13</f>
        <v>1931.8634239198389</v>
      </c>
      <c r="O13" s="8">
        <f>FC_OTH_CP_E!O13+FC_OTH_HH_E!O13+FC_OTH_AFF_E!O13</f>
        <v>1085.4165197849479</v>
      </c>
      <c r="P13" s="8">
        <f>FC_OTH_CP_E!P13+FC_OTH_HH_E!P13+FC_OTH_AFF_E!P13</f>
        <v>1066.1616119076732</v>
      </c>
      <c r="Q13" s="8">
        <f>FC_OTH_CP_E!Q13+FC_OTH_HH_E!Q13+FC_OTH_AFF_E!Q13</f>
        <v>1005.8601051612874</v>
      </c>
      <c r="R13" s="8">
        <f>FC_OTH_CP_E!R13+FC_OTH_HH_E!R13+FC_OTH_AFF_E!R13</f>
        <v>946.98836321262297</v>
      </c>
      <c r="S13" s="8">
        <f>FC_OTH_CP_E!S13+FC_OTH_HH_E!S13+FC_OTH_AFF_E!S13</f>
        <v>785.91668648507107</v>
      </c>
      <c r="T13" s="8">
        <f>FC_OTH_CP_E!T13+FC_OTH_HH_E!T13+FC_OTH_AFF_E!T13</f>
        <v>1096.8583131029236</v>
      </c>
      <c r="U13" s="8">
        <f>FC_OTH_CP_E!U13+FC_OTH_HH_E!U13+FC_OTH_AFF_E!U13</f>
        <v>1158.1205066564648</v>
      </c>
      <c r="V13" s="8">
        <f>FC_OTH_CP_E!V13+FC_OTH_HH_E!V13+FC_OTH_AFF_E!V13</f>
        <v>685.44376136218386</v>
      </c>
      <c r="W13" s="8">
        <f>FC_OTH_CP_E!W13+FC_OTH_HH_E!W13+FC_OTH_AFF_E!W13</f>
        <v>688.37134681835562</v>
      </c>
      <c r="X13" s="8">
        <f>FC_OTH_CP_E!X13+FC_OTH_HH_E!X13+FC_OTH_AFF_E!X13</f>
        <v>672.42728997338065</v>
      </c>
      <c r="Y13" s="8">
        <f>FC_OTH_CP_E!Y13+FC_OTH_HH_E!Y13+FC_OTH_AFF_E!Y13</f>
        <v>677.70428345432731</v>
      </c>
      <c r="Z13" s="8">
        <f>FC_OTH_CP_E!Z13+FC_OTH_HH_E!Z13+FC_OTH_AFF_E!Z13</f>
        <v>502.74729454648326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4492.7668381235189</v>
      </c>
      <c r="D16" s="8">
        <f>FC_OTH_CP_E!D16+FC_OTH_HH_E!D16+FC_OTH_AFF_E!D16</f>
        <v>4123.9761186211726</v>
      </c>
      <c r="E16" s="8">
        <f>FC_OTH_CP_E!E16+FC_OTH_HH_E!E16+FC_OTH_AFF_E!E16</f>
        <v>4044.6367180172101</v>
      </c>
      <c r="F16" s="8">
        <f>FC_OTH_CP_E!F16+FC_OTH_HH_E!F16+FC_OTH_AFF_E!F16</f>
        <v>3494.1647998847998</v>
      </c>
      <c r="G16" s="8">
        <f>FC_OTH_CP_E!G16+FC_OTH_HH_E!G16+FC_OTH_AFF_E!G16</f>
        <v>2795.3271033660008</v>
      </c>
      <c r="H16" s="8">
        <f>FC_OTH_CP_E!H16+FC_OTH_HH_E!H16+FC_OTH_AFF_E!H16</f>
        <v>2689.6680338687997</v>
      </c>
      <c r="I16" s="8">
        <f>FC_OTH_CP_E!I16+FC_OTH_HH_E!I16+FC_OTH_AFF_E!I16</f>
        <v>3054.4515382020018</v>
      </c>
      <c r="J16" s="8">
        <f>FC_OTH_CP_E!J16+FC_OTH_HH_E!J16+FC_OTH_AFF_E!J16</f>
        <v>2239.0937111039993</v>
      </c>
      <c r="K16" s="8">
        <f>FC_OTH_CP_E!K16+FC_OTH_HH_E!K16+FC_OTH_AFF_E!K16</f>
        <v>2829.3837274752073</v>
      </c>
      <c r="L16" s="8">
        <f>FC_OTH_CP_E!L16+FC_OTH_HH_E!L16+FC_OTH_AFF_E!L16</f>
        <v>2882.1122013288059</v>
      </c>
      <c r="M16" s="8">
        <f>FC_OTH_CP_E!M16+FC_OTH_HH_E!M16+FC_OTH_AFF_E!M16</f>
        <v>3175.0043121408066</v>
      </c>
      <c r="N16" s="8">
        <f>FC_OTH_CP_E!N16+FC_OTH_HH_E!N16+FC_OTH_AFF_E!N16</f>
        <v>2725.9118254999744</v>
      </c>
      <c r="O16" s="8">
        <f>FC_OTH_CP_E!O16+FC_OTH_HH_E!O16+FC_OTH_AFF_E!O16</f>
        <v>2690.3424187615747</v>
      </c>
      <c r="P16" s="8">
        <f>FC_OTH_CP_E!P16+FC_OTH_HH_E!P16+FC_OTH_AFF_E!P16</f>
        <v>2865.3575001813974</v>
      </c>
      <c r="Q16" s="8">
        <f>FC_OTH_CP_E!Q16+FC_OTH_HH_E!Q16+FC_OTH_AFF_E!Q16</f>
        <v>2008.9590359639999</v>
      </c>
      <c r="R16" s="8">
        <f>FC_OTH_CP_E!R16+FC_OTH_HH_E!R16+FC_OTH_AFF_E!R16</f>
        <v>1922.18904728392</v>
      </c>
      <c r="S16" s="8">
        <f>FC_OTH_CP_E!S16+FC_OTH_HH_E!S16+FC_OTH_AFF_E!S16</f>
        <v>1850.3741778855042</v>
      </c>
      <c r="T16" s="8">
        <f>FC_OTH_CP_E!T16+FC_OTH_HH_E!T16+FC_OTH_AFF_E!T16</f>
        <v>2015.2797252545695</v>
      </c>
      <c r="U16" s="8">
        <f>FC_OTH_CP_E!U16+FC_OTH_HH_E!U16+FC_OTH_AFF_E!U16</f>
        <v>2009.8587922703273</v>
      </c>
      <c r="V16" s="8">
        <f>FC_OTH_CP_E!V16+FC_OTH_HH_E!V16+FC_OTH_AFF_E!V16</f>
        <v>1794.36223358999</v>
      </c>
      <c r="W16" s="8">
        <f>FC_OTH_CP_E!W16+FC_OTH_HH_E!W16+FC_OTH_AFF_E!W16</f>
        <v>1638.5756448815725</v>
      </c>
      <c r="X16" s="8">
        <f>FC_OTH_CP_E!X16+FC_OTH_HH_E!X16+FC_OTH_AFF_E!X16</f>
        <v>1972.6744748982924</v>
      </c>
      <c r="Y16" s="8">
        <f>FC_OTH_CP_E!Y16+FC_OTH_HH_E!Y16+FC_OTH_AFF_E!Y16</f>
        <v>1566.8745113339726</v>
      </c>
      <c r="Z16" s="8">
        <f>FC_OTH_CP_E!Z16+FC_OTH_HH_E!Z16+FC_OTH_AFF_E!Z16</f>
        <v>1211.6080087784833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345.17447999999996</v>
      </c>
      <c r="D17" s="27">
        <f t="shared" si="10"/>
        <v>169.90992</v>
      </c>
      <c r="E17" s="27">
        <f t="shared" si="10"/>
        <v>159.08076</v>
      </c>
      <c r="F17" s="27">
        <f t="shared" si="10"/>
        <v>147.73211999999995</v>
      </c>
      <c r="G17" s="27">
        <f t="shared" si="10"/>
        <v>147.25259999999997</v>
      </c>
      <c r="H17" s="27">
        <f t="shared" si="10"/>
        <v>158.00183999999999</v>
      </c>
      <c r="I17" s="27">
        <f t="shared" si="10"/>
        <v>150.72911999999999</v>
      </c>
      <c r="J17" s="27">
        <f t="shared" si="10"/>
        <v>130.30955999999995</v>
      </c>
      <c r="K17" s="27">
        <f t="shared" si="10"/>
        <v>123.55632</v>
      </c>
      <c r="L17" s="27">
        <f t="shared" si="10"/>
        <v>111.24863999999998</v>
      </c>
      <c r="M17" s="27">
        <f t="shared" si="10"/>
        <v>93.905999999999992</v>
      </c>
      <c r="N17" s="27">
        <f t="shared" si="10"/>
        <v>15.14484</v>
      </c>
      <c r="O17" s="27">
        <f t="shared" si="10"/>
        <v>9.55044</v>
      </c>
      <c r="P17" s="27">
        <f t="shared" si="10"/>
        <v>6.3936000000000011</v>
      </c>
      <c r="Q17" s="27">
        <f t="shared" si="10"/>
        <v>3.9560400000000029</v>
      </c>
      <c r="R17" s="27">
        <f t="shared" si="10"/>
        <v>0.95904000000000011</v>
      </c>
      <c r="S17" s="27">
        <f t="shared" si="10"/>
        <v>0.55943999999999983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25.883370720000016</v>
      </c>
      <c r="X17" s="27">
        <f t="shared" si="10"/>
        <v>17.078744159999992</v>
      </c>
      <c r="Y17" s="27">
        <f t="shared" ref="Y17:Z17" si="11">SUM(Y18:Y21)</f>
        <v>19.366853759999998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345.17447999999996</v>
      </c>
      <c r="D18" s="8">
        <f>FC_OTH_CP_E!D18+FC_OTH_HH_E!D18+FC_OTH_AFF_E!D18</f>
        <v>169.90992</v>
      </c>
      <c r="E18" s="8">
        <f>FC_OTH_CP_E!E18+FC_OTH_HH_E!E18+FC_OTH_AFF_E!E18</f>
        <v>159.08076</v>
      </c>
      <c r="F18" s="8">
        <f>FC_OTH_CP_E!F18+FC_OTH_HH_E!F18+FC_OTH_AFF_E!F18</f>
        <v>147.73211999999995</v>
      </c>
      <c r="G18" s="8">
        <f>FC_OTH_CP_E!G18+FC_OTH_HH_E!G18+FC_OTH_AFF_E!G18</f>
        <v>147.25259999999997</v>
      </c>
      <c r="H18" s="8">
        <f>FC_OTH_CP_E!H18+FC_OTH_HH_E!H18+FC_OTH_AFF_E!H18</f>
        <v>158.00183999999999</v>
      </c>
      <c r="I18" s="8">
        <f>FC_OTH_CP_E!I18+FC_OTH_HH_E!I18+FC_OTH_AFF_E!I18</f>
        <v>150.68915999999999</v>
      </c>
      <c r="J18" s="8">
        <f>FC_OTH_CP_E!J18+FC_OTH_HH_E!J18+FC_OTH_AFF_E!J18</f>
        <v>129.75011999999995</v>
      </c>
      <c r="K18" s="8">
        <f>FC_OTH_CP_E!K18+FC_OTH_HH_E!K18+FC_OTH_AFF_E!K18</f>
        <v>123.51636000000001</v>
      </c>
      <c r="L18" s="8">
        <f>FC_OTH_CP_E!L18+FC_OTH_HH_E!L18+FC_OTH_AFF_E!L18</f>
        <v>111.16871999999998</v>
      </c>
      <c r="M18" s="8">
        <f>FC_OTH_CP_E!M18+FC_OTH_HH_E!M18+FC_OTH_AFF_E!M18</f>
        <v>93.866039999999998</v>
      </c>
      <c r="N18" s="8">
        <f>FC_OTH_CP_E!N18+FC_OTH_HH_E!N18+FC_OTH_AFF_E!N18</f>
        <v>15.10488</v>
      </c>
      <c r="O18" s="8">
        <f>FC_OTH_CP_E!O18+FC_OTH_HH_E!O18+FC_OTH_AFF_E!O18</f>
        <v>9.5104799999999994</v>
      </c>
      <c r="P18" s="8">
        <f>FC_OTH_CP_E!P18+FC_OTH_HH_E!P18+FC_OTH_AFF_E!P18</f>
        <v>6.3936000000000011</v>
      </c>
      <c r="Q18" s="8">
        <f>FC_OTH_CP_E!Q18+FC_OTH_HH_E!Q18+FC_OTH_AFF_E!Q18</f>
        <v>3.9160800000000031</v>
      </c>
      <c r="R18" s="8">
        <f>FC_OTH_CP_E!R18+FC_OTH_HH_E!R18+FC_OTH_AFF_E!R18</f>
        <v>0.95904000000000011</v>
      </c>
      <c r="S18" s="8">
        <f>FC_OTH_CP_E!S18+FC_OTH_HH_E!S18+FC_OTH_AFF_E!S18</f>
        <v>0.55943999999999983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3.9959999999999996E-2</v>
      </c>
      <c r="J19" s="8">
        <f>FC_OTH_CP_E!J19+FC_OTH_HH_E!J19+FC_OTH_AFF_E!J19</f>
        <v>0.55943999999999983</v>
      </c>
      <c r="K19" s="8">
        <f>FC_OTH_CP_E!K19+FC_OTH_HH_E!K19+FC_OTH_AFF_E!K19</f>
        <v>3.9959999999999982E-2</v>
      </c>
      <c r="L19" s="8">
        <f>FC_OTH_CP_E!L19+FC_OTH_HH_E!L19+FC_OTH_AFF_E!L19</f>
        <v>7.9919999999999991E-2</v>
      </c>
      <c r="M19" s="8">
        <f>FC_OTH_CP_E!M19+FC_OTH_HH_E!M19+FC_OTH_AFF_E!M19</f>
        <v>3.9959999999999975E-2</v>
      </c>
      <c r="N19" s="8">
        <f>FC_OTH_CP_E!N19+FC_OTH_HH_E!N19+FC_OTH_AFF_E!N19</f>
        <v>3.9959999999999982E-2</v>
      </c>
      <c r="O19" s="8">
        <f>FC_OTH_CP_E!O19+FC_OTH_HH_E!O19+FC_OTH_AFF_E!O19</f>
        <v>3.9960000000000009E-2</v>
      </c>
      <c r="P19" s="8">
        <f>FC_OTH_CP_E!P19+FC_OTH_HH_E!P19+FC_OTH_AFF_E!P19</f>
        <v>0</v>
      </c>
      <c r="Q19" s="8">
        <f>FC_OTH_CP_E!Q19+FC_OTH_HH_E!Q19+FC_OTH_AFF_E!Q19</f>
        <v>3.9959999999999975E-2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25.883370720000016</v>
      </c>
      <c r="X19" s="8">
        <f>FC_OTH_CP_E!X19+FC_OTH_HH_E!X19+FC_OTH_AFF_E!X19</f>
        <v>17.078744159999992</v>
      </c>
      <c r="Y19" s="8">
        <f>FC_OTH_CP_E!Y19+FC_OTH_HH_E!Y19+FC_OTH_AFF_E!Y19</f>
        <v>19.366853759999998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1597.0186979759173</v>
      </c>
      <c r="D22" s="27">
        <f t="shared" si="12"/>
        <v>1548.0829207775728</v>
      </c>
      <c r="E22" s="27">
        <f t="shared" si="12"/>
        <v>1572.9942291543643</v>
      </c>
      <c r="F22" s="27">
        <f t="shared" si="12"/>
        <v>1494.5995962512968</v>
      </c>
      <c r="G22" s="27">
        <f t="shared" si="12"/>
        <v>1570.4528378225602</v>
      </c>
      <c r="H22" s="27">
        <f t="shared" si="12"/>
        <v>1569.9988540163597</v>
      </c>
      <c r="I22" s="27">
        <f t="shared" si="12"/>
        <v>1609.6839921439318</v>
      </c>
      <c r="J22" s="27">
        <f t="shared" si="12"/>
        <v>1551.2864319872258</v>
      </c>
      <c r="K22" s="27">
        <f t="shared" si="12"/>
        <v>1663.9272770736011</v>
      </c>
      <c r="L22" s="27">
        <f t="shared" si="12"/>
        <v>1657.1605907216633</v>
      </c>
      <c r="M22" s="27">
        <f t="shared" si="12"/>
        <v>1608.8244808972142</v>
      </c>
      <c r="N22" s="27">
        <f t="shared" si="12"/>
        <v>1518.7489648345995</v>
      </c>
      <c r="O22" s="27">
        <f t="shared" si="12"/>
        <v>1417.9515406690984</v>
      </c>
      <c r="P22" s="27">
        <f t="shared" si="12"/>
        <v>1461.9645724353043</v>
      </c>
      <c r="Q22" s="27">
        <f t="shared" si="12"/>
        <v>1333.6217589505941</v>
      </c>
      <c r="R22" s="27">
        <f t="shared" si="12"/>
        <v>1291.9683357547026</v>
      </c>
      <c r="S22" s="27">
        <f t="shared" si="12"/>
        <v>1329.2053934306487</v>
      </c>
      <c r="T22" s="27">
        <f t="shared" si="12"/>
        <v>1305.5368994223816</v>
      </c>
      <c r="U22" s="27">
        <f t="shared" si="12"/>
        <v>1342.6721835748326</v>
      </c>
      <c r="V22" s="27">
        <f t="shared" si="12"/>
        <v>1255.418760289316</v>
      </c>
      <c r="W22" s="27">
        <f t="shared" si="12"/>
        <v>1188.8943820317022</v>
      </c>
      <c r="X22" s="27">
        <f t="shared" si="12"/>
        <v>1158.4074419812059</v>
      </c>
      <c r="Y22" s="27">
        <f t="shared" ref="Y22:Z22" si="13">SUM(Y23:Y24)</f>
        <v>1096.0206816277287</v>
      </c>
      <c r="Z22" s="27">
        <f t="shared" si="13"/>
        <v>936.6560412554187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975.05254232560674</v>
      </c>
      <c r="D23" s="8">
        <f>FC_OTH_CP_E!D23+FC_OTH_HH_E!D23+FC_OTH_AFF_E!D23</f>
        <v>998.15988127129413</v>
      </c>
      <c r="E23" s="8">
        <f>FC_OTH_CP_E!E23+FC_OTH_HH_E!E23+FC_OTH_AFF_E!E23</f>
        <v>1006.5169212932889</v>
      </c>
      <c r="F23" s="8">
        <f>FC_OTH_CP_E!F23+FC_OTH_HH_E!F23+FC_OTH_AFF_E!F23</f>
        <v>1017.8838223276473</v>
      </c>
      <c r="G23" s="8">
        <f>FC_OTH_CP_E!G23+FC_OTH_HH_E!G23+FC_OTH_AFF_E!G23</f>
        <v>1083.0555855649923</v>
      </c>
      <c r="H23" s="8">
        <f>FC_OTH_CP_E!H23+FC_OTH_HH_E!H23+FC_OTH_AFF_E!H23</f>
        <v>1092.5858241676908</v>
      </c>
      <c r="I23" s="8">
        <f>FC_OTH_CP_E!I23+FC_OTH_HH_E!I23+FC_OTH_AFF_E!I23</f>
        <v>1139.0463231124183</v>
      </c>
      <c r="J23" s="8">
        <f>FC_OTH_CP_E!J23+FC_OTH_HH_E!J23+FC_OTH_AFF_E!J23</f>
        <v>1086.4060986528357</v>
      </c>
      <c r="K23" s="8">
        <f>FC_OTH_CP_E!K23+FC_OTH_HH_E!K23+FC_OTH_AFF_E!K23</f>
        <v>1067.2555802601846</v>
      </c>
      <c r="L23" s="8">
        <f>FC_OTH_CP_E!L23+FC_OTH_HH_E!L23+FC_OTH_AFF_E!L23</f>
        <v>1078.9871742118175</v>
      </c>
      <c r="M23" s="8">
        <f>FC_OTH_CP_E!M23+FC_OTH_HH_E!M23+FC_OTH_AFF_E!M23</f>
        <v>1102.4965492345084</v>
      </c>
      <c r="N23" s="8">
        <f>FC_OTH_CP_E!N23+FC_OTH_HH_E!N23+FC_OTH_AFF_E!N23</f>
        <v>1045.0409855802068</v>
      </c>
      <c r="O23" s="8">
        <f>FC_OTH_CP_E!O23+FC_OTH_HH_E!O23+FC_OTH_AFF_E!O23</f>
        <v>884.95745600478142</v>
      </c>
      <c r="P23" s="8">
        <f>FC_OTH_CP_E!P23+FC_OTH_HH_E!P23+FC_OTH_AFF_E!P23</f>
        <v>899.91103716520263</v>
      </c>
      <c r="Q23" s="8">
        <f>FC_OTH_CP_E!Q23+FC_OTH_HH_E!Q23+FC_OTH_AFF_E!Q23</f>
        <v>878.01578188986718</v>
      </c>
      <c r="R23" s="8">
        <f>FC_OTH_CP_E!R23+FC_OTH_HH_E!R23+FC_OTH_AFF_E!R23</f>
        <v>865.93541714516141</v>
      </c>
      <c r="S23" s="8">
        <f>FC_OTH_CP_E!S23+FC_OTH_HH_E!S23+FC_OTH_AFF_E!S23</f>
        <v>914.53530536277844</v>
      </c>
      <c r="T23" s="8">
        <f>FC_OTH_CP_E!T23+FC_OTH_HH_E!T23+FC_OTH_AFF_E!T23</f>
        <v>925.32966603339719</v>
      </c>
      <c r="U23" s="8">
        <f>FC_OTH_CP_E!U23+FC_OTH_HH_E!U23+FC_OTH_AFF_E!U23</f>
        <v>920.01590547356864</v>
      </c>
      <c r="V23" s="8">
        <f>FC_OTH_CP_E!V23+FC_OTH_HH_E!V23+FC_OTH_AFF_E!V23</f>
        <v>913.38464502263321</v>
      </c>
      <c r="W23" s="8">
        <f>FC_OTH_CP_E!W23+FC_OTH_HH_E!W23+FC_OTH_AFF_E!W23</f>
        <v>839.35788311665533</v>
      </c>
      <c r="X23" s="8">
        <f>FC_OTH_CP_E!X23+FC_OTH_HH_E!X23+FC_OTH_AFF_E!X23</f>
        <v>837.76245929212973</v>
      </c>
      <c r="Y23" s="8">
        <f>FC_OTH_CP_E!Y23+FC_OTH_HH_E!Y23+FC_OTH_AFF_E!Y23</f>
        <v>850.02184309546169</v>
      </c>
      <c r="Z23" s="8">
        <f>FC_OTH_CP_E!Z23+FC_OTH_HH_E!Z23+FC_OTH_AFF_E!Z23</f>
        <v>823.46454025797311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621.96615565031061</v>
      </c>
      <c r="D24" s="8">
        <f>FC_OTH_CP_E!D24+FC_OTH_HH_E!D24+FC_OTH_AFF_E!D24</f>
        <v>549.92303950627877</v>
      </c>
      <c r="E24" s="8">
        <f>FC_OTH_CP_E!E24+FC_OTH_HH_E!E24+FC_OTH_AFF_E!E24</f>
        <v>566.47730786107547</v>
      </c>
      <c r="F24" s="8">
        <f>FC_OTH_CP_E!F24+FC_OTH_HH_E!F24+FC_OTH_AFF_E!F24</f>
        <v>476.71577392364952</v>
      </c>
      <c r="G24" s="8">
        <f>FC_OTH_CP_E!G24+FC_OTH_HH_E!G24+FC_OTH_AFF_E!G24</f>
        <v>487.39725225756791</v>
      </c>
      <c r="H24" s="8">
        <f>FC_OTH_CP_E!H24+FC_OTH_HH_E!H24+FC_OTH_AFF_E!H24</f>
        <v>477.41302984866894</v>
      </c>
      <c r="I24" s="8">
        <f>FC_OTH_CP_E!I24+FC_OTH_HH_E!I24+FC_OTH_AFF_E!I24</f>
        <v>470.6376690315135</v>
      </c>
      <c r="J24" s="8">
        <f>FC_OTH_CP_E!J24+FC_OTH_HH_E!J24+FC_OTH_AFF_E!J24</f>
        <v>464.88033333439012</v>
      </c>
      <c r="K24" s="8">
        <f>FC_OTH_CP_E!K24+FC_OTH_HH_E!K24+FC_OTH_AFF_E!K24</f>
        <v>596.67169681341659</v>
      </c>
      <c r="L24" s="8">
        <f>FC_OTH_CP_E!L24+FC_OTH_HH_E!L24+FC_OTH_AFF_E!L24</f>
        <v>578.17341650984577</v>
      </c>
      <c r="M24" s="8">
        <f>FC_OTH_CP_E!M24+FC_OTH_HH_E!M24+FC_OTH_AFF_E!M24</f>
        <v>506.32793166270585</v>
      </c>
      <c r="N24" s="8">
        <f>FC_OTH_CP_E!N24+FC_OTH_HH_E!N24+FC_OTH_AFF_E!N24</f>
        <v>473.70797925439285</v>
      </c>
      <c r="O24" s="8">
        <f>FC_OTH_CP_E!O24+FC_OTH_HH_E!O24+FC_OTH_AFF_E!O24</f>
        <v>532.99408466431692</v>
      </c>
      <c r="P24" s="8">
        <f>FC_OTH_CP_E!P24+FC_OTH_HH_E!P24+FC_OTH_AFF_E!P24</f>
        <v>562.05353527010163</v>
      </c>
      <c r="Q24" s="8">
        <f>FC_OTH_CP_E!Q24+FC_OTH_HH_E!Q24+FC_OTH_AFF_E!Q24</f>
        <v>455.60597706072696</v>
      </c>
      <c r="R24" s="8">
        <f>FC_OTH_CP_E!R24+FC_OTH_HH_E!R24+FC_OTH_AFF_E!R24</f>
        <v>426.03291860954118</v>
      </c>
      <c r="S24" s="8">
        <f>FC_OTH_CP_E!S24+FC_OTH_HH_E!S24+FC_OTH_AFF_E!S24</f>
        <v>414.67008806787021</v>
      </c>
      <c r="T24" s="8">
        <f>FC_OTH_CP_E!T24+FC_OTH_HH_E!T24+FC_OTH_AFF_E!T24</f>
        <v>380.20723338898438</v>
      </c>
      <c r="U24" s="8">
        <f>FC_OTH_CP_E!U24+FC_OTH_HH_E!U24+FC_OTH_AFF_E!U24</f>
        <v>422.65627810126409</v>
      </c>
      <c r="V24" s="8">
        <f>FC_OTH_CP_E!V24+FC_OTH_HH_E!V24+FC_OTH_AFF_E!V24</f>
        <v>342.03411526668282</v>
      </c>
      <c r="W24" s="8">
        <f>FC_OTH_CP_E!W24+FC_OTH_HH_E!W24+FC_OTH_AFF_E!W24</f>
        <v>349.53649891504682</v>
      </c>
      <c r="X24" s="8">
        <f>FC_OTH_CP_E!X24+FC_OTH_HH_E!X24+FC_OTH_AFF_E!X24</f>
        <v>320.64498268907607</v>
      </c>
      <c r="Y24" s="8">
        <f>FC_OTH_CP_E!Y24+FC_OTH_HH_E!Y24+FC_OTH_AFF_E!Y24</f>
        <v>245.99883853226697</v>
      </c>
      <c r="Z24" s="8">
        <f>FC_OTH_CP_E!Z24+FC_OTH_HH_E!Z24+FC_OTH_AFF_E!Z24</f>
        <v>113.19150099744559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292915.54937471286</v>
      </c>
      <c r="D26" s="27">
        <f t="shared" si="14"/>
        <v>313589.89128401998</v>
      </c>
      <c r="E26" s="27">
        <f t="shared" si="14"/>
        <v>293315.34198387183</v>
      </c>
      <c r="F26" s="27">
        <f t="shared" si="14"/>
        <v>299854.3021242143</v>
      </c>
      <c r="G26" s="27">
        <f t="shared" si="14"/>
        <v>290704.58601809299</v>
      </c>
      <c r="H26" s="27">
        <f t="shared" si="14"/>
        <v>288933.47150443395</v>
      </c>
      <c r="I26" s="27">
        <f t="shared" si="14"/>
        <v>274312.22668637178</v>
      </c>
      <c r="J26" s="27">
        <f t="shared" si="14"/>
        <v>226953.21185919331</v>
      </c>
      <c r="K26" s="27">
        <f t="shared" si="14"/>
        <v>251148.39987312004</v>
      </c>
      <c r="L26" s="27">
        <f t="shared" si="14"/>
        <v>231882.47829936005</v>
      </c>
      <c r="M26" s="27">
        <f t="shared" si="14"/>
        <v>228385.29447143999</v>
      </c>
      <c r="N26" s="27">
        <f t="shared" si="14"/>
        <v>206252.22854843998</v>
      </c>
      <c r="O26" s="27">
        <f t="shared" si="14"/>
        <v>204153.49982195999</v>
      </c>
      <c r="P26" s="27">
        <f t="shared" si="14"/>
        <v>206808.01272432003</v>
      </c>
      <c r="Q26" s="27">
        <f t="shared" si="14"/>
        <v>186049.43267183998</v>
      </c>
      <c r="R26" s="27">
        <f t="shared" si="14"/>
        <v>189754.15595760001</v>
      </c>
      <c r="S26" s="27">
        <f t="shared" si="14"/>
        <v>185275.23274872007</v>
      </c>
      <c r="T26" s="27">
        <f t="shared" si="14"/>
        <v>184660.07118789959</v>
      </c>
      <c r="U26" s="27">
        <f t="shared" si="14"/>
        <v>174993.93791856006</v>
      </c>
      <c r="V26" s="27">
        <f t="shared" si="14"/>
        <v>175039.21107179997</v>
      </c>
      <c r="W26" s="27">
        <f t="shared" si="14"/>
        <v>178251.80086620001</v>
      </c>
      <c r="X26" s="27">
        <f t="shared" si="14"/>
        <v>165257.39475468002</v>
      </c>
      <c r="Y26" s="27">
        <f t="shared" ref="Y26:Z26" si="15">SUM(Y27,Y33)</f>
        <v>160964.13523320001</v>
      </c>
      <c r="Z26" s="27">
        <f t="shared" si="15"/>
        <v>150769.48730400001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292915.54937471286</v>
      </c>
      <c r="D33" s="19">
        <f t="shared" si="18"/>
        <v>313589.89128401998</v>
      </c>
      <c r="E33" s="19">
        <f t="shared" si="18"/>
        <v>293315.34198387183</v>
      </c>
      <c r="F33" s="19">
        <f t="shared" si="18"/>
        <v>299854.3021242143</v>
      </c>
      <c r="G33" s="19">
        <f t="shared" si="18"/>
        <v>290704.58601809299</v>
      </c>
      <c r="H33" s="19">
        <f t="shared" si="18"/>
        <v>288933.47150443395</v>
      </c>
      <c r="I33" s="19">
        <f t="shared" si="18"/>
        <v>274312.22668637178</v>
      </c>
      <c r="J33" s="19">
        <f t="shared" si="18"/>
        <v>226953.21185919331</v>
      </c>
      <c r="K33" s="19">
        <f t="shared" si="18"/>
        <v>251148.39987312004</v>
      </c>
      <c r="L33" s="19">
        <f t="shared" si="18"/>
        <v>231882.47829936005</v>
      </c>
      <c r="M33" s="19">
        <f t="shared" si="18"/>
        <v>228385.29447143999</v>
      </c>
      <c r="N33" s="19">
        <f t="shared" si="18"/>
        <v>206252.22854843998</v>
      </c>
      <c r="O33" s="19">
        <f t="shared" si="18"/>
        <v>204153.49982195999</v>
      </c>
      <c r="P33" s="19">
        <f t="shared" si="18"/>
        <v>206808.01272432003</v>
      </c>
      <c r="Q33" s="19">
        <f t="shared" si="18"/>
        <v>186049.43267183998</v>
      </c>
      <c r="R33" s="19">
        <f t="shared" si="18"/>
        <v>189754.15595760001</v>
      </c>
      <c r="S33" s="19">
        <f t="shared" si="18"/>
        <v>185275.23274872007</v>
      </c>
      <c r="T33" s="19">
        <f t="shared" si="18"/>
        <v>184660.07118789959</v>
      </c>
      <c r="U33" s="19">
        <f t="shared" si="18"/>
        <v>174993.93791856006</v>
      </c>
      <c r="V33" s="19">
        <f t="shared" si="18"/>
        <v>175039.21107179997</v>
      </c>
      <c r="W33" s="19">
        <f t="shared" si="18"/>
        <v>178251.80086620001</v>
      </c>
      <c r="X33" s="19">
        <f t="shared" si="18"/>
        <v>165257.39475468002</v>
      </c>
      <c r="Y33" s="19">
        <f t="shared" ref="Y33:Z33" si="19">SUM(Y34:Y50)</f>
        <v>160964.13523320001</v>
      </c>
      <c r="Z33" s="19">
        <f t="shared" si="19"/>
        <v>150769.48730400001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236.64960000000008</v>
      </c>
      <c r="H34" s="8">
        <f>FC_OTH_CP_E!H34+FC_OTH_HH_E!H34+FC_OTH_AFF_E!H34</f>
        <v>13.863467519999999</v>
      </c>
      <c r="I34" s="8">
        <f>FC_OTH_CP_E!I34+FC_OTH_HH_E!I34+FC_OTH_AFF_E!I34</f>
        <v>72.094510079999992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1.0235289599999999</v>
      </c>
      <c r="V34" s="8">
        <f>FC_OTH_CP_E!V34+FC_OTH_HH_E!V34+FC_OTH_AFF_E!V34</f>
        <v>1.0919577599999997</v>
      </c>
      <c r="W34" s="8">
        <f>FC_OTH_CP_E!W34+FC_OTH_HH_E!W34+FC_OTH_AFF_E!W34</f>
        <v>1.146286079999999</v>
      </c>
      <c r="X34" s="8">
        <f>FC_OTH_CP_E!X34+FC_OTH_HH_E!X34+FC_OTH_AFF_E!X34</f>
        <v>1.4484095999999993</v>
      </c>
      <c r="Y34" s="8">
        <f>FC_OTH_CP_E!Y34+FC_OTH_HH_E!Y34+FC_OTH_AFF_E!Y34</f>
        <v>1.1462860800000001</v>
      </c>
      <c r="Z34" s="8">
        <f>FC_OTH_CP_E!Z34+FC_OTH_HH_E!Z34+FC_OTH_AFF_E!Z34</f>
        <v>1.534049280000001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8.6486399999999991E-3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29851.5794508</v>
      </c>
      <c r="D36" s="8">
        <f>FC_OTH_CP_E!D36+FC_OTH_HH_E!D36+FC_OTH_AFF_E!D36</f>
        <v>28865.750709960001</v>
      </c>
      <c r="E36" s="8">
        <f>FC_OTH_CP_E!E36+FC_OTH_HH_E!E36+FC_OTH_AFF_E!E36</f>
        <v>28806.304073760002</v>
      </c>
      <c r="F36" s="8">
        <f>FC_OTH_CP_E!F36+FC_OTH_HH_E!F36+FC_OTH_AFF_E!F36</f>
        <v>29672.746832159999</v>
      </c>
      <c r="G36" s="8">
        <f>FC_OTH_CP_E!G36+FC_OTH_HH_E!G36+FC_OTH_AFF_E!G36</f>
        <v>30171.66629076</v>
      </c>
      <c r="H36" s="8">
        <f>FC_OTH_CP_E!H36+FC_OTH_HH_E!H36+FC_OTH_AFF_E!H36</f>
        <v>30588.507616679999</v>
      </c>
      <c r="I36" s="8">
        <f>FC_OTH_CP_E!I36+FC_OTH_HH_E!I36+FC_OTH_AFF_E!I36</f>
        <v>28001.009607119999</v>
      </c>
      <c r="J36" s="8">
        <f>FC_OTH_CP_E!J36+FC_OTH_HH_E!J36+FC_OTH_AFF_E!J36</f>
        <v>26919.957211560006</v>
      </c>
      <c r="K36" s="8">
        <f>FC_OTH_CP_E!K36+FC_OTH_HH_E!K36+FC_OTH_AFF_E!K36</f>
        <v>26685.884505599999</v>
      </c>
      <c r="L36" s="8">
        <f>FC_OTH_CP_E!L36+FC_OTH_HH_E!L36+FC_OTH_AFF_E!L36</f>
        <v>25841.49375852001</v>
      </c>
      <c r="M36" s="8">
        <f>FC_OTH_CP_E!M36+FC_OTH_HH_E!M36+FC_OTH_AFF_E!M36</f>
        <v>26299.526234399997</v>
      </c>
      <c r="N36" s="8">
        <f>FC_OTH_CP_E!N36+FC_OTH_HH_E!N36+FC_OTH_AFF_E!N36</f>
        <v>23443.977834720004</v>
      </c>
      <c r="O36" s="8">
        <f>FC_OTH_CP_E!O36+FC_OTH_HH_E!O36+FC_OTH_AFF_E!O36</f>
        <v>23010.258747959997</v>
      </c>
      <c r="P36" s="8">
        <f>FC_OTH_CP_E!P36+FC_OTH_HH_E!P36+FC_OTH_AFF_E!P36</f>
        <v>23011.308227159996</v>
      </c>
      <c r="Q36" s="8">
        <f>FC_OTH_CP_E!Q36+FC_OTH_HH_E!Q36+FC_OTH_AFF_E!Q36</f>
        <v>20749.876363080006</v>
      </c>
      <c r="R36" s="8">
        <f>FC_OTH_CP_E!R36+FC_OTH_HH_E!R36+FC_OTH_AFF_E!R36</f>
        <v>20734.684583760005</v>
      </c>
      <c r="S36" s="8">
        <f>FC_OTH_CP_E!S36+FC_OTH_HH_E!S36+FC_OTH_AFF_E!S36</f>
        <v>21605.369100840006</v>
      </c>
      <c r="T36" s="8">
        <f>FC_OTH_CP_E!T36+FC_OTH_HH_E!T36+FC_OTH_AFF_E!T36</f>
        <v>20770.657257459599</v>
      </c>
      <c r="U36" s="8">
        <f>FC_OTH_CP_E!U36+FC_OTH_HH_E!U36+FC_OTH_AFF_E!U36</f>
        <v>21812.86476828</v>
      </c>
      <c r="V36" s="8">
        <f>FC_OTH_CP_E!V36+FC_OTH_HH_E!V36+FC_OTH_AFF_E!V36</f>
        <v>21217.127673239997</v>
      </c>
      <c r="W36" s="8">
        <f>FC_OTH_CP_E!W36+FC_OTH_HH_E!W36+FC_OTH_AFF_E!W36</f>
        <v>20465.221258439997</v>
      </c>
      <c r="X36" s="8">
        <f>FC_OTH_CP_E!X36+FC_OTH_HH_E!X36+FC_OTH_AFF_E!X36</f>
        <v>20704.948431119996</v>
      </c>
      <c r="Y36" s="8">
        <f>FC_OTH_CP_E!Y36+FC_OTH_HH_E!Y36+FC_OTH_AFF_E!Y36</f>
        <v>20172.757301639998</v>
      </c>
      <c r="Z36" s="8">
        <f>FC_OTH_CP_E!Z36+FC_OTH_HH_E!Z36+FC_OTH_AFF_E!Z36</f>
        <v>18630.876090600006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1905.6407554800003</v>
      </c>
      <c r="D37" s="8">
        <f>FC_OTH_CP_E!D37+FC_OTH_HH_E!D37+FC_OTH_AFF_E!D37</f>
        <v>1876.00627368</v>
      </c>
      <c r="E37" s="8">
        <f>FC_OTH_CP_E!E37+FC_OTH_HH_E!E37+FC_OTH_AFF_E!E37</f>
        <v>1652.5465387200002</v>
      </c>
      <c r="F37" s="8">
        <f>FC_OTH_CP_E!F37+FC_OTH_HH_E!F37+FC_OTH_AFF_E!F37</f>
        <v>2057.0132444400001</v>
      </c>
      <c r="G37" s="8">
        <f>FC_OTH_CP_E!G37+FC_OTH_HH_E!G37+FC_OTH_AFF_E!G37</f>
        <v>2046.4103444400002</v>
      </c>
      <c r="H37" s="8">
        <f>FC_OTH_CP_E!H37+FC_OTH_HH_E!H37+FC_OTH_AFF_E!H37</f>
        <v>2749.5767098800002</v>
      </c>
      <c r="I37" s="8">
        <f>FC_OTH_CP_E!I37+FC_OTH_HH_E!I37+FC_OTH_AFF_E!I37</f>
        <v>2624.6281445999994</v>
      </c>
      <c r="J37" s="8">
        <f>FC_OTH_CP_E!J37+FC_OTH_HH_E!J37+FC_OTH_AFF_E!J37</f>
        <v>2616.6103563600004</v>
      </c>
      <c r="K37" s="8">
        <f>FC_OTH_CP_E!K37+FC_OTH_HH_E!K37+FC_OTH_AFF_E!K37</f>
        <v>2444.6527736399999</v>
      </c>
      <c r="L37" s="8">
        <f>FC_OTH_CP_E!L37+FC_OTH_HH_E!L37+FC_OTH_AFF_E!L37</f>
        <v>2307.10896108</v>
      </c>
      <c r="M37" s="8">
        <f>FC_OTH_CP_E!M37+FC_OTH_HH_E!M37+FC_OTH_AFF_E!M37</f>
        <v>2300.9515452000001</v>
      </c>
      <c r="N37" s="8">
        <f>FC_OTH_CP_E!N37+FC_OTH_HH_E!N37+FC_OTH_AFF_E!N37</f>
        <v>2387.1561159600005</v>
      </c>
      <c r="O37" s="8">
        <f>FC_OTH_CP_E!O37+FC_OTH_HH_E!O37+FC_OTH_AFF_E!O37</f>
        <v>2882.3292590400001</v>
      </c>
      <c r="P37" s="8">
        <f>FC_OTH_CP_E!P37+FC_OTH_HH_E!P37+FC_OTH_AFF_E!P37</f>
        <v>2451.6007916399999</v>
      </c>
      <c r="Q37" s="8">
        <f>FC_OTH_CP_E!Q37+FC_OTH_HH_E!Q37+FC_OTH_AFF_E!Q37</f>
        <v>2347.7816854800003</v>
      </c>
      <c r="R37" s="8">
        <f>FC_OTH_CP_E!R37+FC_OTH_HH_E!R37+FC_OTH_AFF_E!R37</f>
        <v>2452.0887745200002</v>
      </c>
      <c r="S37" s="8">
        <f>FC_OTH_CP_E!S37+FC_OTH_HH_E!S37+FC_OTH_AFF_E!S37</f>
        <v>2426.6859724800006</v>
      </c>
      <c r="T37" s="8">
        <f>FC_OTH_CP_E!T37+FC_OTH_HH_E!T37+FC_OTH_AFF_E!T37</f>
        <v>2414.0533032000003</v>
      </c>
      <c r="U37" s="8">
        <f>FC_OTH_CP_E!U37+FC_OTH_HH_E!U37+FC_OTH_AFF_E!U37</f>
        <v>2499.6950470800002</v>
      </c>
      <c r="V37" s="8">
        <f>FC_OTH_CP_E!V37+FC_OTH_HH_E!V37+FC_OTH_AFF_E!V37</f>
        <v>2531.7332686800005</v>
      </c>
      <c r="W37" s="8">
        <f>FC_OTH_CP_E!W37+FC_OTH_HH_E!W37+FC_OTH_AFF_E!W37</f>
        <v>2429.5984020000005</v>
      </c>
      <c r="X37" s="8">
        <f>FC_OTH_CP_E!X37+FC_OTH_HH_E!X37+FC_OTH_AFF_E!X37</f>
        <v>3008.8358269199998</v>
      </c>
      <c r="Y37" s="8">
        <f>FC_OTH_CP_E!Y37+FC_OTH_HH_E!Y37+FC_OTH_AFF_E!Y37</f>
        <v>2757.7723773600001</v>
      </c>
      <c r="Z37" s="8">
        <f>FC_OTH_CP_E!Z37+FC_OTH_HH_E!Z37+FC_OTH_AFF_E!Z37</f>
        <v>2663.7009537599997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35.384327999999996</v>
      </c>
      <c r="D38" s="8">
        <f>FC_OTH_CP_E!D38+FC_OTH_HH_E!D38+FC_OTH_AFF_E!D38</f>
        <v>35.259588000000001</v>
      </c>
      <c r="E38" s="8">
        <f>FC_OTH_CP_E!E38+FC_OTH_HH_E!E38+FC_OTH_AFF_E!E38</f>
        <v>36.512532</v>
      </c>
      <c r="F38" s="8">
        <f>FC_OTH_CP_E!F38+FC_OTH_HH_E!F38+FC_OTH_AFF_E!F38</f>
        <v>42.006384000000004</v>
      </c>
      <c r="G38" s="8">
        <f>FC_OTH_CP_E!G38+FC_OTH_HH_E!G38+FC_OTH_AFF_E!G38</f>
        <v>50.760108000000002</v>
      </c>
      <c r="H38" s="8">
        <f>FC_OTH_CP_E!H38+FC_OTH_HH_E!H38+FC_OTH_AFF_E!H38</f>
        <v>76.950720000000004</v>
      </c>
      <c r="I38" s="8">
        <f>FC_OTH_CP_E!I38+FC_OTH_HH_E!I38+FC_OTH_AFF_E!I38</f>
        <v>46.572371999999994</v>
      </c>
      <c r="J38" s="8">
        <f>FC_OTH_CP_E!J38+FC_OTH_HH_E!J38+FC_OTH_AFF_E!J38</f>
        <v>28.601495999999997</v>
      </c>
      <c r="K38" s="8">
        <f>FC_OTH_CP_E!K38+FC_OTH_HH_E!K38+FC_OTH_AFF_E!K38</f>
        <v>32.358311999999998</v>
      </c>
      <c r="L38" s="8">
        <f>FC_OTH_CP_E!L38+FC_OTH_HH_E!L38+FC_OTH_AFF_E!L38</f>
        <v>23.747724000000002</v>
      </c>
      <c r="M38" s="8">
        <f>FC_OTH_CP_E!M38+FC_OTH_HH_E!M38+FC_OTH_AFF_E!M38</f>
        <v>23.555447999999991</v>
      </c>
      <c r="N38" s="8">
        <f>FC_OTH_CP_E!N38+FC_OTH_HH_E!N38+FC_OTH_AFF_E!N38</f>
        <v>17.804555999999998</v>
      </c>
      <c r="O38" s="8">
        <f>FC_OTH_CP_E!O38+FC_OTH_HH_E!O38+FC_OTH_AFF_E!O38</f>
        <v>16.893071999999993</v>
      </c>
      <c r="P38" s="8">
        <f>FC_OTH_CP_E!P38+FC_OTH_HH_E!P38+FC_OTH_AFF_E!P38</f>
        <v>13.163724000000002</v>
      </c>
      <c r="Q38" s="8">
        <f>FC_OTH_CP_E!Q38+FC_OTH_HH_E!Q38+FC_OTH_AFF_E!Q38</f>
        <v>13.730976000000005</v>
      </c>
      <c r="R38" s="8">
        <f>FC_OTH_CP_E!R38+FC_OTH_HH_E!R38+FC_OTH_AFF_E!R38</f>
        <v>14.641451999999997</v>
      </c>
      <c r="S38" s="8">
        <f>FC_OTH_CP_E!S38+FC_OTH_HH_E!S38+FC_OTH_AFF_E!S38</f>
        <v>17.195976000000002</v>
      </c>
      <c r="T38" s="8">
        <f>FC_OTH_CP_E!T38+FC_OTH_HH_E!T38+FC_OTH_AFF_E!T38</f>
        <v>16.975224000000004</v>
      </c>
      <c r="U38" s="8">
        <f>FC_OTH_CP_E!U38+FC_OTH_HH_E!U38+FC_OTH_AFF_E!U38</f>
        <v>17.811360000000001</v>
      </c>
      <c r="V38" s="8">
        <f>FC_OTH_CP_E!V38+FC_OTH_HH_E!V38+FC_OTH_AFF_E!V38</f>
        <v>19.420632000000008</v>
      </c>
      <c r="W38" s="8">
        <f>FC_OTH_CP_E!W38+FC_OTH_HH_E!W38+FC_OTH_AFF_E!W38</f>
        <v>15.969240000000001</v>
      </c>
      <c r="X38" s="8">
        <f>FC_OTH_CP_E!X38+FC_OTH_HH_E!X38+FC_OTH_AFF_E!X38</f>
        <v>18.099143999999992</v>
      </c>
      <c r="Y38" s="8">
        <f>FC_OTH_CP_E!Y38+FC_OTH_HH_E!Y38+FC_OTH_AFF_E!Y38</f>
        <v>18.753083999999994</v>
      </c>
      <c r="Z38" s="8">
        <f>FC_OTH_CP_E!Z38+FC_OTH_HH_E!Z38+FC_OTH_AFF_E!Z38</f>
        <v>18.359963999999998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6.2784230400000007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3.139211519999999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3126.5190417600006</v>
      </c>
      <c r="D40" s="8">
        <f>FC_OTH_CP_E!D40+FC_OTH_HH_E!D40+FC_OTH_AFF_E!D40</f>
        <v>2589.01914528</v>
      </c>
      <c r="E40" s="8">
        <f>FC_OTH_CP_E!E40+FC_OTH_HH_E!E40+FC_OTH_AFF_E!E40</f>
        <v>2454.7603903200002</v>
      </c>
      <c r="F40" s="8">
        <f>FC_OTH_CP_E!F40+FC_OTH_HH_E!F40+FC_OTH_AFF_E!F40</f>
        <v>2723.3954136000007</v>
      </c>
      <c r="G40" s="8">
        <f>FC_OTH_CP_E!G40+FC_OTH_HH_E!G40+FC_OTH_AFF_E!G40</f>
        <v>2744.1114141600005</v>
      </c>
      <c r="H40" s="8">
        <f>FC_OTH_CP_E!H40+FC_OTH_HH_E!H40+FC_OTH_AFF_E!H40</f>
        <v>2819.1323055600001</v>
      </c>
      <c r="I40" s="8">
        <f>FC_OTH_CP_E!I40+FC_OTH_HH_E!I40+FC_OTH_AFF_E!I40</f>
        <v>2623.3553066400009</v>
      </c>
      <c r="J40" s="8">
        <f>FC_OTH_CP_E!J40+FC_OTH_HH_E!J40+FC_OTH_AFF_E!J40</f>
        <v>2531.7318999599993</v>
      </c>
      <c r="K40" s="8">
        <f>FC_OTH_CP_E!K40+FC_OTH_HH_E!K40+FC_OTH_AFF_E!K40</f>
        <v>2473.7475985199994</v>
      </c>
      <c r="L40" s="8">
        <f>FC_OTH_CP_E!L40+FC_OTH_HH_E!L40+FC_OTH_AFF_E!L40</f>
        <v>2410.5072920399994</v>
      </c>
      <c r="M40" s="8">
        <f>FC_OTH_CP_E!M40+FC_OTH_HH_E!M40+FC_OTH_AFF_E!M40</f>
        <v>2443.9149943199986</v>
      </c>
      <c r="N40" s="8">
        <f>FC_OTH_CP_E!N40+FC_OTH_HH_E!N40+FC_OTH_AFF_E!N40</f>
        <v>2628.7047529199986</v>
      </c>
      <c r="O40" s="8">
        <f>FC_OTH_CP_E!O40+FC_OTH_HH_E!O40+FC_OTH_AFF_E!O40</f>
        <v>2721.5843101199989</v>
      </c>
      <c r="P40" s="8">
        <f>FC_OTH_CP_E!P40+FC_OTH_HH_E!P40+FC_OTH_AFF_E!P40</f>
        <v>3105.7039054799998</v>
      </c>
      <c r="Q40" s="8">
        <f>FC_OTH_CP_E!Q40+FC_OTH_HH_E!Q40+FC_OTH_AFF_E!Q40</f>
        <v>2981.0768457599997</v>
      </c>
      <c r="R40" s="8">
        <f>FC_OTH_CP_E!R40+FC_OTH_HH_E!R40+FC_OTH_AFF_E!R40</f>
        <v>2727.401480280002</v>
      </c>
      <c r="S40" s="8">
        <f>FC_OTH_CP_E!S40+FC_OTH_HH_E!S40+FC_OTH_AFF_E!S40</f>
        <v>2322.3238689600012</v>
      </c>
      <c r="T40" s="8">
        <f>FC_OTH_CP_E!T40+FC_OTH_HH_E!T40+FC_OTH_AFF_E!T40</f>
        <v>2160.556116480001</v>
      </c>
      <c r="U40" s="8">
        <f>FC_OTH_CP_E!U40+FC_OTH_HH_E!U40+FC_OTH_AFF_E!U40</f>
        <v>2203.8147514800003</v>
      </c>
      <c r="V40" s="8">
        <f>FC_OTH_CP_E!V40+FC_OTH_HH_E!V40+FC_OTH_AFF_E!V40</f>
        <v>2161.4781045600002</v>
      </c>
      <c r="W40" s="8">
        <f>FC_OTH_CP_E!W40+FC_OTH_HH_E!W40+FC_OTH_AFF_E!W40</f>
        <v>2095.1143757999998</v>
      </c>
      <c r="X40" s="8">
        <f>FC_OTH_CP_E!X40+FC_OTH_HH_E!X40+FC_OTH_AFF_E!X40</f>
        <v>2535.009073199999</v>
      </c>
      <c r="Y40" s="8">
        <f>FC_OTH_CP_E!Y40+FC_OTH_HH_E!Y40+FC_OTH_AFF_E!Y40</f>
        <v>2903.9774691599996</v>
      </c>
      <c r="Z40" s="8">
        <f>FC_OTH_CP_E!Z40+FC_OTH_HH_E!Z40+FC_OTH_AFF_E!Z40</f>
        <v>3247.9240611600012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3154.5107758800004</v>
      </c>
      <c r="D41" s="8">
        <f>FC_OTH_CP_E!D41+FC_OTH_HH_E!D41+FC_OTH_AFF_E!D41</f>
        <v>3323.5141417200016</v>
      </c>
      <c r="E41" s="8">
        <f>FC_OTH_CP_E!E41+FC_OTH_HH_E!E41+FC_OTH_AFF_E!E41</f>
        <v>3407.9042646000007</v>
      </c>
      <c r="F41" s="8">
        <f>FC_OTH_CP_E!F41+FC_OTH_HH_E!F41+FC_OTH_AFF_E!F41</f>
        <v>3587.3153280000006</v>
      </c>
      <c r="G41" s="8">
        <f>FC_OTH_CP_E!G41+FC_OTH_HH_E!G41+FC_OTH_AFF_E!G41</f>
        <v>3722.0591491200012</v>
      </c>
      <c r="H41" s="8">
        <f>FC_OTH_CP_E!H41+FC_OTH_HH_E!H41+FC_OTH_AFF_E!H41</f>
        <v>3782.9090682000001</v>
      </c>
      <c r="I41" s="8">
        <f>FC_OTH_CP_E!I41+FC_OTH_HH_E!I41+FC_OTH_AFF_E!I41</f>
        <v>3713.5759269599994</v>
      </c>
      <c r="J41" s="8">
        <f>FC_OTH_CP_E!J41+FC_OTH_HH_E!J41+FC_OTH_AFF_E!J41</f>
        <v>3547.2525904800018</v>
      </c>
      <c r="K41" s="8">
        <f>FC_OTH_CP_E!K41+FC_OTH_HH_E!K41+FC_OTH_AFF_E!K41</f>
        <v>3982.9266428400001</v>
      </c>
      <c r="L41" s="8">
        <f>FC_OTH_CP_E!L41+FC_OTH_HH_E!L41+FC_OTH_AFF_E!L41</f>
        <v>4410.1203202800007</v>
      </c>
      <c r="M41" s="8">
        <f>FC_OTH_CP_E!M41+FC_OTH_HH_E!M41+FC_OTH_AFF_E!M41</f>
        <v>4447.7670452399998</v>
      </c>
      <c r="N41" s="8">
        <f>FC_OTH_CP_E!N41+FC_OTH_HH_E!N41+FC_OTH_AFF_E!N41</f>
        <v>3606.2207427600006</v>
      </c>
      <c r="O41" s="8">
        <f>FC_OTH_CP_E!O41+FC_OTH_HH_E!O41+FC_OTH_AFF_E!O41</f>
        <v>3163.1244533999993</v>
      </c>
      <c r="P41" s="8">
        <f>FC_OTH_CP_E!P41+FC_OTH_HH_E!P41+FC_OTH_AFF_E!P41</f>
        <v>3212.8183684799997</v>
      </c>
      <c r="Q41" s="8">
        <f>FC_OTH_CP_E!Q41+FC_OTH_HH_E!Q41+FC_OTH_AFF_E!Q41</f>
        <v>2872.482335640002</v>
      </c>
      <c r="R41" s="8">
        <f>FC_OTH_CP_E!R41+FC_OTH_HH_E!R41+FC_OTH_AFF_E!R41</f>
        <v>3329.6634036000009</v>
      </c>
      <c r="S41" s="8">
        <f>FC_OTH_CP_E!S41+FC_OTH_HH_E!S41+FC_OTH_AFF_E!S41</f>
        <v>3498.8883364799999</v>
      </c>
      <c r="T41" s="8">
        <f>FC_OTH_CP_E!T41+FC_OTH_HH_E!T41+FC_OTH_AFF_E!T41</f>
        <v>3373.2378234000016</v>
      </c>
      <c r="U41" s="8">
        <f>FC_OTH_CP_E!U41+FC_OTH_HH_E!U41+FC_OTH_AFF_E!U41</f>
        <v>3570.3087634800004</v>
      </c>
      <c r="V41" s="8">
        <f>FC_OTH_CP_E!V41+FC_OTH_HH_E!V41+FC_OTH_AFF_E!V41</f>
        <v>3518.7532711200015</v>
      </c>
      <c r="W41" s="8">
        <f>FC_OTH_CP_E!W41+FC_OTH_HH_E!W41+FC_OTH_AFF_E!W41</f>
        <v>3928.6297760400034</v>
      </c>
      <c r="X41" s="8">
        <f>FC_OTH_CP_E!X41+FC_OTH_HH_E!X41+FC_OTH_AFF_E!X41</f>
        <v>3638.9896279199993</v>
      </c>
      <c r="Y41" s="8">
        <f>FC_OTH_CP_E!Y41+FC_OTH_HH_E!Y41+FC_OTH_AFF_E!Y41</f>
        <v>3138.3539830799987</v>
      </c>
      <c r="Z41" s="8">
        <f>FC_OTH_CP_E!Z41+FC_OTH_HH_E!Z41+FC_OTH_AFF_E!Z41</f>
        <v>2921.5154321999994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9.7854620399999988</v>
      </c>
      <c r="E42" s="8">
        <f>FC_OTH_CP_E!E42+FC_OTH_HH_E!E42+FC_OTH_AFF_E!E42</f>
        <v>0</v>
      </c>
      <c r="F42" s="8">
        <f>FC_OTH_CP_E!F42+FC_OTH_HH_E!F42+FC_OTH_AFF_E!F42</f>
        <v>13.047282720000004</v>
      </c>
      <c r="G42" s="8">
        <f>FC_OTH_CP_E!G42+FC_OTH_HH_E!G42+FC_OTH_AFF_E!G42</f>
        <v>45.666017280000027</v>
      </c>
      <c r="H42" s="8">
        <f>FC_OTH_CP_E!H42+FC_OTH_HH_E!H42+FC_OTH_AFF_E!H42</f>
        <v>128.86131203999997</v>
      </c>
      <c r="I42" s="8">
        <f>FC_OTH_CP_E!I42+FC_OTH_HH_E!I42+FC_OTH_AFF_E!I42</f>
        <v>0</v>
      </c>
      <c r="J42" s="8">
        <f>FC_OTH_CP_E!J42+FC_OTH_HH_E!J42+FC_OTH_AFF_E!J42</f>
        <v>25.773951239999992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244301.33519159287</v>
      </c>
      <c r="D43" s="8">
        <f>FC_OTH_CP_E!D43+FC_OTH_HH_E!D43+FC_OTH_AFF_E!D43</f>
        <v>266290.05838409992</v>
      </c>
      <c r="E43" s="8">
        <f>FC_OTH_CP_E!E43+FC_OTH_HH_E!E43+FC_OTH_AFF_E!E43</f>
        <v>248113.34343147188</v>
      </c>
      <c r="F43" s="8">
        <f>FC_OTH_CP_E!F43+FC_OTH_HH_E!F43+FC_OTH_AFF_E!F43</f>
        <v>251732.87842525431</v>
      </c>
      <c r="G43" s="8">
        <f>FC_OTH_CP_E!G43+FC_OTH_HH_E!G43+FC_OTH_AFF_E!G43</f>
        <v>243232.02990581302</v>
      </c>
      <c r="H43" s="8">
        <f>FC_OTH_CP_E!H43+FC_OTH_HH_E!H43+FC_OTH_AFF_E!H43</f>
        <v>240934.75194283403</v>
      </c>
      <c r="I43" s="8">
        <f>FC_OTH_CP_E!I43+FC_OTH_HH_E!I43+FC_OTH_AFF_E!I43</f>
        <v>230028.63765485183</v>
      </c>
      <c r="J43" s="8">
        <f>FC_OTH_CP_E!J43+FC_OTH_HH_E!J43+FC_OTH_AFF_E!J43</f>
        <v>186153.0721368333</v>
      </c>
      <c r="K43" s="8">
        <f>FC_OTH_CP_E!K43+FC_OTH_HH_E!K43+FC_OTH_AFF_E!K43</f>
        <v>210735.60365520002</v>
      </c>
      <c r="L43" s="8">
        <f>FC_OTH_CP_E!L43+FC_OTH_HH_E!L43+FC_OTH_AFF_E!L43</f>
        <v>193183.86776364001</v>
      </c>
      <c r="M43" s="8">
        <f>FC_OTH_CP_E!M43+FC_OTH_HH_E!M43+FC_OTH_AFF_E!M43</f>
        <v>190264.55009327998</v>
      </c>
      <c r="N43" s="8">
        <f>FC_OTH_CP_E!N43+FC_OTH_HH_E!N43+FC_OTH_AFF_E!N43</f>
        <v>172073.21148576</v>
      </c>
      <c r="O43" s="8">
        <f>FC_OTH_CP_E!O43+FC_OTH_HH_E!O43+FC_OTH_AFF_E!O43</f>
        <v>170448.51450743998</v>
      </c>
      <c r="P43" s="8">
        <f>FC_OTH_CP_E!P43+FC_OTH_HH_E!P43+FC_OTH_AFF_E!P43</f>
        <v>173273.7859398</v>
      </c>
      <c r="Q43" s="8">
        <f>FC_OTH_CP_E!Q43+FC_OTH_HH_E!Q43+FC_OTH_AFF_E!Q43</f>
        <v>155646.48040811997</v>
      </c>
      <c r="R43" s="8">
        <f>FC_OTH_CP_E!R43+FC_OTH_HH_E!R43+FC_OTH_AFF_E!R43</f>
        <v>159233.90943564</v>
      </c>
      <c r="S43" s="8">
        <f>FC_OTH_CP_E!S43+FC_OTH_HH_E!S43+FC_OTH_AFF_E!S43</f>
        <v>154094.02417188004</v>
      </c>
      <c r="T43" s="8">
        <f>FC_OTH_CP_E!T43+FC_OTH_HH_E!T43+FC_OTH_AFF_E!T43</f>
        <v>154876.62305231998</v>
      </c>
      <c r="U43" s="8">
        <f>FC_OTH_CP_E!U43+FC_OTH_HH_E!U43+FC_OTH_AFF_E!U43</f>
        <v>144025.58891916004</v>
      </c>
      <c r="V43" s="8">
        <f>FC_OTH_CP_E!V43+FC_OTH_HH_E!V43+FC_OTH_AFF_E!V43</f>
        <v>144762.06526235997</v>
      </c>
      <c r="W43" s="8">
        <f>FC_OTH_CP_E!W43+FC_OTH_HH_E!W43+FC_OTH_AFF_E!W43</f>
        <v>148476.20635692001</v>
      </c>
      <c r="X43" s="8">
        <f>FC_OTH_CP_E!X43+FC_OTH_HH_E!X43+FC_OTH_AFF_E!X43</f>
        <v>134546.22296856003</v>
      </c>
      <c r="Y43" s="8">
        <f>FC_OTH_CP_E!Y43+FC_OTH_HH_E!Y43+FC_OTH_AFF_E!Y43</f>
        <v>131092.98409115997</v>
      </c>
      <c r="Z43" s="8">
        <f>FC_OTH_CP_E!Z43+FC_OTH_HH_E!Z43+FC_OTH_AFF_E!Z43</f>
        <v>122468.73892812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10164.747354480001</v>
      </c>
      <c r="D44" s="8">
        <f>FC_OTH_CP_E!D44+FC_OTH_HH_E!D44+FC_OTH_AFF_E!D44</f>
        <v>9964.5319756800036</v>
      </c>
      <c r="E44" s="8">
        <f>FC_OTH_CP_E!E44+FC_OTH_HH_E!E44+FC_OTH_AFF_E!E44</f>
        <v>8445.1387060800007</v>
      </c>
      <c r="F44" s="8">
        <f>FC_OTH_CP_E!F44+FC_OTH_HH_E!F44+FC_OTH_AFF_E!F44</f>
        <v>9515.8984485600013</v>
      </c>
      <c r="G44" s="8">
        <f>FC_OTH_CP_E!G44+FC_OTH_HH_E!G44+FC_OTH_AFF_E!G44</f>
        <v>8020.5412226400013</v>
      </c>
      <c r="H44" s="8">
        <f>FC_OTH_CP_E!H44+FC_OTH_HH_E!H44+FC_OTH_AFF_E!H44</f>
        <v>7466.8796416800014</v>
      </c>
      <c r="I44" s="8">
        <f>FC_OTH_CP_E!I44+FC_OTH_HH_E!I44+FC_OTH_AFF_E!I44</f>
        <v>6758.1705045600011</v>
      </c>
      <c r="J44" s="8">
        <f>FC_OTH_CP_E!J44+FC_OTH_HH_E!J44+FC_OTH_AFF_E!J44</f>
        <v>4698.8124818400011</v>
      </c>
      <c r="K44" s="8">
        <f>FC_OTH_CP_E!K44+FC_OTH_HH_E!K44+FC_OTH_AFF_E!K44</f>
        <v>4358.1394159199999</v>
      </c>
      <c r="L44" s="8">
        <f>FC_OTH_CP_E!L44+FC_OTH_HH_E!L44+FC_OTH_AFF_E!L44</f>
        <v>3520.9920067200001</v>
      </c>
      <c r="M44" s="8">
        <f>FC_OTH_CP_E!M44+FC_OTH_HH_E!M44+FC_OTH_AFF_E!M44</f>
        <v>2397.4347211200002</v>
      </c>
      <c r="N44" s="8">
        <f>FC_OTH_CP_E!N44+FC_OTH_HH_E!N44+FC_OTH_AFF_E!N44</f>
        <v>1945.7358753600001</v>
      </c>
      <c r="O44" s="8">
        <f>FC_OTH_CP_E!O44+FC_OTH_HH_E!O44+FC_OTH_AFF_E!O44</f>
        <v>1768.9407458400005</v>
      </c>
      <c r="P44" s="8">
        <f>FC_OTH_CP_E!P44+FC_OTH_HH_E!P44+FC_OTH_AFF_E!P44</f>
        <v>1483.7705387999999</v>
      </c>
      <c r="Q44" s="8">
        <f>FC_OTH_CP_E!Q44+FC_OTH_HH_E!Q44+FC_OTH_AFF_E!Q44</f>
        <v>1241.9469633599997</v>
      </c>
      <c r="R44" s="8">
        <f>FC_OTH_CP_E!R44+FC_OTH_HH_E!R44+FC_OTH_AFF_E!R44</f>
        <v>1039.8613528800001</v>
      </c>
      <c r="S44" s="8">
        <f>FC_OTH_CP_E!S44+FC_OTH_HH_E!S44+FC_OTH_AFF_E!S44</f>
        <v>985.65054767999982</v>
      </c>
      <c r="T44" s="8">
        <f>FC_OTH_CP_E!T44+FC_OTH_HH_E!T44+FC_OTH_AFF_E!T44</f>
        <v>889.51556807999998</v>
      </c>
      <c r="U44" s="8">
        <f>FC_OTH_CP_E!U44+FC_OTH_HH_E!U44+FC_OTH_AFF_E!U44</f>
        <v>662.35681584000008</v>
      </c>
      <c r="V44" s="8">
        <f>FC_OTH_CP_E!V44+FC_OTH_HH_E!V44+FC_OTH_AFF_E!V44</f>
        <v>583.85333952000019</v>
      </c>
      <c r="W44" s="8">
        <f>FC_OTH_CP_E!W44+FC_OTH_HH_E!W44+FC_OTH_AFF_E!W44</f>
        <v>580.14408383999989</v>
      </c>
      <c r="X44" s="8">
        <f>FC_OTH_CP_E!X44+FC_OTH_HH_E!X44+FC_OTH_AFF_E!X44</f>
        <v>574.85549664000007</v>
      </c>
      <c r="Y44" s="8">
        <f>FC_OTH_CP_E!Y44+FC_OTH_HH_E!Y44+FC_OTH_AFF_E!Y44</f>
        <v>590.49973943999998</v>
      </c>
      <c r="Z44" s="8">
        <f>FC_OTH_CP_E!Z44+FC_OTH_HH_E!Z44+FC_OTH_AFF_E!Z44</f>
        <v>588.67910567999968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0.80826443999999997</v>
      </c>
      <c r="I45" s="8">
        <f>FC_OTH_CP_E!I45+FC_OTH_HH_E!I45+FC_OTH_AFF_E!I45</f>
        <v>0.78240419999999999</v>
      </c>
      <c r="J45" s="8">
        <f>FC_OTH_CP_E!J45+FC_OTH_HH_E!J45+FC_OTH_AFF_E!J45</f>
        <v>0.89877528000000007</v>
      </c>
      <c r="K45" s="8">
        <f>FC_OTH_CP_E!K45+FC_OTH_HH_E!K45+FC_OTH_AFF_E!K45</f>
        <v>0.87291503999999986</v>
      </c>
      <c r="L45" s="8">
        <f>FC_OTH_CP_E!L45+FC_OTH_HH_E!L45+FC_OTH_AFF_E!L45</f>
        <v>1.9395179999999992</v>
      </c>
      <c r="M45" s="8">
        <f>FC_OTH_CP_E!M45+FC_OTH_HH_E!M45+FC_OTH_AFF_E!M45</f>
        <v>1.9331848799999998</v>
      </c>
      <c r="N45" s="8">
        <f>FC_OTH_CP_E!N45+FC_OTH_HH_E!N45+FC_OTH_AFF_E!N45</f>
        <v>1.810216800000001</v>
      </c>
      <c r="O45" s="8">
        <f>FC_OTH_CP_E!O45+FC_OTH_HH_E!O45+FC_OTH_AFF_E!O45</f>
        <v>3.0934652400000013</v>
      </c>
      <c r="P45" s="8">
        <f>FC_OTH_CP_E!P45+FC_OTH_HH_E!P45+FC_OTH_AFF_E!P45</f>
        <v>0.90827496000000008</v>
      </c>
      <c r="Q45" s="8">
        <f>FC_OTH_CP_E!Q45+FC_OTH_HH_E!Q45+FC_OTH_AFF_E!Q45</f>
        <v>4.1795953199999998</v>
      </c>
      <c r="R45" s="8">
        <f>FC_OTH_CP_E!R45+FC_OTH_HH_E!R45+FC_OTH_AFF_E!R45</f>
        <v>3.6462938400000011</v>
      </c>
      <c r="S45" s="8">
        <f>FC_OTH_CP_E!S45+FC_OTH_HH_E!S45+FC_OTH_AFF_E!S45</f>
        <v>0.80483399999999994</v>
      </c>
      <c r="T45" s="8">
        <f>FC_OTH_CP_E!T45+FC_OTH_HH_E!T45+FC_OTH_AFF_E!T45</f>
        <v>1.4233687200000005</v>
      </c>
      <c r="U45" s="8">
        <f>FC_OTH_CP_E!U45+FC_OTH_HH_E!U45+FC_OTH_AFF_E!U45</f>
        <v>1.1011712399999998</v>
      </c>
      <c r="V45" s="8">
        <f>FC_OTH_CP_E!V45+FC_OTH_HH_E!V45+FC_OTH_AFF_E!V45</f>
        <v>0.76947407999999939</v>
      </c>
      <c r="W45" s="8">
        <f>FC_OTH_CP_E!W45+FC_OTH_HH_E!W45+FC_OTH_AFF_E!W45</f>
        <v>0.76947408000000062</v>
      </c>
      <c r="X45" s="8">
        <f>FC_OTH_CP_E!X45+FC_OTH_HH_E!X45+FC_OTH_AFF_E!X45</f>
        <v>0.76947407999999951</v>
      </c>
      <c r="Y45" s="8">
        <f>FC_OTH_CP_E!Y45+FC_OTH_HH_E!Y45+FC_OTH_AFF_E!Y45</f>
        <v>0.76947407999999973</v>
      </c>
      <c r="Z45" s="8">
        <f>FC_OTH_CP_E!Z45+FC_OTH_HH_E!Z45+FC_OTH_AFF_E!Z45</f>
        <v>2.1722601600000009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9.730676879999999</v>
      </c>
      <c r="E47" s="8">
        <f>FC_OTH_CP_E!E47+FC_OTH_HH_E!E47+FC_OTH_AFF_E!E47</f>
        <v>12.974332680000003</v>
      </c>
      <c r="F47" s="8">
        <f>FC_OTH_CP_E!F47+FC_OTH_HH_E!F47+FC_OTH_AFF_E!F47</f>
        <v>6.487021079999999</v>
      </c>
      <c r="G47" s="8">
        <f>FC_OTH_CP_E!G47+FC_OTH_HH_E!G47+FC_OTH_AFF_E!G47</f>
        <v>22.705009560000004</v>
      </c>
      <c r="H47" s="8">
        <f>FC_OTH_CP_E!H47+FC_OTH_HH_E!H47+FC_OTH_AFF_E!H47</f>
        <v>22.705009560000004</v>
      </c>
      <c r="I47" s="8">
        <f>FC_OTH_CP_E!I47+FC_OTH_HH_E!I47+FC_OTH_AFF_E!I47</f>
        <v>19.461353760000002</v>
      </c>
      <c r="J47" s="8">
        <f>FC_OTH_CP_E!J47+FC_OTH_HH_E!J47+FC_OTH_AFF_E!J47</f>
        <v>16.217988480000002</v>
      </c>
      <c r="K47" s="8">
        <f>FC_OTH_CP_E!K47+FC_OTH_HH_E!K47+FC_OTH_AFF_E!K47</f>
        <v>16.217988480000002</v>
      </c>
      <c r="L47" s="8">
        <f>FC_OTH_CP_E!L47+FC_OTH_HH_E!L47+FC_OTH_AFF_E!L47</f>
        <v>6.487021079999999</v>
      </c>
      <c r="M47" s="8">
        <f>FC_OTH_CP_E!M47+FC_OTH_HH_E!M47+FC_OTH_AFF_E!M47</f>
        <v>6.487021079999999</v>
      </c>
      <c r="N47" s="8">
        <f>FC_OTH_CP_E!N47+FC_OTH_HH_E!N47+FC_OTH_AFF_E!N47</f>
        <v>9.730676879999999</v>
      </c>
      <c r="O47" s="8">
        <f>FC_OTH_CP_E!O47+FC_OTH_HH_E!O47+FC_OTH_AFF_E!O47</f>
        <v>6.487021079999999</v>
      </c>
      <c r="P47" s="8">
        <f>FC_OTH_CP_E!P47+FC_OTH_HH_E!P47+FC_OTH_AFF_E!P47</f>
        <v>6.487021079999999</v>
      </c>
      <c r="Q47" s="8">
        <f>FC_OTH_CP_E!Q47+FC_OTH_HH_E!Q47+FC_OTH_AFF_E!Q47</f>
        <v>6.487021079999999</v>
      </c>
      <c r="R47" s="8">
        <f>FC_OTH_CP_E!R47+FC_OTH_HH_E!R47+FC_OTH_AFF_E!R47</f>
        <v>6.487021079999999</v>
      </c>
      <c r="S47" s="8">
        <f>FC_OTH_CP_E!S47+FC_OTH_HH_E!S47+FC_OTH_AFF_E!S47</f>
        <v>3.2436558</v>
      </c>
      <c r="T47" s="8">
        <f>FC_OTH_CP_E!T47+FC_OTH_HH_E!T47+FC_OTH_AFF_E!T47</f>
        <v>3.2436558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296.21486700000003</v>
      </c>
      <c r="D48" s="8">
        <f>FC_OTH_CP_E!D48+FC_OTH_HH_E!D48+FC_OTH_AFF_E!D48</f>
        <v>375.26638500000001</v>
      </c>
      <c r="E48" s="8">
        <f>FC_OTH_CP_E!E48+FC_OTH_HH_E!E48+FC_OTH_AFF_E!E48</f>
        <v>311.80031999999994</v>
      </c>
      <c r="F48" s="8">
        <f>FC_OTH_CP_E!F48+FC_OTH_HH_E!F48+FC_OTH_AFF_E!F48</f>
        <v>324.61497900000006</v>
      </c>
      <c r="G48" s="8">
        <f>FC_OTH_CP_E!G48+FC_OTH_HH_E!G48+FC_OTH_AFF_E!G48</f>
        <v>233.21317500000009</v>
      </c>
      <c r="H48" s="8">
        <f>FC_OTH_CP_E!H48+FC_OTH_HH_E!H48+FC_OTH_AFF_E!H48</f>
        <v>306.81050399999992</v>
      </c>
      <c r="I48" s="8">
        <f>FC_OTH_CP_E!I48+FC_OTH_HH_E!I48+FC_OTH_AFF_E!I48</f>
        <v>220.81199399999986</v>
      </c>
      <c r="J48" s="8">
        <f>FC_OTH_CP_E!J48+FC_OTH_HH_E!J48+FC_OTH_AFF_E!J48</f>
        <v>246.92183100000003</v>
      </c>
      <c r="K48" s="8">
        <f>FC_OTH_CP_E!K48+FC_OTH_HH_E!K48+FC_OTH_AFF_E!K48</f>
        <v>215.29637999999994</v>
      </c>
      <c r="L48" s="8">
        <f>FC_OTH_CP_E!L48+FC_OTH_HH_E!L48+FC_OTH_AFF_E!L48</f>
        <v>176.21393400000002</v>
      </c>
      <c r="M48" s="8">
        <f>FC_OTH_CP_E!M48+FC_OTH_HH_E!M48+FC_OTH_AFF_E!M48</f>
        <v>191.51928899999999</v>
      </c>
      <c r="N48" s="8">
        <f>FC_OTH_CP_E!N48+FC_OTH_HH_E!N48+FC_OTH_AFF_E!N48</f>
        <v>135.09077400000001</v>
      </c>
      <c r="O48" s="8">
        <f>FC_OTH_CP_E!O48+FC_OTH_HH_E!O48+FC_OTH_AFF_E!O48</f>
        <v>129.38000399999999</v>
      </c>
      <c r="P48" s="8">
        <f>FC_OTH_CP_E!P48+FC_OTH_HH_E!P48+FC_OTH_AFF_E!P48</f>
        <v>204.70565699999997</v>
      </c>
      <c r="Q48" s="8">
        <f>FC_OTH_CP_E!Q48+FC_OTH_HH_E!Q48+FC_OTH_AFF_E!Q48</f>
        <v>185.39047800000006</v>
      </c>
      <c r="R48" s="8">
        <f>FC_OTH_CP_E!R48+FC_OTH_HH_E!R48+FC_OTH_AFF_E!R48</f>
        <v>185.38416000000001</v>
      </c>
      <c r="S48" s="8">
        <f>FC_OTH_CP_E!S48+FC_OTH_HH_E!S48+FC_OTH_AFF_E!S48</f>
        <v>142.41403799999998</v>
      </c>
      <c r="T48" s="8">
        <f>FC_OTH_CP_E!T48+FC_OTH_HH_E!T48+FC_OTH_AFF_E!T48</f>
        <v>144.85664700000001</v>
      </c>
      <c r="U48" s="8">
        <f>FC_OTH_CP_E!U48+FC_OTH_HH_E!U48+FC_OTH_AFF_E!U48</f>
        <v>195.30692999999999</v>
      </c>
      <c r="V48" s="8">
        <f>FC_OTH_CP_E!V48+FC_OTH_HH_E!V48+FC_OTH_AFF_E!V48</f>
        <v>237.68772300000009</v>
      </c>
      <c r="W48" s="8">
        <f>FC_OTH_CP_E!W48+FC_OTH_HH_E!W48+FC_OTH_AFF_E!W48</f>
        <v>247.33811700000015</v>
      </c>
      <c r="X48" s="8">
        <f>FC_OTH_CP_E!X48+FC_OTH_HH_E!X48+FC_OTH_AFF_E!X48</f>
        <v>222.86534400000002</v>
      </c>
      <c r="Y48" s="8">
        <f>FC_OTH_CP_E!Y48+FC_OTH_HH_E!Y48+FC_OTH_AFF_E!Y48</f>
        <v>282.09589200000011</v>
      </c>
      <c r="Z48" s="8">
        <f>FC_OTH_CP_E!Z48+FC_OTH_HH_E!Z48+FC_OTH_AFF_E!Z48</f>
        <v>204.438546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79.617609720000019</v>
      </c>
      <c r="D50" s="8">
        <f>FC_OTH_CP_E!D50+FC_OTH_HH_E!D50+FC_OTH_AFF_E!D50</f>
        <v>244.69011864000001</v>
      </c>
      <c r="E50" s="8">
        <f>FC_OTH_CP_E!E50+FC_OTH_HH_E!E50+FC_OTH_AFF_E!E50</f>
        <v>74.057394239999994</v>
      </c>
      <c r="F50" s="8">
        <f>FC_OTH_CP_E!F50+FC_OTH_HH_E!F50+FC_OTH_AFF_E!F50</f>
        <v>178.8987654</v>
      </c>
      <c r="G50" s="8">
        <f>FC_OTH_CP_E!G50+FC_OTH_HH_E!G50+FC_OTH_AFF_E!G50</f>
        <v>175.63456979999995</v>
      </c>
      <c r="H50" s="8">
        <f>FC_OTH_CP_E!H50+FC_OTH_HH_E!H50+FC_OTH_AFF_E!H50</f>
        <v>41.714942039999997</v>
      </c>
      <c r="I50" s="8">
        <f>FC_OTH_CP_E!I50+FC_OTH_HH_E!I50+FC_OTH_AFF_E!I50</f>
        <v>203.12690759999998</v>
      </c>
      <c r="J50" s="8">
        <f>FC_OTH_CP_E!J50+FC_OTH_HH_E!J50+FC_OTH_AFF_E!J50</f>
        <v>167.36114015999999</v>
      </c>
      <c r="K50" s="8">
        <f>FC_OTH_CP_E!K50+FC_OTH_HH_E!K50+FC_OTH_AFF_E!K50</f>
        <v>202.69968587999998</v>
      </c>
      <c r="L50" s="8">
        <f>FC_OTH_CP_E!L50+FC_OTH_HH_E!L50+FC_OTH_AFF_E!L50</f>
        <v>0</v>
      </c>
      <c r="M50" s="8">
        <f>FC_OTH_CP_E!M50+FC_OTH_HH_E!M50+FC_OTH_AFF_E!M50</f>
        <v>7.6548949200000056</v>
      </c>
      <c r="N50" s="8">
        <f>FC_OTH_CP_E!N50+FC_OTH_HH_E!N50+FC_OTH_AFF_E!N50</f>
        <v>2.7855172799999997</v>
      </c>
      <c r="O50" s="8">
        <f>FC_OTH_CP_E!O50+FC_OTH_HH_E!O50+FC_OTH_AFF_E!O50</f>
        <v>2.8942358399999999</v>
      </c>
      <c r="P50" s="8">
        <f>FC_OTH_CP_E!P50+FC_OTH_HH_E!P50+FC_OTH_AFF_E!P50</f>
        <v>43.760275919999991</v>
      </c>
      <c r="Q50" s="8">
        <f>FC_OTH_CP_E!Q50+FC_OTH_HH_E!Q50+FC_OTH_AFF_E!Q50</f>
        <v>0</v>
      </c>
      <c r="R50" s="8">
        <f>FC_OTH_CP_E!R50+FC_OTH_HH_E!R50+FC_OTH_AFF_E!R50</f>
        <v>26.388000000000009</v>
      </c>
      <c r="S50" s="8">
        <f>FC_OTH_CP_E!S50+FC_OTH_HH_E!S50+FC_OTH_AFF_E!S50</f>
        <v>178.63224659999997</v>
      </c>
      <c r="T50" s="8">
        <f>FC_OTH_CP_E!T50+FC_OTH_HH_E!T50+FC_OTH_AFF_E!T50</f>
        <v>8.9291714399999975</v>
      </c>
      <c r="U50" s="8">
        <f>FC_OTH_CP_E!U50+FC_OTH_HH_E!U50+FC_OTH_AFF_E!U50</f>
        <v>4.0658630399999991</v>
      </c>
      <c r="V50" s="8">
        <f>FC_OTH_CP_E!V50+FC_OTH_HH_E!V50+FC_OTH_AFF_E!V50</f>
        <v>5.2303654800000032</v>
      </c>
      <c r="W50" s="8">
        <f>FC_OTH_CP_E!W50+FC_OTH_HH_E!W50+FC_OTH_AFF_E!W50</f>
        <v>11.663495999999993</v>
      </c>
      <c r="X50" s="8">
        <f>FC_OTH_CP_E!X50+FC_OTH_HH_E!X50+FC_OTH_AFF_E!X50</f>
        <v>5.3509586400000018</v>
      </c>
      <c r="Y50" s="8">
        <f>FC_OTH_CP_E!Y50+FC_OTH_HH_E!Y50+FC_OTH_AFF_E!Y50</f>
        <v>5.0168865599999952</v>
      </c>
      <c r="Z50" s="8">
        <f>FC_OTH_CP_E!Z50+FC_OTH_HH_E!Z50+FC_OTH_AFF_E!Z50</f>
        <v>21.547913040000012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274105.68762326636</v>
      </c>
      <c r="D51" s="27">
        <f>FC_OTH_CP_E!D51+FC_OTH_HH_E!D51+FC_OTH_AFF_E!D51</f>
        <v>288173.7732975657</v>
      </c>
      <c r="E51" s="27">
        <f>FC_OTH_CP_E!E51+FC_OTH_HH_E!E51+FC_OTH_AFF_E!E51</f>
        <v>282901.52360298444</v>
      </c>
      <c r="F51" s="27">
        <f>FC_OTH_CP_E!F51+FC_OTH_HH_E!F51+FC_OTH_AFF_E!F51</f>
        <v>297093.2677797355</v>
      </c>
      <c r="G51" s="27">
        <f>FC_OTH_CP_E!G51+FC_OTH_HH_E!G51+FC_OTH_AFF_E!G51</f>
        <v>303002.37102608255</v>
      </c>
      <c r="H51" s="27">
        <f>FC_OTH_CP_E!H51+FC_OTH_HH_E!H51+FC_OTH_AFF_E!H51</f>
        <v>305811.01127514878</v>
      </c>
      <c r="I51" s="27">
        <f>FC_OTH_CP_E!I51+FC_OTH_HH_E!I51+FC_OTH_AFF_E!I51</f>
        <v>309371.94589159556</v>
      </c>
      <c r="J51" s="27">
        <f>FC_OTH_CP_E!J51+FC_OTH_HH_E!J51+FC_OTH_AFF_E!J51</f>
        <v>281493.62499845598</v>
      </c>
      <c r="K51" s="27">
        <f>FC_OTH_CP_E!K51+FC_OTH_HH_E!K51+FC_OTH_AFF_E!K51</f>
        <v>295326.2227439885</v>
      </c>
      <c r="L51" s="27">
        <f>FC_OTH_CP_E!L51+FC_OTH_HH_E!L51+FC_OTH_AFF_E!L51</f>
        <v>298310.64071591874</v>
      </c>
      <c r="M51" s="27">
        <f>FC_OTH_CP_E!M51+FC_OTH_HH_E!M51+FC_OTH_AFF_E!M51</f>
        <v>324161.64372421708</v>
      </c>
      <c r="N51" s="27">
        <f>FC_OTH_CP_E!N51+FC_OTH_HH_E!N51+FC_OTH_AFF_E!N51</f>
        <v>283296.02964932431</v>
      </c>
      <c r="O51" s="27">
        <f>FC_OTH_CP_E!O51+FC_OTH_HH_E!O51+FC_OTH_AFF_E!O51</f>
        <v>296720.76589339046</v>
      </c>
      <c r="P51" s="27">
        <f>FC_OTH_CP_E!P51+FC_OTH_HH_E!P51+FC_OTH_AFF_E!P51</f>
        <v>304825.30292136595</v>
      </c>
      <c r="Q51" s="27">
        <f>FC_OTH_CP_E!Q51+FC_OTH_HH_E!Q51+FC_OTH_AFF_E!Q51</f>
        <v>255522.2061230141</v>
      </c>
      <c r="R51" s="27">
        <f>FC_OTH_CP_E!R51+FC_OTH_HH_E!R51+FC_OTH_AFF_E!R51</f>
        <v>274000.1630674167</v>
      </c>
      <c r="S51" s="27">
        <f>FC_OTH_CP_E!S51+FC_OTH_HH_E!S51+FC_OTH_AFF_E!S51</f>
        <v>286495.56078497716</v>
      </c>
      <c r="T51" s="27">
        <f>FC_OTH_CP_E!T51+FC_OTH_HH_E!T51+FC_OTH_AFF_E!T51</f>
        <v>285241.75010472536</v>
      </c>
      <c r="U51" s="27">
        <f>FC_OTH_CP_E!U51+FC_OTH_HH_E!U51+FC_OTH_AFF_E!U51</f>
        <v>286176.66359383729</v>
      </c>
      <c r="V51" s="27">
        <f>FC_OTH_CP_E!V51+FC_OTH_HH_E!V51+FC_OTH_AFF_E!V51</f>
        <v>280514.91606569057</v>
      </c>
      <c r="W51" s="27">
        <f>FC_OTH_CP_E!W51+FC_OTH_HH_E!W51+FC_OTH_AFF_E!W51</f>
        <v>274942.72107062297</v>
      </c>
      <c r="X51" s="27">
        <f>FC_OTH_CP_E!X51+FC_OTH_HH_E!X51+FC_OTH_AFF_E!X51</f>
        <v>300997.77389667445</v>
      </c>
      <c r="Y51" s="27">
        <f>FC_OTH_CP_E!Y51+FC_OTH_HH_E!Y51+FC_OTH_AFF_E!Y51</f>
        <v>254937.20116160263</v>
      </c>
      <c r="Z51" s="27">
        <f>FC_OTH_CP_E!Z51+FC_OTH_HH_E!Z51+FC_OTH_AFF_E!Z51</f>
        <v>235790.09294612188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1131.3889021666678</v>
      </c>
      <c r="D52" s="27">
        <f t="shared" si="20"/>
        <v>1304.1801402463959</v>
      </c>
      <c r="E52" s="27">
        <f t="shared" si="20"/>
        <v>1359.9026193083387</v>
      </c>
      <c r="F52" s="27">
        <f t="shared" si="20"/>
        <v>1533.6214579280872</v>
      </c>
      <c r="G52" s="27">
        <f t="shared" si="20"/>
        <v>1613.63866262704</v>
      </c>
      <c r="H52" s="27">
        <f t="shared" si="20"/>
        <v>859.27945686499254</v>
      </c>
      <c r="I52" s="27">
        <f t="shared" si="20"/>
        <v>784.70491411161004</v>
      </c>
      <c r="J52" s="27">
        <f t="shared" si="20"/>
        <v>911.68019982462727</v>
      </c>
      <c r="K52" s="27">
        <f t="shared" si="20"/>
        <v>957.40875616826168</v>
      </c>
      <c r="L52" s="27">
        <f t="shared" si="20"/>
        <v>1145.5744060748702</v>
      </c>
      <c r="M52" s="27">
        <f t="shared" si="20"/>
        <v>1065.0824680549654</v>
      </c>
      <c r="N52" s="27">
        <f t="shared" si="20"/>
        <v>678.568612981775</v>
      </c>
      <c r="O52" s="27">
        <f t="shared" si="20"/>
        <v>685.70266270296406</v>
      </c>
      <c r="P52" s="27">
        <f t="shared" si="20"/>
        <v>941.73464836791777</v>
      </c>
      <c r="Q52" s="27">
        <f t="shared" si="20"/>
        <v>975.14145250773026</v>
      </c>
      <c r="R52" s="27">
        <f t="shared" si="20"/>
        <v>887.07329461364066</v>
      </c>
      <c r="S52" s="27">
        <f t="shared" si="20"/>
        <v>907.8285895250674</v>
      </c>
      <c r="T52" s="27">
        <f t="shared" si="20"/>
        <v>952.60551070883196</v>
      </c>
      <c r="U52" s="27">
        <f t="shared" si="20"/>
        <v>867.26437710448681</v>
      </c>
      <c r="V52" s="27">
        <f t="shared" si="20"/>
        <v>923.28975843603121</v>
      </c>
      <c r="W52" s="27">
        <f t="shared" si="20"/>
        <v>1016.9074481398947</v>
      </c>
      <c r="X52" s="27">
        <f t="shared" si="20"/>
        <v>1147.8936764846444</v>
      </c>
      <c r="Y52" s="27">
        <f t="shared" ref="Y52:Z52" si="21">SUM(Y53:Y54)</f>
        <v>1441.2377075854829</v>
      </c>
      <c r="Z52" s="27">
        <f t="shared" si="21"/>
        <v>1314.8920192358401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228.51405720000005</v>
      </c>
      <c r="D53" s="8">
        <f>FC_OTH_CP_E!D53+FC_OTH_HH_E!D53+FC_OTH_AFF_E!D53</f>
        <v>236.95111439999999</v>
      </c>
      <c r="E53" s="8">
        <f>FC_OTH_CP_E!E53+FC_OTH_HH_E!E53+FC_OTH_AFF_E!E53</f>
        <v>165.16585799999996</v>
      </c>
      <c r="F53" s="8">
        <f>FC_OTH_CP_E!F53+FC_OTH_HH_E!F53+FC_OTH_AFF_E!F53</f>
        <v>171.45722880000002</v>
      </c>
      <c r="G53" s="8">
        <f>FC_OTH_CP_E!G53+FC_OTH_HH_E!G53+FC_OTH_AFF_E!G53</f>
        <v>162.87757199999999</v>
      </c>
      <c r="H53" s="8">
        <f>FC_OTH_CP_E!H53+FC_OTH_HH_E!H53+FC_OTH_AFF_E!H53</f>
        <v>244.69422119999987</v>
      </c>
      <c r="I53" s="8">
        <f>FC_OTH_CP_E!I53+FC_OTH_HH_E!I53+FC_OTH_AFF_E!I53</f>
        <v>194.75759159999998</v>
      </c>
      <c r="J53" s="8">
        <f>FC_OTH_CP_E!J53+FC_OTH_HH_E!J53+FC_OTH_AFF_E!J53</f>
        <v>170.54088479999996</v>
      </c>
      <c r="K53" s="8">
        <f>FC_OTH_CP_E!K53+FC_OTH_HH_E!K53+FC_OTH_AFF_E!K53</f>
        <v>139.77592200000004</v>
      </c>
      <c r="L53" s="8">
        <f>FC_OTH_CP_E!L53+FC_OTH_HH_E!L53+FC_OTH_AFF_E!L53</f>
        <v>146.70461519999998</v>
      </c>
      <c r="M53" s="8">
        <f>FC_OTH_CP_E!M53+FC_OTH_HH_E!M53+FC_OTH_AFF_E!M53</f>
        <v>122.34067559999997</v>
      </c>
      <c r="N53" s="8">
        <f>FC_OTH_CP_E!N53+FC_OTH_HH_E!N53+FC_OTH_AFF_E!N53</f>
        <v>100.83542040000003</v>
      </c>
      <c r="O53" s="8">
        <f>FC_OTH_CP_E!O53+FC_OTH_HH_E!O53+FC_OTH_AFF_E!O53</f>
        <v>126.94092840000002</v>
      </c>
      <c r="P53" s="8">
        <f>FC_OTH_CP_E!P53+FC_OTH_HH_E!P53+FC_OTH_AFF_E!P53</f>
        <v>307.91423519999984</v>
      </c>
      <c r="Q53" s="8">
        <f>FC_OTH_CP_E!Q53+FC_OTH_HH_E!Q53+FC_OTH_AFF_E!Q53</f>
        <v>282.03575399999988</v>
      </c>
      <c r="R53" s="8">
        <f>FC_OTH_CP_E!R53+FC_OTH_HH_E!R53+FC_OTH_AFF_E!R53</f>
        <v>359.29487880000005</v>
      </c>
      <c r="S53" s="8">
        <f>FC_OTH_CP_E!S53+FC_OTH_HH_E!S53+FC_OTH_AFF_E!S53</f>
        <v>340.29875880000003</v>
      </c>
      <c r="T53" s="8">
        <f>FC_OTH_CP_E!T53+FC_OTH_HH_E!T53+FC_OTH_AFF_E!T53</f>
        <v>322.75797840000018</v>
      </c>
      <c r="U53" s="8">
        <f>FC_OTH_CP_E!U53+FC_OTH_HH_E!U53+FC_OTH_AFF_E!U53</f>
        <v>332.21691359999994</v>
      </c>
      <c r="V53" s="8">
        <f>FC_OTH_CP_E!V53+FC_OTH_HH_E!V53+FC_OTH_AFF_E!V53</f>
        <v>350.42075639999996</v>
      </c>
      <c r="W53" s="8">
        <f>FC_OTH_CP_E!W53+FC_OTH_HH_E!W53+FC_OTH_AFF_E!W53</f>
        <v>351.43233839999994</v>
      </c>
      <c r="X53" s="8">
        <f>FC_OTH_CP_E!X53+FC_OTH_HH_E!X53+FC_OTH_AFF_E!X53</f>
        <v>360.08509680000009</v>
      </c>
      <c r="Y53" s="8">
        <f>FC_OTH_CP_E!Y53+FC_OTH_HH_E!Y53+FC_OTH_AFF_E!Y53</f>
        <v>440.3944115999999</v>
      </c>
      <c r="Z53" s="8">
        <f>FC_OTH_CP_E!Z53+FC_OTH_HH_E!Z53+FC_OTH_AFF_E!Z53</f>
        <v>433.35246240000004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902.87484496666764</v>
      </c>
      <c r="D54" s="45">
        <f>FC_OTH_CP_E!D54+FC_OTH_HH_E!D54+FC_OTH_AFF_E!D54</f>
        <v>1067.2290258463959</v>
      </c>
      <c r="E54" s="45">
        <f>FC_OTH_CP_E!E54+FC_OTH_HH_E!E54+FC_OTH_AFF_E!E54</f>
        <v>1194.7367613083388</v>
      </c>
      <c r="F54" s="45">
        <f>FC_OTH_CP_E!F54+FC_OTH_HH_E!F54+FC_OTH_AFF_E!F54</f>
        <v>1362.1642291280873</v>
      </c>
      <c r="G54" s="45">
        <f>FC_OTH_CP_E!G54+FC_OTH_HH_E!G54+FC_OTH_AFF_E!G54</f>
        <v>1450.7610906270402</v>
      </c>
      <c r="H54" s="45">
        <f>FC_OTH_CP_E!H54+FC_OTH_HH_E!H54+FC_OTH_AFF_E!H54</f>
        <v>614.58523566499264</v>
      </c>
      <c r="I54" s="45">
        <f>FC_OTH_CP_E!I54+FC_OTH_HH_E!I54+FC_OTH_AFF_E!I54</f>
        <v>589.94732251161008</v>
      </c>
      <c r="J54" s="45">
        <f>FC_OTH_CP_E!J54+FC_OTH_HH_E!J54+FC_OTH_AFF_E!J54</f>
        <v>741.13931502462731</v>
      </c>
      <c r="K54" s="45">
        <f>FC_OTH_CP_E!K54+FC_OTH_HH_E!K54+FC_OTH_AFF_E!K54</f>
        <v>817.63283416826164</v>
      </c>
      <c r="L54" s="45">
        <f>FC_OTH_CP_E!L54+FC_OTH_HH_E!L54+FC_OTH_AFF_E!L54</f>
        <v>998.8697908748702</v>
      </c>
      <c r="M54" s="45">
        <f>FC_OTH_CP_E!M54+FC_OTH_HH_E!M54+FC_OTH_AFF_E!M54</f>
        <v>942.74179245496532</v>
      </c>
      <c r="N54" s="45">
        <f>FC_OTH_CP_E!N54+FC_OTH_HH_E!N54+FC_OTH_AFF_E!N54</f>
        <v>577.73319258177492</v>
      </c>
      <c r="O54" s="45">
        <f>FC_OTH_CP_E!O54+FC_OTH_HH_E!O54+FC_OTH_AFF_E!O54</f>
        <v>558.76173430296399</v>
      </c>
      <c r="P54" s="45">
        <f>FC_OTH_CP_E!P54+FC_OTH_HH_E!P54+FC_OTH_AFF_E!P54</f>
        <v>633.82041316791799</v>
      </c>
      <c r="Q54" s="45">
        <f>FC_OTH_CP_E!Q54+FC_OTH_HH_E!Q54+FC_OTH_AFF_E!Q54</f>
        <v>693.10569850773038</v>
      </c>
      <c r="R54" s="45">
        <f>FC_OTH_CP_E!R54+FC_OTH_HH_E!R54+FC_OTH_AFF_E!R54</f>
        <v>527.77841581364066</v>
      </c>
      <c r="S54" s="45">
        <f>FC_OTH_CP_E!S54+FC_OTH_HH_E!S54+FC_OTH_AFF_E!S54</f>
        <v>567.52983072506743</v>
      </c>
      <c r="T54" s="45">
        <f>FC_OTH_CP_E!T54+FC_OTH_HH_E!T54+FC_OTH_AFF_E!T54</f>
        <v>629.84753230883177</v>
      </c>
      <c r="U54" s="45">
        <f>FC_OTH_CP_E!U54+FC_OTH_HH_E!U54+FC_OTH_AFF_E!U54</f>
        <v>535.04746350448681</v>
      </c>
      <c r="V54" s="45">
        <f>FC_OTH_CP_E!V54+FC_OTH_HH_E!V54+FC_OTH_AFF_E!V54</f>
        <v>572.86900203603125</v>
      </c>
      <c r="W54" s="45">
        <f>FC_OTH_CP_E!W54+FC_OTH_HH_E!W54+FC_OTH_AFF_E!W54</f>
        <v>665.47510973989472</v>
      </c>
      <c r="X54" s="45">
        <f>FC_OTH_CP_E!X54+FC_OTH_HH_E!X54+FC_OTH_AFF_E!X54</f>
        <v>787.80857968464431</v>
      </c>
      <c r="Y54" s="45">
        <f>FC_OTH_CP_E!Y54+FC_OTH_HH_E!Y54+FC_OTH_AFF_E!Y54</f>
        <v>1000.8432959854831</v>
      </c>
      <c r="Z54" s="45">
        <f>FC_OTH_CP_E!Z54+FC_OTH_HH_E!Z54+FC_OTH_AFF_E!Z54</f>
        <v>881.53955683584013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22">SUM(C62:C72)</f>
        <v>147723.74728308967</v>
      </c>
      <c r="D61" s="49">
        <f t="shared" ref="D61:X61" si="23">SUM(D62:D72)</f>
        <v>150308.2978872073</v>
      </c>
      <c r="E61" s="49">
        <f t="shared" si="23"/>
        <v>151341.9284153379</v>
      </c>
      <c r="F61" s="49">
        <f t="shared" si="23"/>
        <v>170006.67874311481</v>
      </c>
      <c r="G61" s="49">
        <f t="shared" si="23"/>
        <v>167603.61679953182</v>
      </c>
      <c r="H61" s="49">
        <f t="shared" si="23"/>
        <v>177644.85394812812</v>
      </c>
      <c r="I61" s="49">
        <f t="shared" si="23"/>
        <v>184006.33270552137</v>
      </c>
      <c r="J61" s="49">
        <f t="shared" si="23"/>
        <v>196864.61587367169</v>
      </c>
      <c r="K61" s="49">
        <f t="shared" si="23"/>
        <v>214069.46508107259</v>
      </c>
      <c r="L61" s="49">
        <f t="shared" si="23"/>
        <v>216675.85762863915</v>
      </c>
      <c r="M61" s="49">
        <f t="shared" si="23"/>
        <v>234441.57918533264</v>
      </c>
      <c r="N61" s="49">
        <f t="shared" si="23"/>
        <v>210690.24248628708</v>
      </c>
      <c r="O61" s="49">
        <f t="shared" si="23"/>
        <v>236894.24601461462</v>
      </c>
      <c r="P61" s="49">
        <f t="shared" si="23"/>
        <v>240719.19730637447</v>
      </c>
      <c r="Q61" s="49">
        <f t="shared" si="23"/>
        <v>212808.02519908961</v>
      </c>
      <c r="R61" s="49">
        <f t="shared" si="23"/>
        <v>222594.07806483097</v>
      </c>
      <c r="S61" s="49">
        <f t="shared" si="23"/>
        <v>221385.77136412065</v>
      </c>
      <c r="T61" s="49">
        <f t="shared" si="23"/>
        <v>224413.01162239301</v>
      </c>
      <c r="U61" s="49">
        <f t="shared" si="23"/>
        <v>234092.77912143586</v>
      </c>
      <c r="V61" s="49">
        <f t="shared" si="23"/>
        <v>232469.03896375545</v>
      </c>
      <c r="W61" s="49">
        <f t="shared" si="23"/>
        <v>224607.00244655169</v>
      </c>
      <c r="X61" s="49">
        <f t="shared" si="23"/>
        <v>247473.87096801217</v>
      </c>
      <c r="Y61" s="49">
        <f t="shared" ref="Y61:Z61" si="24">SUM(Y62:Y72)</f>
        <v>234614.22988973296</v>
      </c>
      <c r="Z61" s="49">
        <f t="shared" si="24"/>
        <v>221257.804254494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146097.78664319997</v>
      </c>
      <c r="D62" s="52">
        <f>FC_OTH_CP_E!D62+FC_OTH_HH_E!D62+FC_OTH_AFF_E!D62</f>
        <v>148518.92361600001</v>
      </c>
      <c r="E62" s="52">
        <f>FC_OTH_CP_E!E62+FC_OTH_HH_E!E62+FC_OTH_AFF_E!E62</f>
        <v>149448.39678720001</v>
      </c>
      <c r="F62" s="52">
        <f>FC_OTH_CP_E!F62+FC_OTH_HH_E!F62+FC_OTH_AFF_E!F62</f>
        <v>166806.83658240002</v>
      </c>
      <c r="G62" s="52">
        <f>FC_OTH_CP_E!G62+FC_OTH_HH_E!G62+FC_OTH_AFF_E!G62</f>
        <v>164071.69551360002</v>
      </c>
      <c r="H62" s="52">
        <f>FC_OTH_CP_E!H62+FC_OTH_HH_E!H62+FC_OTH_AFF_E!H62</f>
        <v>174685.39280639999</v>
      </c>
      <c r="I62" s="52">
        <f>FC_OTH_CP_E!I62+FC_OTH_HH_E!I62+FC_OTH_AFF_E!I62</f>
        <v>180526.81731839999</v>
      </c>
      <c r="J62" s="52">
        <f>FC_OTH_CP_E!J62+FC_OTH_HH_E!J62+FC_OTH_AFF_E!J62</f>
        <v>192305.05418879999</v>
      </c>
      <c r="K62" s="52">
        <f>FC_OTH_CP_E!K62+FC_OTH_HH_E!K62+FC_OTH_AFF_E!K62</f>
        <v>209434.57919999998</v>
      </c>
      <c r="L62" s="52">
        <f>FC_OTH_CP_E!L62+FC_OTH_HH_E!L62+FC_OTH_AFF_E!L62</f>
        <v>210835.89394559999</v>
      </c>
      <c r="M62" s="52">
        <f>FC_OTH_CP_E!M62+FC_OTH_HH_E!M62+FC_OTH_AFF_E!M62</f>
        <v>228328.58401919997</v>
      </c>
      <c r="N62" s="52">
        <f>FC_OTH_CP_E!N62+FC_OTH_HH_E!N62+FC_OTH_AFF_E!N62</f>
        <v>204476.83966079997</v>
      </c>
      <c r="O62" s="52">
        <f>FC_OTH_CP_E!O62+FC_OTH_HH_E!O62+FC_OTH_AFF_E!O62</f>
        <v>229939.79581439993</v>
      </c>
      <c r="P62" s="52">
        <f>FC_OTH_CP_E!P62+FC_OTH_HH_E!P62+FC_OTH_AFF_E!P62</f>
        <v>233306.50291199997</v>
      </c>
      <c r="Q62" s="52">
        <f>FC_OTH_CP_E!Q62+FC_OTH_HH_E!Q62+FC_OTH_AFF_E!Q62</f>
        <v>205026.86937600005</v>
      </c>
      <c r="R62" s="52">
        <f>FC_OTH_CP_E!R62+FC_OTH_HH_E!R62+FC_OTH_AFF_E!R62</f>
        <v>214496.80076160002</v>
      </c>
      <c r="S62" s="52">
        <f>FC_OTH_CP_E!S62+FC_OTH_HH_E!S62+FC_OTH_AFF_E!S62</f>
        <v>212534.58320639998</v>
      </c>
      <c r="T62" s="52">
        <f>FC_OTH_CP_E!T62+FC_OTH_HH_E!T62+FC_OTH_AFF_E!T62</f>
        <v>215047.2106943999</v>
      </c>
      <c r="U62" s="52">
        <f>FC_OTH_CP_E!U62+FC_OTH_HH_E!U62+FC_OTH_AFF_E!U62</f>
        <v>224562.88673280002</v>
      </c>
      <c r="V62" s="52">
        <f>FC_OTH_CP_E!V62+FC_OTH_HH_E!V62+FC_OTH_AFF_E!V62</f>
        <v>222959.55548160005</v>
      </c>
      <c r="W62" s="52">
        <f>FC_OTH_CP_E!W62+FC_OTH_HH_E!W62+FC_OTH_AFF_E!W62</f>
        <v>214765.09246080002</v>
      </c>
      <c r="X62" s="52">
        <f>FC_OTH_CP_E!X62+FC_OTH_HH_E!X62+FC_OTH_AFF_E!X62</f>
        <v>236379.22640639992</v>
      </c>
      <c r="Y62" s="52">
        <f>FC_OTH_CP_E!Y62+FC_OTH_HH_E!Y62+FC_OTH_AFF_E!Y62</f>
        <v>223034.2285247999</v>
      </c>
      <c r="Z62" s="52">
        <f>FC_OTH_CP_E!Z62+FC_OTH_HH_E!Z62+FC_OTH_AFF_E!Z62</f>
        <v>209486.09122560002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388.49408639999996</v>
      </c>
      <c r="D63" s="52">
        <f>FC_OTH_CP_E!D63+FC_OTH_HH_E!D63+FC_OTH_AFF_E!D63</f>
        <v>340.22217599999999</v>
      </c>
      <c r="E63" s="52">
        <f>FC_OTH_CP_E!E63+FC_OTH_HH_E!E63+FC_OTH_AFF_E!E63</f>
        <v>308.88506879999994</v>
      </c>
      <c r="F63" s="52">
        <f>FC_OTH_CP_E!F63+FC_OTH_HH_E!F63+FC_OTH_AFF_E!F63</f>
        <v>896.97444480000024</v>
      </c>
      <c r="G63" s="52">
        <f>FC_OTH_CP_E!G63+FC_OTH_HH_E!G63+FC_OTH_AFF_E!G63</f>
        <v>939.27093120000006</v>
      </c>
      <c r="H63" s="52">
        <f>FC_OTH_CP_E!H63+FC_OTH_HH_E!H63+FC_OTH_AFF_E!H63</f>
        <v>1003.5805248000001</v>
      </c>
      <c r="I63" s="52">
        <f>FC_OTH_CP_E!I63+FC_OTH_HH_E!I63+FC_OTH_AFF_E!I63</f>
        <v>1002.3753600000001</v>
      </c>
      <c r="J63" s="52">
        <f>FC_OTH_CP_E!J63+FC_OTH_HH_E!J63+FC_OTH_AFF_E!J63</f>
        <v>1281.9570623999996</v>
      </c>
      <c r="K63" s="52">
        <f>FC_OTH_CP_E!K63+FC_OTH_HH_E!K63+FC_OTH_AFF_E!K63</f>
        <v>1215.0367488000002</v>
      </c>
      <c r="L63" s="52">
        <f>FC_OTH_CP_E!L63+FC_OTH_HH_E!L63+FC_OTH_AFF_E!L63</f>
        <v>1633.3446527999999</v>
      </c>
      <c r="M63" s="52">
        <f>FC_OTH_CP_E!M63+FC_OTH_HH_E!M63+FC_OTH_AFF_E!M63</f>
        <v>1619.7241535999997</v>
      </c>
      <c r="N63" s="52">
        <f>FC_OTH_CP_E!N63+FC_OTH_HH_E!N63+FC_OTH_AFF_E!N63</f>
        <v>2047.4790336000001</v>
      </c>
      <c r="O63" s="52">
        <f>FC_OTH_CP_E!O63+FC_OTH_HH_E!O63+FC_OTH_AFF_E!O63</f>
        <v>2225.3035391999988</v>
      </c>
      <c r="P63" s="52">
        <f>FC_OTH_CP_E!P63+FC_OTH_HH_E!P63+FC_OTH_AFF_E!P63</f>
        <v>2165.3920512</v>
      </c>
      <c r="Q63" s="52">
        <f>FC_OTH_CP_E!Q63+FC_OTH_HH_E!Q63+FC_OTH_AFF_E!Q63</f>
        <v>2165.2993151999995</v>
      </c>
      <c r="R63" s="52">
        <f>FC_OTH_CP_E!R63+FC_OTH_HH_E!R63+FC_OTH_AFF_E!R63</f>
        <v>2283.6941567999988</v>
      </c>
      <c r="S63" s="52">
        <f>FC_OTH_CP_E!S63+FC_OTH_HH_E!S63+FC_OTH_AFF_E!S63</f>
        <v>2128.8564863999991</v>
      </c>
      <c r="T63" s="52">
        <f>FC_OTH_CP_E!T63+FC_OTH_HH_E!T63+FC_OTH_AFF_E!T63</f>
        <v>2133.3013631999993</v>
      </c>
      <c r="U63" s="52">
        <f>FC_OTH_CP_E!U63+FC_OTH_HH_E!U63+FC_OTH_AFF_E!U63</f>
        <v>2287.8825984000009</v>
      </c>
      <c r="V63" s="52">
        <f>FC_OTH_CP_E!V63+FC_OTH_HH_E!V63+FC_OTH_AFF_E!V63</f>
        <v>2057.1634944000007</v>
      </c>
      <c r="W63" s="52">
        <f>FC_OTH_CP_E!W63+FC_OTH_HH_E!W63+FC_OTH_AFF_E!W63</f>
        <v>1912.4630784000005</v>
      </c>
      <c r="X63" s="52">
        <f>FC_OTH_CP_E!X63+FC_OTH_HH_E!X63+FC_OTH_AFF_E!X63</f>
        <v>1808.3882880000008</v>
      </c>
      <c r="Y63" s="52">
        <f>FC_OTH_CP_E!Y63+FC_OTH_HH_E!Y63+FC_OTH_AFF_E!Y63</f>
        <v>1709.8627391999996</v>
      </c>
      <c r="Z63" s="52">
        <f>FC_OTH_CP_E!Z63+FC_OTH_HH_E!Z63+FC_OTH_AFF_E!Z63</f>
        <v>1743.2448768000006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355.3520648496899</v>
      </c>
      <c r="D64" s="52">
        <f>FC_OTH_CP_E!D64+FC_OTH_HH_E!D64+FC_OTH_AFF_E!D64</f>
        <v>386.10503520730219</v>
      </c>
      <c r="E64" s="52">
        <f>FC_OTH_CP_E!E64+FC_OTH_HH_E!E64+FC_OTH_AFF_E!E64</f>
        <v>397.83502877787686</v>
      </c>
      <c r="F64" s="52">
        <f>FC_OTH_CP_E!F64+FC_OTH_HH_E!F64+FC_OTH_AFF_E!F64</f>
        <v>840.6663978348098</v>
      </c>
      <c r="G64" s="52">
        <f>FC_OTH_CP_E!G64+FC_OTH_HH_E!G64+FC_OTH_AFF_E!G64</f>
        <v>942.14832369176338</v>
      </c>
      <c r="H64" s="52">
        <f>FC_OTH_CP_E!H64+FC_OTH_HH_E!H64+FC_OTH_AFF_E!H64</f>
        <v>939.90252876812542</v>
      </c>
      <c r="I64" s="52">
        <f>FC_OTH_CP_E!I64+FC_OTH_HH_E!I64+FC_OTH_AFF_E!I64</f>
        <v>1147.6154116013413</v>
      </c>
      <c r="J64" s="52">
        <f>FC_OTH_CP_E!J64+FC_OTH_HH_E!J64+FC_OTH_AFF_E!J64</f>
        <v>1499.2056232716996</v>
      </c>
      <c r="K64" s="52">
        <f>FC_OTH_CP_E!K64+FC_OTH_HH_E!K64+FC_OTH_AFF_E!K64</f>
        <v>1641.219950512593</v>
      </c>
      <c r="L64" s="52">
        <f>FC_OTH_CP_E!L64+FC_OTH_HH_E!L64+FC_OTH_AFF_E!L64</f>
        <v>2024.52323535915</v>
      </c>
      <c r="M64" s="52">
        <f>FC_OTH_CP_E!M64+FC_OTH_HH_E!M64+FC_OTH_AFF_E!M64</f>
        <v>2393.1127296526747</v>
      </c>
      <c r="N64" s="52">
        <f>FC_OTH_CP_E!N64+FC_OTH_HH_E!N64+FC_OTH_AFF_E!N64</f>
        <v>2664.0039589271573</v>
      </c>
      <c r="O64" s="52">
        <f>FC_OTH_CP_E!O64+FC_OTH_HH_E!O64+FC_OTH_AFF_E!O64</f>
        <v>3218.8477992546868</v>
      </c>
      <c r="P64" s="52">
        <f>FC_OTH_CP_E!P64+FC_OTH_HH_E!P64+FC_OTH_AFF_E!P64</f>
        <v>3654.6362863744821</v>
      </c>
      <c r="Q64" s="52">
        <f>FC_OTH_CP_E!Q64+FC_OTH_HH_E!Q64+FC_OTH_AFF_E!Q64</f>
        <v>4010.440712689563</v>
      </c>
      <c r="R64" s="52">
        <f>FC_OTH_CP_E!R64+FC_OTH_HH_E!R64+FC_OTH_AFF_E!R64</f>
        <v>4293.4348603509334</v>
      </c>
      <c r="S64" s="52">
        <f>FC_OTH_CP_E!S64+FC_OTH_HH_E!S64+FC_OTH_AFF_E!S64</f>
        <v>4787.4270626806629</v>
      </c>
      <c r="T64" s="52">
        <f>FC_OTH_CP_E!T64+FC_OTH_HH_E!T64+FC_OTH_AFF_E!T64</f>
        <v>4954.8391635130874</v>
      </c>
      <c r="U64" s="52">
        <f>FC_OTH_CP_E!U64+FC_OTH_HH_E!U64+FC_OTH_AFF_E!U64</f>
        <v>4886.1368689558458</v>
      </c>
      <c r="V64" s="52">
        <f>FC_OTH_CP_E!V64+FC_OTH_HH_E!V64+FC_OTH_AFF_E!V64</f>
        <v>5022.4638869553728</v>
      </c>
      <c r="W64" s="52">
        <f>FC_OTH_CP_E!W64+FC_OTH_HH_E!W64+FC_OTH_AFF_E!W64</f>
        <v>5310.714649431673</v>
      </c>
      <c r="X64" s="52">
        <f>FC_OTH_CP_E!X64+FC_OTH_HH_E!X64+FC_OTH_AFF_E!X64</f>
        <v>6506.0569913722493</v>
      </c>
      <c r="Y64" s="52">
        <f>FC_OTH_CP_E!Y64+FC_OTH_HH_E!Y64+FC_OTH_AFF_E!Y64</f>
        <v>6829.871359013041</v>
      </c>
      <c r="Z64" s="52">
        <f>FC_OTH_CP_E!Z64+FC_OTH_HH_E!Z64+FC_OTH_AFF_E!Z64</f>
        <v>7197.6154600940099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877.79988000000048</v>
      </c>
      <c r="D65" s="52">
        <f>FC_OTH_CP_E!D65+FC_OTH_HH_E!D65+FC_OTH_AFF_E!D65</f>
        <v>1058.2999200000002</v>
      </c>
      <c r="E65" s="52">
        <f>FC_OTH_CP_E!E65+FC_OTH_HH_E!E65+FC_OTH_AFF_E!E65</f>
        <v>1181.80008</v>
      </c>
      <c r="F65" s="52">
        <f>FC_OTH_CP_E!F65+FC_OTH_HH_E!F65+FC_OTH_AFF_E!F65</f>
        <v>1346.50044</v>
      </c>
      <c r="G65" s="52">
        <f>FC_OTH_CP_E!G65+FC_OTH_HH_E!G65+FC_OTH_AFF_E!G65</f>
        <v>1445.9000399999998</v>
      </c>
      <c r="H65" s="52">
        <f>FC_OTH_CP_E!H65+FC_OTH_HH_E!H65+FC_OTH_AFF_E!H65</f>
        <v>690.50015999999982</v>
      </c>
      <c r="I65" s="52">
        <f>FC_OTH_CP_E!I65+FC_OTH_HH_E!I65+FC_OTH_AFF_E!I65</f>
        <v>681.60023999999999</v>
      </c>
      <c r="J65" s="52">
        <f>FC_OTH_CP_E!J65+FC_OTH_HH_E!J65+FC_OTH_AFF_E!J65</f>
        <v>826.84764000000018</v>
      </c>
      <c r="K65" s="52">
        <f>FC_OTH_CP_E!K65+FC_OTH_HH_E!K65+FC_OTH_AFF_E!K65</f>
        <v>916.63415999999995</v>
      </c>
      <c r="L65" s="52">
        <f>FC_OTH_CP_E!L65+FC_OTH_HH_E!L65+FC_OTH_AFF_E!L65</f>
        <v>1064.5801200000003</v>
      </c>
      <c r="M65" s="52">
        <f>FC_OTH_CP_E!M65+FC_OTH_HH_E!M65+FC_OTH_AFF_E!M65</f>
        <v>1054.4576399999992</v>
      </c>
      <c r="N65" s="52">
        <f>FC_OTH_CP_E!N65+FC_OTH_HH_E!N65+FC_OTH_AFF_E!N65</f>
        <v>678.5265599999999</v>
      </c>
      <c r="O65" s="52">
        <f>FC_OTH_CP_E!O65+FC_OTH_HH_E!O65+FC_OTH_AFF_E!O65</f>
        <v>652.17024000000004</v>
      </c>
      <c r="P65" s="52">
        <f>FC_OTH_CP_E!P65+FC_OTH_HH_E!P65+FC_OTH_AFF_E!P65</f>
        <v>727.50743999999997</v>
      </c>
      <c r="Q65" s="52">
        <f>FC_OTH_CP_E!Q65+FC_OTH_HH_E!Q65+FC_OTH_AFF_E!Q65</f>
        <v>669.3944399999998</v>
      </c>
      <c r="R65" s="52">
        <f>FC_OTH_CP_E!R65+FC_OTH_HH_E!R65+FC_OTH_AFF_E!R65</f>
        <v>553.86360000000002</v>
      </c>
      <c r="S65" s="52">
        <f>FC_OTH_CP_E!S65+FC_OTH_HH_E!S65+FC_OTH_AFF_E!S65</f>
        <v>623.21759999999995</v>
      </c>
      <c r="T65" s="52">
        <f>FC_OTH_CP_E!T65+FC_OTH_HH_E!T65+FC_OTH_AFF_E!T65</f>
        <v>701.50283999999965</v>
      </c>
      <c r="U65" s="52">
        <f>FC_OTH_CP_E!U65+FC_OTH_HH_E!U65+FC_OTH_AFF_E!U65</f>
        <v>618.70536000000004</v>
      </c>
      <c r="V65" s="52">
        <f>FC_OTH_CP_E!V65+FC_OTH_HH_E!V65+FC_OTH_AFF_E!V65</f>
        <v>669.70799999999952</v>
      </c>
      <c r="W65" s="52">
        <f>FC_OTH_CP_E!W65+FC_OTH_HH_E!W65+FC_OTH_AFF_E!W65</f>
        <v>704.83572000000038</v>
      </c>
      <c r="X65" s="52">
        <f>FC_OTH_CP_E!X65+FC_OTH_HH_E!X65+FC_OTH_AFF_E!X65</f>
        <v>842.54075999999975</v>
      </c>
      <c r="Y65" s="52">
        <f>FC_OTH_CP_E!Y65+FC_OTH_HH_E!Y65+FC_OTH_AFF_E!Y65</f>
        <v>1081.6952400000002</v>
      </c>
      <c r="Z65" s="52">
        <f>FC_OTH_CP_E!Z65+FC_OTH_HH_E!Z65+FC_OTH_AFF_E!Z65</f>
        <v>921.0596399999996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18.487465919999998</v>
      </c>
      <c r="I67" s="52">
        <f>FC_OTH_CP_E!I67+FC_OTH_HH_E!I67+FC_OTH_AFF_E!I67</f>
        <v>22.226300639999998</v>
      </c>
      <c r="J67" s="52">
        <f>FC_OTH_CP_E!J67+FC_OTH_HH_E!J67+FC_OTH_AFF_E!J67</f>
        <v>26.712953280000001</v>
      </c>
      <c r="K67" s="52">
        <f>FC_OTH_CP_E!K67+FC_OTH_HH_E!K67+FC_OTH_AFF_E!K67</f>
        <v>41.820455520000003</v>
      </c>
      <c r="L67" s="52">
        <f>FC_OTH_CP_E!L67+FC_OTH_HH_E!L67+FC_OTH_AFF_E!L67</f>
        <v>41.030837280000014</v>
      </c>
      <c r="M67" s="52">
        <f>FC_OTH_CP_E!M67+FC_OTH_HH_E!M67+FC_OTH_AFF_E!M67</f>
        <v>45.319703039999993</v>
      </c>
      <c r="N67" s="52">
        <f>FC_OTH_CP_E!N67+FC_OTH_HH_E!N67+FC_OTH_AFF_E!N67</f>
        <v>50.854677120000012</v>
      </c>
      <c r="O67" s="52">
        <f>FC_OTH_CP_E!O67+FC_OTH_HH_E!O67+FC_OTH_AFF_E!O67</f>
        <v>57.864641759999984</v>
      </c>
      <c r="P67" s="52">
        <f>FC_OTH_CP_E!P67+FC_OTH_HH_E!P67+FC_OTH_AFF_E!P67</f>
        <v>54.601922879999989</v>
      </c>
      <c r="Q67" s="52">
        <f>FC_OTH_CP_E!Q67+FC_OTH_HH_E!Q67+FC_OTH_AFF_E!Q67</f>
        <v>52.220833920000011</v>
      </c>
      <c r="R67" s="52">
        <f>FC_OTH_CP_E!R67+FC_OTH_HH_E!R67+FC_OTH_AFF_E!R67</f>
        <v>46.757226240000016</v>
      </c>
      <c r="S67" s="52">
        <f>FC_OTH_CP_E!S67+FC_OTH_HH_E!S67+FC_OTH_AFF_E!S67</f>
        <v>41.427430560000012</v>
      </c>
      <c r="T67" s="52">
        <f>FC_OTH_CP_E!T67+FC_OTH_HH_E!T67+FC_OTH_AFF_E!T67</f>
        <v>46.025975520000003</v>
      </c>
      <c r="U67" s="52">
        <f>FC_OTH_CP_E!U67+FC_OTH_HH_E!U67+FC_OTH_AFF_E!U67</f>
        <v>57.030164639999981</v>
      </c>
      <c r="V67" s="52">
        <f>FC_OTH_CP_E!V67+FC_OTH_HH_E!V67+FC_OTH_AFF_E!V67</f>
        <v>48.91147200000001</v>
      </c>
      <c r="W67" s="52">
        <f>FC_OTH_CP_E!W67+FC_OTH_HH_E!W67+FC_OTH_AFF_E!W67</f>
        <v>57.015636479999991</v>
      </c>
      <c r="X67" s="52">
        <f>FC_OTH_CP_E!X67+FC_OTH_HH_E!X67+FC_OTH_AFF_E!X67</f>
        <v>62.206777439999996</v>
      </c>
      <c r="Y67" s="52">
        <f>FC_OTH_CP_E!Y67+FC_OTH_HH_E!Y67+FC_OTH_AFF_E!Y67</f>
        <v>68.687356319999964</v>
      </c>
      <c r="Z67" s="52">
        <f>FC_OTH_CP_E!Z67+FC_OTH_HH_E!Z67+FC_OTH_AFF_E!Z67</f>
        <v>78.513235200000011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4.3146086399999986</v>
      </c>
      <c r="D68" s="52">
        <f>FC_OTH_CP_E!D68+FC_OTH_HH_E!D68+FC_OTH_AFF_E!D68</f>
        <v>4.7471399999999999</v>
      </c>
      <c r="E68" s="52">
        <f>FC_OTH_CP_E!E68+FC_OTH_HH_E!E68+FC_OTH_AFF_E!E68</f>
        <v>5.0114505600000001</v>
      </c>
      <c r="F68" s="52">
        <f>FC_OTH_CP_E!F68+FC_OTH_HH_E!F68+FC_OTH_AFF_E!F68</f>
        <v>81.3844584</v>
      </c>
      <c r="G68" s="52">
        <f>FC_OTH_CP_E!G68+FC_OTH_HH_E!G68+FC_OTH_AFF_E!G68</f>
        <v>85.818350879999997</v>
      </c>
      <c r="H68" s="52">
        <f>FC_OTH_CP_E!H68+FC_OTH_HH_E!H68+FC_OTH_AFF_E!H68</f>
        <v>86.521819680000007</v>
      </c>
      <c r="I68" s="52">
        <f>FC_OTH_CP_E!I68+FC_OTH_HH_E!I68+FC_OTH_AFF_E!I68</f>
        <v>89.080050240000006</v>
      </c>
      <c r="J68" s="52">
        <f>FC_OTH_CP_E!J68+FC_OTH_HH_E!J68+FC_OTH_AFF_E!J68</f>
        <v>203.47580160000001</v>
      </c>
      <c r="K68" s="52">
        <f>FC_OTH_CP_E!K68+FC_OTH_HH_E!K68+FC_OTH_AFF_E!K68</f>
        <v>176.49191088000003</v>
      </c>
      <c r="L68" s="52">
        <f>FC_OTH_CP_E!L68+FC_OTH_HH_E!L68+FC_OTH_AFF_E!L68</f>
        <v>100.97402543999999</v>
      </c>
      <c r="M68" s="52">
        <f>FC_OTH_CP_E!M68+FC_OTH_HH_E!M68+FC_OTH_AFF_E!M68</f>
        <v>75.407777280000005</v>
      </c>
      <c r="N68" s="52">
        <f>FC_OTH_CP_E!N68+FC_OTH_HH_E!N68+FC_OTH_AFF_E!N68</f>
        <v>35.572836960000004</v>
      </c>
      <c r="O68" s="52">
        <f>FC_OTH_CP_E!O68+FC_OTH_HH_E!O68+FC_OTH_AFF_E!O68</f>
        <v>47.990080799999987</v>
      </c>
      <c r="P68" s="52">
        <f>FC_OTH_CP_E!P68+FC_OTH_HH_E!P68+FC_OTH_AFF_E!P68</f>
        <v>44.328474719999988</v>
      </c>
      <c r="Q68" s="52">
        <f>FC_OTH_CP_E!Q68+FC_OTH_HH_E!Q68+FC_OTH_AFF_E!Q68</f>
        <v>69.289892639999977</v>
      </c>
      <c r="R68" s="52">
        <f>FC_OTH_CP_E!R68+FC_OTH_HH_E!R68+FC_OTH_AFF_E!R68</f>
        <v>69.886311840000005</v>
      </c>
      <c r="S68" s="52">
        <f>FC_OTH_CP_E!S68+FC_OTH_HH_E!S68+FC_OTH_AFF_E!S68</f>
        <v>91.163949120000041</v>
      </c>
      <c r="T68" s="52">
        <f>FC_OTH_CP_E!T68+FC_OTH_HH_E!T68+FC_OTH_AFF_E!T68</f>
        <v>163.21342752000001</v>
      </c>
      <c r="U68" s="52">
        <f>FC_OTH_CP_E!U68+FC_OTH_HH_E!U68+FC_OTH_AFF_E!U68</f>
        <v>150.69932927999997</v>
      </c>
      <c r="V68" s="52">
        <f>FC_OTH_CP_E!V68+FC_OTH_HH_E!V68+FC_OTH_AFF_E!V68</f>
        <v>108.85109183999998</v>
      </c>
      <c r="W68" s="52">
        <f>FC_OTH_CP_E!W68+FC_OTH_HH_E!W68+FC_OTH_AFF_E!W68</f>
        <v>118.32370703999999</v>
      </c>
      <c r="X68" s="52">
        <f>FC_OTH_CP_E!X68+FC_OTH_HH_E!X68+FC_OTH_AFF_E!X68</f>
        <v>116.68024079999998</v>
      </c>
      <c r="Y68" s="52">
        <f>FC_OTH_CP_E!Y68+FC_OTH_HH_E!Y68+FC_OTH_AFF_E!Y68</f>
        <v>98.737708319999967</v>
      </c>
      <c r="Z68" s="52">
        <f>FC_OTH_CP_E!Z68+FC_OTH_HH_E!Z68+FC_OTH_AFF_E!Z68</f>
        <v>110.51953631999999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52.596017279999991</v>
      </c>
      <c r="H69" s="52">
        <f>FC_OTH_CP_E!H69+FC_OTH_HH_E!H69+FC_OTH_AFF_E!H69</f>
        <v>145.59051456</v>
      </c>
      <c r="I69" s="52">
        <f>FC_OTH_CP_E!I69+FC_OTH_HH_E!I69+FC_OTH_AFF_E!I69</f>
        <v>343.13729760000001</v>
      </c>
      <c r="J69" s="52">
        <f>FC_OTH_CP_E!J69+FC_OTH_HH_E!J69+FC_OTH_AFF_E!J69</f>
        <v>485.23315248000011</v>
      </c>
      <c r="K69" s="52">
        <f>FC_OTH_CP_E!K69+FC_OTH_HH_E!K69+FC_OTH_AFF_E!K69</f>
        <v>411.94674144000015</v>
      </c>
      <c r="L69" s="52">
        <f>FC_OTH_CP_E!L69+FC_OTH_HH_E!L69+FC_OTH_AFF_E!L69</f>
        <v>570.1252694399999</v>
      </c>
      <c r="M69" s="52">
        <f>FC_OTH_CP_E!M69+FC_OTH_HH_E!M69+FC_OTH_AFF_E!M69</f>
        <v>547.41546143999994</v>
      </c>
      <c r="N69" s="52">
        <f>FC_OTH_CP_E!N69+FC_OTH_HH_E!N69+FC_OTH_AFF_E!N69</f>
        <v>565.36360128000035</v>
      </c>
      <c r="O69" s="52">
        <f>FC_OTH_CP_E!O69+FC_OTH_HH_E!O69+FC_OTH_AFF_E!O69</f>
        <v>686.50092864000021</v>
      </c>
      <c r="P69" s="52">
        <f>FC_OTH_CP_E!P69+FC_OTH_HH_E!P69+FC_OTH_AFF_E!P69</f>
        <v>695.67227568000021</v>
      </c>
      <c r="Q69" s="52">
        <f>FC_OTH_CP_E!Q69+FC_OTH_HH_E!Q69+FC_OTH_AFF_E!Q69</f>
        <v>739.81647216000033</v>
      </c>
      <c r="R69" s="52">
        <f>FC_OTH_CP_E!R69+FC_OTH_HH_E!R69+FC_OTH_AFF_E!R69</f>
        <v>762.46128576000012</v>
      </c>
      <c r="S69" s="52">
        <f>FC_OTH_CP_E!S69+FC_OTH_HH_E!S69+FC_OTH_AFF_E!S69</f>
        <v>1087.1004124799999</v>
      </c>
      <c r="T69" s="52">
        <f>FC_OTH_CP_E!T69+FC_OTH_HH_E!T69+FC_OTH_AFF_E!T69</f>
        <v>1267.2508708800005</v>
      </c>
      <c r="U69" s="52">
        <f>FC_OTH_CP_E!U69+FC_OTH_HH_E!U69+FC_OTH_AFF_E!U69</f>
        <v>1376.27604576</v>
      </c>
      <c r="V69" s="52">
        <f>FC_OTH_CP_E!V69+FC_OTH_HH_E!V69+FC_OTH_AFF_E!V69</f>
        <v>1426.8827246400001</v>
      </c>
      <c r="W69" s="52">
        <f>FC_OTH_CP_E!W69+FC_OTH_HH_E!W69+FC_OTH_AFF_E!W69</f>
        <v>1553.8901932799999</v>
      </c>
      <c r="X69" s="52">
        <f>FC_OTH_CP_E!X69+FC_OTH_HH_E!X69+FC_OTH_AFF_E!X69</f>
        <v>1629.1873526399995</v>
      </c>
      <c r="Y69" s="52">
        <f>FC_OTH_CP_E!Y69+FC_OTH_HH_E!Y69+FC_OTH_AFF_E!Y69</f>
        <v>1693.3572158399995</v>
      </c>
      <c r="Z69" s="52">
        <f>FC_OTH_CP_E!Z69+FC_OTH_HH_E!Z69+FC_OTH_AFF_E!Z69</f>
        <v>1626.0003331199998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34.316419680000003</v>
      </c>
      <c r="G72" s="55">
        <f>FC_OTH_CP_E!G72+FC_OTH_HH_E!G72+FC_OTH_AFF_E!G72</f>
        <v>66.187622879999992</v>
      </c>
      <c r="H72" s="55">
        <f>FC_OTH_CP_E!H72+FC_OTH_HH_E!H72+FC_OTH_AFF_E!H72</f>
        <v>74.878128000000004</v>
      </c>
      <c r="I72" s="55">
        <f>FC_OTH_CP_E!I72+FC_OTH_HH_E!I72+FC_OTH_AFF_E!I72</f>
        <v>193.48072704000003</v>
      </c>
      <c r="J72" s="55">
        <f>FC_OTH_CP_E!J72+FC_OTH_HH_E!J72+FC_OTH_AFF_E!J72</f>
        <v>236.12945184</v>
      </c>
      <c r="K72" s="55">
        <f>FC_OTH_CP_E!K72+FC_OTH_HH_E!K72+FC_OTH_AFF_E!K72</f>
        <v>231.73591391999997</v>
      </c>
      <c r="L72" s="55">
        <f>FC_OTH_CP_E!L72+FC_OTH_HH_E!L72+FC_OTH_AFF_E!L72</f>
        <v>405.38554271999976</v>
      </c>
      <c r="M72" s="55">
        <f>FC_OTH_CP_E!M72+FC_OTH_HH_E!M72+FC_OTH_AFF_E!M72</f>
        <v>377.55770111999993</v>
      </c>
      <c r="N72" s="55">
        <f>FC_OTH_CP_E!N72+FC_OTH_HH_E!N72+FC_OTH_AFF_E!N72</f>
        <v>171.6021576</v>
      </c>
      <c r="O72" s="55">
        <f>FC_OTH_CP_E!O72+FC_OTH_HH_E!O72+FC_OTH_AFF_E!O72</f>
        <v>65.772970560000005</v>
      </c>
      <c r="P72" s="55">
        <f>FC_OTH_CP_E!P72+FC_OTH_HH_E!P72+FC_OTH_AFF_E!P72</f>
        <v>70.555943520000014</v>
      </c>
      <c r="Q72" s="55">
        <f>FC_OTH_CP_E!Q72+FC_OTH_HH_E!Q72+FC_OTH_AFF_E!Q72</f>
        <v>74.694156480000004</v>
      </c>
      <c r="R72" s="55">
        <f>FC_OTH_CP_E!R72+FC_OTH_HH_E!R72+FC_OTH_AFF_E!R72</f>
        <v>87.17986224000002</v>
      </c>
      <c r="S72" s="55">
        <f>FC_OTH_CP_E!S72+FC_OTH_HH_E!S72+FC_OTH_AFF_E!S72</f>
        <v>91.995216480000011</v>
      </c>
      <c r="T72" s="55">
        <f>FC_OTH_CP_E!T72+FC_OTH_HH_E!T72+FC_OTH_AFF_E!T72</f>
        <v>99.667287360000017</v>
      </c>
      <c r="U72" s="55">
        <f>FC_OTH_CP_E!U72+FC_OTH_HH_E!U72+FC_OTH_AFF_E!U72</f>
        <v>153.16202159999997</v>
      </c>
      <c r="V72" s="55">
        <f>FC_OTH_CP_E!V72+FC_OTH_HH_E!V72+FC_OTH_AFF_E!V72</f>
        <v>175.50281232000003</v>
      </c>
      <c r="W72" s="55">
        <f>FC_OTH_CP_E!W72+FC_OTH_HH_E!W72+FC_OTH_AFF_E!W72</f>
        <v>184.66700112000007</v>
      </c>
      <c r="X72" s="55">
        <f>FC_OTH_CP_E!X72+FC_OTH_HH_E!X72+FC_OTH_AFF_E!X72</f>
        <v>129.58415136000002</v>
      </c>
      <c r="Y72" s="55">
        <f>FC_OTH_CP_E!Y72+FC_OTH_HH_E!Y72+FC_OTH_AFF_E!Y72</f>
        <v>97.789746240000014</v>
      </c>
      <c r="Z72" s="55">
        <f>FC_OTH_CP_E!Z72+FC_OTH_HH_E!Z72+FC_OTH_AFF_E!Z72</f>
        <v>94.759947359999927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145702.66044492443</v>
      </c>
      <c r="D2" s="21">
        <f t="shared" ref="D2:X2" si="0">SUM(D3,D17,D22,D25,D26,D51,D52)</f>
        <v>153745.17349190463</v>
      </c>
      <c r="E2" s="21">
        <f t="shared" si="0"/>
        <v>147557.51473853528</v>
      </c>
      <c r="F2" s="21">
        <f t="shared" si="0"/>
        <v>154900.03919818299</v>
      </c>
      <c r="G2" s="21">
        <f t="shared" si="0"/>
        <v>156569.65911852324</v>
      </c>
      <c r="H2" s="21">
        <f t="shared" si="0"/>
        <v>154451.75420478365</v>
      </c>
      <c r="I2" s="21">
        <f t="shared" si="0"/>
        <v>161668.04400217431</v>
      </c>
      <c r="J2" s="21">
        <f t="shared" si="0"/>
        <v>140799.12739700777</v>
      </c>
      <c r="K2" s="21">
        <f t="shared" si="0"/>
        <v>151638.24102146598</v>
      </c>
      <c r="L2" s="21">
        <f t="shared" si="0"/>
        <v>149483.67024325381</v>
      </c>
      <c r="M2" s="21">
        <f t="shared" si="0"/>
        <v>154750.74218322453</v>
      </c>
      <c r="N2" s="21">
        <f t="shared" si="0"/>
        <v>134019.31434634421</v>
      </c>
      <c r="O2" s="21">
        <f t="shared" si="0"/>
        <v>135400.12349866846</v>
      </c>
      <c r="P2" s="21">
        <f t="shared" si="0"/>
        <v>141298.06622922237</v>
      </c>
      <c r="Q2" s="21">
        <f t="shared" si="0"/>
        <v>125680.47242795688</v>
      </c>
      <c r="R2" s="21">
        <f t="shared" si="0"/>
        <v>131417.98187249916</v>
      </c>
      <c r="S2" s="21">
        <f t="shared" si="0"/>
        <v>129637.29900452743</v>
      </c>
      <c r="T2" s="21">
        <f t="shared" si="0"/>
        <v>130505.69629257651</v>
      </c>
      <c r="U2" s="21">
        <f t="shared" si="0"/>
        <v>127402.17559781586</v>
      </c>
      <c r="V2" s="21">
        <f t="shared" si="0"/>
        <v>122421.06766782442</v>
      </c>
      <c r="W2" s="21">
        <f t="shared" si="0"/>
        <v>116260.87925846079</v>
      </c>
      <c r="X2" s="21">
        <f t="shared" si="0"/>
        <v>125678.60068133526</v>
      </c>
      <c r="Y2" s="21">
        <f t="shared" ref="Y2:Z2" si="1">SUM(Y3,Y17,Y22,Y25,Y26,Y51,Y52)</f>
        <v>105937.4179447276</v>
      </c>
      <c r="Z2" s="21">
        <f t="shared" si="1"/>
        <v>99720.830508872212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8082.514341298378</v>
      </c>
      <c r="D3" s="24">
        <f t="shared" ref="D3:X3" si="3">SUM(D4,D8,D11)</f>
        <v>6244.8355929503859</v>
      </c>
      <c r="E3" s="24">
        <f t="shared" si="3"/>
        <v>7118.3675119805539</v>
      </c>
      <c r="F3" s="24">
        <f t="shared" si="3"/>
        <v>6873.9117516678398</v>
      </c>
      <c r="G3" s="24">
        <f t="shared" si="3"/>
        <v>7020.5456406892636</v>
      </c>
      <c r="H3" s="24">
        <f t="shared" si="3"/>
        <v>4882.3462708927973</v>
      </c>
      <c r="I3" s="24">
        <f t="shared" si="3"/>
        <v>5930.0338336745717</v>
      </c>
      <c r="J3" s="24">
        <f t="shared" si="3"/>
        <v>5649.3202674962295</v>
      </c>
      <c r="K3" s="24">
        <f t="shared" si="3"/>
        <v>5953.6396800654666</v>
      </c>
      <c r="L3" s="24">
        <f t="shared" si="3"/>
        <v>6787.2098477680183</v>
      </c>
      <c r="M3" s="24">
        <f t="shared" si="3"/>
        <v>6372.6552964994626</v>
      </c>
      <c r="N3" s="24">
        <f t="shared" si="3"/>
        <v>5637.0679244000949</v>
      </c>
      <c r="O3" s="24">
        <f t="shared" si="3"/>
        <v>4594.561300427581</v>
      </c>
      <c r="P3" s="24">
        <f t="shared" si="3"/>
        <v>4507.2290420242225</v>
      </c>
      <c r="Q3" s="24">
        <f t="shared" si="3"/>
        <v>3801.8045323609122</v>
      </c>
      <c r="R3" s="24">
        <f t="shared" si="3"/>
        <v>4256.4795224036243</v>
      </c>
      <c r="S3" s="24">
        <f t="shared" si="3"/>
        <v>3583.6360754189113</v>
      </c>
      <c r="T3" s="24">
        <f t="shared" si="3"/>
        <v>3523.0093915656767</v>
      </c>
      <c r="U3" s="24">
        <f t="shared" si="3"/>
        <v>3277.6610252759119</v>
      </c>
      <c r="V3" s="24">
        <f t="shared" si="3"/>
        <v>2885.4281147028128</v>
      </c>
      <c r="W3" s="24">
        <f t="shared" si="3"/>
        <v>2557.9245420906714</v>
      </c>
      <c r="X3" s="24">
        <f t="shared" si="3"/>
        <v>3187.229299045915</v>
      </c>
      <c r="Y3" s="24">
        <f t="shared" ref="Y3:Z3" si="4">SUM(Y4,Y8,Y11)</f>
        <v>1738.1688778319767</v>
      </c>
      <c r="Z3" s="24">
        <f t="shared" si="4"/>
        <v>1650.5234675061288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2806.6826507383712</v>
      </c>
      <c r="D4" s="19">
        <f t="shared" ref="D4:X4" si="6">SUM(D5:D7)</f>
        <v>3179.3436213249097</v>
      </c>
      <c r="E4" s="19">
        <f t="shared" si="6"/>
        <v>3189.9642155395413</v>
      </c>
      <c r="F4" s="19">
        <f t="shared" si="6"/>
        <v>3205.0729110074794</v>
      </c>
      <c r="G4" s="19">
        <f t="shared" si="6"/>
        <v>3236.9837883727223</v>
      </c>
      <c r="H4" s="19">
        <f t="shared" si="6"/>
        <v>3327.4242888394192</v>
      </c>
      <c r="I4" s="19">
        <f t="shared" si="6"/>
        <v>3816.1117125054957</v>
      </c>
      <c r="J4" s="19">
        <f t="shared" si="6"/>
        <v>4200.939525764602</v>
      </c>
      <c r="K4" s="19">
        <f t="shared" si="6"/>
        <v>4469.1442508457749</v>
      </c>
      <c r="L4" s="19">
        <f t="shared" si="6"/>
        <v>5288.4960522843458</v>
      </c>
      <c r="M4" s="19">
        <f t="shared" si="6"/>
        <v>5230.9770520605452</v>
      </c>
      <c r="N4" s="19">
        <f t="shared" si="6"/>
        <v>4471.773194512296</v>
      </c>
      <c r="O4" s="19">
        <f t="shared" si="6"/>
        <v>4089.7115126222729</v>
      </c>
      <c r="P4" s="19">
        <f t="shared" si="6"/>
        <v>3978.7933522353587</v>
      </c>
      <c r="Q4" s="19">
        <f t="shared" si="6"/>
        <v>3424.8793475877674</v>
      </c>
      <c r="R4" s="19">
        <f t="shared" si="6"/>
        <v>3734.8638260362777</v>
      </c>
      <c r="S4" s="19">
        <f t="shared" si="6"/>
        <v>3141.9901431897824</v>
      </c>
      <c r="T4" s="19">
        <f t="shared" si="6"/>
        <v>3125.5934305992237</v>
      </c>
      <c r="U4" s="19">
        <f t="shared" si="6"/>
        <v>2947.7975636463129</v>
      </c>
      <c r="V4" s="19">
        <f t="shared" si="6"/>
        <v>2406.7503747961696</v>
      </c>
      <c r="W4" s="19">
        <f t="shared" si="6"/>
        <v>2225.8732310448495</v>
      </c>
      <c r="X4" s="19">
        <f t="shared" si="6"/>
        <v>2833.8390705653346</v>
      </c>
      <c r="Y4" s="19">
        <f t="shared" ref="Y4:Z4" si="7">SUM(Y5:Y7)</f>
        <v>1340.9060130836956</v>
      </c>
      <c r="Z4" s="19">
        <f t="shared" si="7"/>
        <v>1420.3642797629507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118.06248311880002</v>
      </c>
      <c r="G5" s="8">
        <f>FC_OTH_CP_SH_E!G5+FC_OTH_CP_SC_E!G5+FC_OTH_CP_HW_E!G5+FC_OTH_CP_CA_E!G5</f>
        <v>67.945291840799982</v>
      </c>
      <c r="H5" s="8">
        <f>FC_OTH_CP_SH_E!H5+FC_OTH_CP_SC_E!H5+FC_OTH_CP_HW_E!H5+FC_OTH_CP_CA_E!H5</f>
        <v>65.615953259999984</v>
      </c>
      <c r="I5" s="8">
        <f>FC_OTH_CP_SH_E!I5+FC_OTH_CP_SC_E!I5+FC_OTH_CP_HW_E!I5+FC_OTH_CP_CA_E!I5</f>
        <v>94.103507586000006</v>
      </c>
      <c r="J5" s="8">
        <f>FC_OTH_CP_SH_E!J5+FC_OTH_CP_SC_E!J5+FC_OTH_CP_HW_E!J5+FC_OTH_CP_CA_E!J5</f>
        <v>145.41717166679999</v>
      </c>
      <c r="K5" s="8">
        <f>FC_OTH_CP_SH_E!K5+FC_OTH_CP_SC_E!K5+FC_OTH_CP_HW_E!K5+FC_OTH_CP_CA_E!K5</f>
        <v>134.88957781200006</v>
      </c>
      <c r="L5" s="8">
        <f>FC_OTH_CP_SH_E!L5+FC_OTH_CP_SC_E!L5+FC_OTH_CP_HW_E!L5+FC_OTH_CP_CA_E!L5</f>
        <v>97.088313553714869</v>
      </c>
      <c r="M5" s="8">
        <f>FC_OTH_CP_SH_E!M5+FC_OTH_CP_SC_E!M5+FC_OTH_CP_HW_E!M5+FC_OTH_CP_CA_E!M5</f>
        <v>117.99104349105261</v>
      </c>
      <c r="N5" s="8">
        <f>FC_OTH_CP_SH_E!N5+FC_OTH_CP_SC_E!N5+FC_OTH_CP_HW_E!N5+FC_OTH_CP_CA_E!N5</f>
        <v>188.25662651607473</v>
      </c>
      <c r="O5" s="8">
        <f>FC_OTH_CP_SH_E!O5+FC_OTH_CP_SC_E!O5+FC_OTH_CP_HW_E!O5+FC_OTH_CP_CA_E!O5</f>
        <v>208.55193238882799</v>
      </c>
      <c r="P5" s="8">
        <f>FC_OTH_CP_SH_E!P5+FC_OTH_CP_SC_E!P5+FC_OTH_CP_HW_E!P5+FC_OTH_CP_CA_E!P5</f>
        <v>191.58240947741888</v>
      </c>
      <c r="Q5" s="8">
        <f>FC_OTH_CP_SH_E!Q5+FC_OTH_CP_SC_E!Q5+FC_OTH_CP_HW_E!Q5+FC_OTH_CP_CA_E!Q5</f>
        <v>137.08335076071202</v>
      </c>
      <c r="R5" s="8">
        <f>FC_OTH_CP_SH_E!R5+FC_OTH_CP_SC_E!R5+FC_OTH_CP_HW_E!R5+FC_OTH_CP_CA_E!R5</f>
        <v>180.41817266230669</v>
      </c>
      <c r="S5" s="8">
        <f>FC_OTH_CP_SH_E!S5+FC_OTH_CP_SC_E!S5+FC_OTH_CP_HW_E!S5+FC_OTH_CP_CA_E!S5</f>
        <v>105.5638873293952</v>
      </c>
      <c r="T5" s="8">
        <f>FC_OTH_CP_SH_E!T5+FC_OTH_CP_SC_E!T5+FC_OTH_CP_HW_E!T5+FC_OTH_CP_CA_E!T5</f>
        <v>59.829963173935191</v>
      </c>
      <c r="U5" s="8">
        <f>FC_OTH_CP_SH_E!U5+FC_OTH_CP_SC_E!U5+FC_OTH_CP_HW_E!U5+FC_OTH_CP_CA_E!U5</f>
        <v>75.212136674480348</v>
      </c>
      <c r="V5" s="8">
        <f>FC_OTH_CP_SH_E!V5+FC_OTH_CP_SC_E!V5+FC_OTH_CP_HW_E!V5+FC_OTH_CP_CA_E!V5</f>
        <v>31.116194059994889</v>
      </c>
      <c r="W5" s="8">
        <f>FC_OTH_CP_SH_E!W5+FC_OTH_CP_SC_E!W5+FC_OTH_CP_HW_E!W5+FC_OTH_CP_CA_E!W5</f>
        <v>20.417491208646268</v>
      </c>
      <c r="X5" s="8">
        <f>FC_OTH_CP_SH_E!X5+FC_OTH_CP_SC_E!X5+FC_OTH_CP_HW_E!X5+FC_OTH_CP_CA_E!X5</f>
        <v>24.018556365701084</v>
      </c>
      <c r="Y5" s="8">
        <f>FC_OTH_CP_SH_E!Y5+FC_OTH_CP_SC_E!Y5+FC_OTH_CP_HW_E!Y5+FC_OTH_CP_CA_E!Y5</f>
        <v>26.192845983352207</v>
      </c>
      <c r="Z5" s="8">
        <f>FC_OTH_CP_SH_E!Z5+FC_OTH_CP_SC_E!Z5+FC_OTH_CP_HW_E!Z5+FC_OTH_CP_CA_E!Z5</f>
        <v>98.72083080688725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2.7673234511999998</v>
      </c>
      <c r="D6" s="8">
        <f>FC_OTH_CP_SH_E!D6+FC_OTH_CP_SC_E!D6+FC_OTH_CP_HW_E!D6+FC_OTH_CP_CA_E!D6</f>
        <v>2.7788908223999997</v>
      </c>
      <c r="E6" s="8">
        <f>FC_OTH_CP_SH_E!E6+FC_OTH_CP_SC_E!E6+FC_OTH_CP_HW_E!E6+FC_OTH_CP_CA_E!E6</f>
        <v>5.541111021599999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5.4131895048000027</v>
      </c>
      <c r="L6" s="8">
        <f>FC_OTH_CP_SH_E!L6+FC_OTH_CP_SC_E!L6+FC_OTH_CP_HW_E!L6+FC_OTH_CP_CA_E!L6</f>
        <v>5.4645622416000004</v>
      </c>
      <c r="M6" s="8">
        <f>FC_OTH_CP_SH_E!M6+FC_OTH_CP_SC_E!M6+FC_OTH_CP_HW_E!M6+FC_OTH_CP_CA_E!M6</f>
        <v>2.7700451855999981</v>
      </c>
      <c r="N6" s="8">
        <f>FC_OTH_CP_SH_E!N6+FC_OTH_CP_SC_E!N6+FC_OTH_CP_HW_E!N6+FC_OTH_CP_CA_E!N6</f>
        <v>2.7152702808000009</v>
      </c>
      <c r="O6" s="8">
        <f>FC_OTH_CP_SH_E!O6+FC_OTH_CP_SC_E!O6+FC_OTH_CP_HW_E!O6+FC_OTH_CP_CA_E!O6</f>
        <v>2.7680038847999997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0.27217343999999977</v>
      </c>
      <c r="W6" s="8">
        <f>FC_OTH_CP_SH_E!W6+FC_OTH_CP_SC_E!W6+FC_OTH_CP_HW_E!W6+FC_OTH_CP_CA_E!W6</f>
        <v>1.1227154400000008E-2</v>
      </c>
      <c r="X6" s="8">
        <f>FC_OTH_CP_SH_E!X6+FC_OTH_CP_SC_E!X6+FC_OTH_CP_HW_E!X6+FC_OTH_CP_CA_E!X6</f>
        <v>1.9491020472000002</v>
      </c>
      <c r="Y6" s="8">
        <f>FC_OTH_CP_SH_E!Y6+FC_OTH_CP_SC_E!Y6+FC_OTH_CP_HW_E!Y6+FC_OTH_CP_CA_E!Y6</f>
        <v>1.6837329432000019</v>
      </c>
      <c r="Z6" s="8">
        <f>FC_OTH_CP_SH_E!Z6+FC_OTH_CP_SC_E!Z6+FC_OTH_CP_HW_E!Z6+FC_OTH_CP_CA_E!Z6</f>
        <v>1.9229053535999998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2803.9153272871713</v>
      </c>
      <c r="D7" s="8">
        <f>FC_OTH_CP_SH_E!D7+FC_OTH_CP_SC_E!D7+FC_OTH_CP_HW_E!D7+FC_OTH_CP_CA_E!D7</f>
        <v>3176.5647305025095</v>
      </c>
      <c r="E7" s="8">
        <f>FC_OTH_CP_SH_E!E7+FC_OTH_CP_SC_E!E7+FC_OTH_CP_HW_E!E7+FC_OTH_CP_CA_E!E7</f>
        <v>3184.4231045179413</v>
      </c>
      <c r="F7" s="8">
        <f>FC_OTH_CP_SH_E!F7+FC_OTH_CP_SC_E!F7+FC_OTH_CP_HW_E!F7+FC_OTH_CP_CA_E!F7</f>
        <v>3087.0104278886793</v>
      </c>
      <c r="G7" s="8">
        <f>FC_OTH_CP_SH_E!G7+FC_OTH_CP_SC_E!G7+FC_OTH_CP_HW_E!G7+FC_OTH_CP_CA_E!G7</f>
        <v>3169.0384965319222</v>
      </c>
      <c r="H7" s="8">
        <f>FC_OTH_CP_SH_E!H7+FC_OTH_CP_SC_E!H7+FC_OTH_CP_HW_E!H7+FC_OTH_CP_CA_E!H7</f>
        <v>3261.8083355794192</v>
      </c>
      <c r="I7" s="8">
        <f>FC_OTH_CP_SH_E!I7+FC_OTH_CP_SC_E!I7+FC_OTH_CP_HW_E!I7+FC_OTH_CP_CA_E!I7</f>
        <v>3722.0082049194957</v>
      </c>
      <c r="J7" s="8">
        <f>FC_OTH_CP_SH_E!J7+FC_OTH_CP_SC_E!J7+FC_OTH_CP_HW_E!J7+FC_OTH_CP_CA_E!J7</f>
        <v>4055.5223540978018</v>
      </c>
      <c r="K7" s="8">
        <f>FC_OTH_CP_SH_E!K7+FC_OTH_CP_SC_E!K7+FC_OTH_CP_HW_E!K7+FC_OTH_CP_CA_E!K7</f>
        <v>4328.841483528975</v>
      </c>
      <c r="L7" s="8">
        <f>FC_OTH_CP_SH_E!L7+FC_OTH_CP_SC_E!L7+FC_OTH_CP_HW_E!L7+FC_OTH_CP_CA_E!L7</f>
        <v>5185.9431764890305</v>
      </c>
      <c r="M7" s="8">
        <f>FC_OTH_CP_SH_E!M7+FC_OTH_CP_SC_E!M7+FC_OTH_CP_HW_E!M7+FC_OTH_CP_CA_E!M7</f>
        <v>5110.2159633838928</v>
      </c>
      <c r="N7" s="8">
        <f>FC_OTH_CP_SH_E!N7+FC_OTH_CP_SC_E!N7+FC_OTH_CP_HW_E!N7+FC_OTH_CP_CA_E!N7</f>
        <v>4280.8012977154212</v>
      </c>
      <c r="O7" s="8">
        <f>FC_OTH_CP_SH_E!O7+FC_OTH_CP_SC_E!O7+FC_OTH_CP_HW_E!O7+FC_OTH_CP_CA_E!O7</f>
        <v>3878.3915763486448</v>
      </c>
      <c r="P7" s="8">
        <f>FC_OTH_CP_SH_E!P7+FC_OTH_CP_SC_E!P7+FC_OTH_CP_HW_E!P7+FC_OTH_CP_CA_E!P7</f>
        <v>3787.2109427579398</v>
      </c>
      <c r="Q7" s="8">
        <f>FC_OTH_CP_SH_E!Q7+FC_OTH_CP_SC_E!Q7+FC_OTH_CP_HW_E!Q7+FC_OTH_CP_CA_E!Q7</f>
        <v>3287.7959968270552</v>
      </c>
      <c r="R7" s="8">
        <f>FC_OTH_CP_SH_E!R7+FC_OTH_CP_SC_E!R7+FC_OTH_CP_HW_E!R7+FC_OTH_CP_CA_E!R7</f>
        <v>3554.4456533739713</v>
      </c>
      <c r="S7" s="8">
        <f>FC_OTH_CP_SH_E!S7+FC_OTH_CP_SC_E!S7+FC_OTH_CP_HW_E!S7+FC_OTH_CP_CA_E!S7</f>
        <v>3036.4262558603873</v>
      </c>
      <c r="T7" s="8">
        <f>FC_OTH_CP_SH_E!T7+FC_OTH_CP_SC_E!T7+FC_OTH_CP_HW_E!T7+FC_OTH_CP_CA_E!T7</f>
        <v>3065.7634674252886</v>
      </c>
      <c r="U7" s="8">
        <f>FC_OTH_CP_SH_E!U7+FC_OTH_CP_SC_E!U7+FC_OTH_CP_HW_E!U7+FC_OTH_CP_CA_E!U7</f>
        <v>2872.5854269718325</v>
      </c>
      <c r="V7" s="8">
        <f>FC_OTH_CP_SH_E!V7+FC_OTH_CP_SC_E!V7+FC_OTH_CP_HW_E!V7+FC_OTH_CP_CA_E!V7</f>
        <v>2375.3620072961749</v>
      </c>
      <c r="W7" s="8">
        <f>FC_OTH_CP_SH_E!W7+FC_OTH_CP_SC_E!W7+FC_OTH_CP_HW_E!W7+FC_OTH_CP_CA_E!W7</f>
        <v>2205.4445126818032</v>
      </c>
      <c r="X7" s="8">
        <f>FC_OTH_CP_SH_E!X7+FC_OTH_CP_SC_E!X7+FC_OTH_CP_HW_E!X7+FC_OTH_CP_CA_E!X7</f>
        <v>2807.8714121524335</v>
      </c>
      <c r="Y7" s="8">
        <f>FC_OTH_CP_SH_E!Y7+FC_OTH_CP_SC_E!Y7+FC_OTH_CP_HW_E!Y7+FC_OTH_CP_CA_E!Y7</f>
        <v>1313.0294341571434</v>
      </c>
      <c r="Z7" s="8">
        <f>FC_OTH_CP_SH_E!Z7+FC_OTH_CP_SC_E!Z7+FC_OTH_CP_HW_E!Z7+FC_OTH_CP_CA_E!Z7</f>
        <v>1319.7205436024635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2584.0374267191382</v>
      </c>
      <c r="D8" s="19">
        <f t="shared" ref="D8:X8" si="9">SUM(D9:D10)</f>
        <v>987.42842622729859</v>
      </c>
      <c r="E8" s="19">
        <f t="shared" si="9"/>
        <v>1722.849252064042</v>
      </c>
      <c r="F8" s="19">
        <f t="shared" si="9"/>
        <v>1893.0007622225767</v>
      </c>
      <c r="G8" s="19">
        <f t="shared" si="9"/>
        <v>2368.0173010209833</v>
      </c>
      <c r="H8" s="19">
        <f t="shared" si="9"/>
        <v>570.85113845219303</v>
      </c>
      <c r="I8" s="19">
        <f t="shared" si="9"/>
        <v>1058.6933262444331</v>
      </c>
      <c r="J8" s="19">
        <f t="shared" si="9"/>
        <v>499.82506181392307</v>
      </c>
      <c r="K8" s="19">
        <f t="shared" si="9"/>
        <v>547.41553349939818</v>
      </c>
      <c r="L8" s="19">
        <f t="shared" si="9"/>
        <v>287.85103650093106</v>
      </c>
      <c r="M8" s="19">
        <f t="shared" si="9"/>
        <v>425.71451184525932</v>
      </c>
      <c r="N8" s="19">
        <f t="shared" si="9"/>
        <v>179.63831791690538</v>
      </c>
      <c r="O8" s="19">
        <f t="shared" si="9"/>
        <v>152.81649285081139</v>
      </c>
      <c r="P8" s="19">
        <f t="shared" si="9"/>
        <v>152.26622671613791</v>
      </c>
      <c r="Q8" s="19">
        <f t="shared" si="9"/>
        <v>183.43764200427603</v>
      </c>
      <c r="R8" s="19">
        <f t="shared" si="9"/>
        <v>183.09350589151325</v>
      </c>
      <c r="S8" s="19">
        <f t="shared" si="9"/>
        <v>215.36533724336749</v>
      </c>
      <c r="T8" s="19">
        <f t="shared" si="9"/>
        <v>184.87909448095252</v>
      </c>
      <c r="U8" s="19">
        <f t="shared" si="9"/>
        <v>108.4004538069662</v>
      </c>
      <c r="V8" s="19">
        <f t="shared" si="9"/>
        <v>126.61862594446515</v>
      </c>
      <c r="W8" s="19">
        <f t="shared" si="9"/>
        <v>94.39800586693498</v>
      </c>
      <c r="X8" s="19">
        <f t="shared" si="9"/>
        <v>98.928539175155308</v>
      </c>
      <c r="Y8" s="19">
        <f t="shared" ref="Y8:Z8" si="10">SUM(Y9:Y10)</f>
        <v>180.28098907860883</v>
      </c>
      <c r="Z8" s="19">
        <f t="shared" si="10"/>
        <v>168.03997702415501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215.46458111999999</v>
      </c>
      <c r="D9" s="8">
        <f>FC_OTH_CP_SH_E!D9+FC_OTH_CP_SC_E!D9+FC_OTH_CP_HW_E!D9+FC_OTH_CP_CA_E!D9</f>
        <v>146.03846399999995</v>
      </c>
      <c r="E9" s="8">
        <f>FC_OTH_CP_SH_E!E9+FC_OTH_CP_SC_E!E9+FC_OTH_CP_HW_E!E9+FC_OTH_CP_CA_E!E9</f>
        <v>174.37455359999998</v>
      </c>
      <c r="F9" s="8">
        <f>FC_OTH_CP_SH_E!F9+FC_OTH_CP_SC_E!F9+FC_OTH_CP_HW_E!F9+FC_OTH_CP_CA_E!F9</f>
        <v>176.5542528</v>
      </c>
      <c r="G9" s="8">
        <f>FC_OTH_CP_SH_E!G9+FC_OTH_CP_SC_E!G9+FC_OTH_CP_HW_E!G9+FC_OTH_CP_CA_E!G9</f>
        <v>172.31112999726886</v>
      </c>
      <c r="H9" s="8">
        <f>FC_OTH_CP_SH_E!H9+FC_OTH_CP_SC_E!H9+FC_OTH_CP_HW_E!H9+FC_OTH_CP_CA_E!H9</f>
        <v>198.21096431999993</v>
      </c>
      <c r="I9" s="8">
        <f>FC_OTH_CP_SH_E!I9+FC_OTH_CP_SC_E!I9+FC_OTH_CP_HW_E!I9+FC_OTH_CP_CA_E!I9</f>
        <v>270.86916192000007</v>
      </c>
      <c r="J9" s="8">
        <f>FC_OTH_CP_SH_E!J9+FC_OTH_CP_SC_E!J9+FC_OTH_CP_HW_E!J9+FC_OTH_CP_CA_E!J9</f>
        <v>199.38958704000007</v>
      </c>
      <c r="K9" s="8">
        <f>FC_OTH_CP_SH_E!K9+FC_OTH_CP_SC_E!K9+FC_OTH_CP_HW_E!K9+FC_OTH_CP_CA_E!K9</f>
        <v>124.24181760000005</v>
      </c>
      <c r="L9" s="8">
        <f>FC_OTH_CP_SH_E!L9+FC_OTH_CP_SC_E!L9+FC_OTH_CP_HW_E!L9+FC_OTH_CP_CA_E!L9</f>
        <v>123.22738368</v>
      </c>
      <c r="M9" s="8">
        <f>FC_OTH_CP_SH_E!M9+FC_OTH_CP_SC_E!M9+FC_OTH_CP_HW_E!M9+FC_OTH_CP_CA_E!M9</f>
        <v>138.45069408000001</v>
      </c>
      <c r="N9" s="8">
        <f>FC_OTH_CP_SH_E!N9+FC_OTH_CP_SC_E!N9+FC_OTH_CP_HW_E!N9+FC_OTH_CP_CA_E!N9</f>
        <v>7.8671606232609257</v>
      </c>
      <c r="O9" s="8">
        <f>FC_OTH_CP_SH_E!O9+FC_OTH_CP_SC_E!O9+FC_OTH_CP_HW_E!O9+FC_OTH_CP_CA_E!O9</f>
        <v>3.4296952800000002</v>
      </c>
      <c r="P9" s="8">
        <f>FC_OTH_CP_SH_E!P9+FC_OTH_CP_SC_E!P9+FC_OTH_CP_HW_E!P9+FC_OTH_CP_CA_E!P9</f>
        <v>9.8564399999999974</v>
      </c>
      <c r="Q9" s="8">
        <f>FC_OTH_CP_SH_E!Q9+FC_OTH_CP_SC_E!Q9+FC_OTH_CP_HW_E!Q9+FC_OTH_CP_CA_E!Q9</f>
        <v>6.8936287199999997</v>
      </c>
      <c r="R9" s="8">
        <f>FC_OTH_CP_SH_E!R9+FC_OTH_CP_SC_E!R9+FC_OTH_CP_HW_E!R9+FC_OTH_CP_CA_E!R9</f>
        <v>7.2045388800000003</v>
      </c>
      <c r="S9" s="8">
        <f>FC_OTH_CP_SH_E!S9+FC_OTH_CP_SC_E!S9+FC_OTH_CP_HW_E!S9+FC_OTH_CP_CA_E!S9</f>
        <v>6.9804345599999946</v>
      </c>
      <c r="T9" s="8">
        <f>FC_OTH_CP_SH_E!T9+FC_OTH_CP_SC_E!T9+FC_OTH_CP_HW_E!T9+FC_OTH_CP_CA_E!T9</f>
        <v>0.43625555999999938</v>
      </c>
      <c r="U9" s="8">
        <f>FC_OTH_CP_SH_E!U9+FC_OTH_CP_SC_E!U9+FC_OTH_CP_HW_E!U9+FC_OTH_CP_CA_E!U9</f>
        <v>0.21830076000000007</v>
      </c>
      <c r="V9" s="8">
        <f>FC_OTH_CP_SH_E!V9+FC_OTH_CP_SC_E!V9+FC_OTH_CP_HW_E!V9+FC_OTH_CP_CA_E!V9</f>
        <v>0.21830075999999973</v>
      </c>
      <c r="W9" s="8">
        <f>FC_OTH_CP_SH_E!W9+FC_OTH_CP_SC_E!W9+FC_OTH_CP_HW_E!W9+FC_OTH_CP_CA_E!W9</f>
        <v>0.43625555999999927</v>
      </c>
      <c r="X9" s="8">
        <f>FC_OTH_CP_SH_E!X9+FC_OTH_CP_SC_E!X9+FC_OTH_CP_HW_E!X9+FC_OTH_CP_CA_E!X9</f>
        <v>0</v>
      </c>
      <c r="Y9" s="8">
        <f>FC_OTH_CP_SH_E!Y9+FC_OTH_CP_SC_E!Y9+FC_OTH_CP_HW_E!Y9+FC_OTH_CP_CA_E!Y9</f>
        <v>50.621213159999968</v>
      </c>
      <c r="Z9" s="8">
        <f>FC_OTH_CP_SH_E!Z9+FC_OTH_CP_SC_E!Z9+FC_OTH_CP_HW_E!Z9+FC_OTH_CP_CA_E!Z9</f>
        <v>39.249161999999927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2368.5728455991384</v>
      </c>
      <c r="D10" s="8">
        <f>FC_OTH_CP_SH_E!D10+FC_OTH_CP_SC_E!D10+FC_OTH_CP_HW_E!D10+FC_OTH_CP_CA_E!D10</f>
        <v>841.38996222729861</v>
      </c>
      <c r="E10" s="8">
        <f>FC_OTH_CP_SH_E!E10+FC_OTH_CP_SC_E!E10+FC_OTH_CP_HW_E!E10+FC_OTH_CP_CA_E!E10</f>
        <v>1548.4746984640421</v>
      </c>
      <c r="F10" s="8">
        <f>FC_OTH_CP_SH_E!F10+FC_OTH_CP_SC_E!F10+FC_OTH_CP_HW_E!F10+FC_OTH_CP_CA_E!F10</f>
        <v>1716.4465094225766</v>
      </c>
      <c r="G10" s="8">
        <f>FC_OTH_CP_SH_E!G10+FC_OTH_CP_SC_E!G10+FC_OTH_CP_HW_E!G10+FC_OTH_CP_CA_E!G10</f>
        <v>2195.7061710237144</v>
      </c>
      <c r="H10" s="8">
        <f>FC_OTH_CP_SH_E!H10+FC_OTH_CP_SC_E!H10+FC_OTH_CP_HW_E!H10+FC_OTH_CP_CA_E!H10</f>
        <v>372.64017413219307</v>
      </c>
      <c r="I10" s="8">
        <f>FC_OTH_CP_SH_E!I10+FC_OTH_CP_SC_E!I10+FC_OTH_CP_HW_E!I10+FC_OTH_CP_CA_E!I10</f>
        <v>787.82416432443301</v>
      </c>
      <c r="J10" s="8">
        <f>FC_OTH_CP_SH_E!J10+FC_OTH_CP_SC_E!J10+FC_OTH_CP_HW_E!J10+FC_OTH_CP_CA_E!J10</f>
        <v>300.43547477392303</v>
      </c>
      <c r="K10" s="8">
        <f>FC_OTH_CP_SH_E!K10+FC_OTH_CP_SC_E!K10+FC_OTH_CP_HW_E!K10+FC_OTH_CP_CA_E!K10</f>
        <v>423.17371589939808</v>
      </c>
      <c r="L10" s="8">
        <f>FC_OTH_CP_SH_E!L10+FC_OTH_CP_SC_E!L10+FC_OTH_CP_HW_E!L10+FC_OTH_CP_CA_E!L10</f>
        <v>164.62365282093108</v>
      </c>
      <c r="M10" s="8">
        <f>FC_OTH_CP_SH_E!M10+FC_OTH_CP_SC_E!M10+FC_OTH_CP_HW_E!M10+FC_OTH_CP_CA_E!M10</f>
        <v>287.26381776525932</v>
      </c>
      <c r="N10" s="8">
        <f>FC_OTH_CP_SH_E!N10+FC_OTH_CP_SC_E!N10+FC_OTH_CP_HW_E!N10+FC_OTH_CP_CA_E!N10</f>
        <v>171.77115729364445</v>
      </c>
      <c r="O10" s="8">
        <f>FC_OTH_CP_SH_E!O10+FC_OTH_CP_SC_E!O10+FC_OTH_CP_HW_E!O10+FC_OTH_CP_CA_E!O10</f>
        <v>149.38679757081138</v>
      </c>
      <c r="P10" s="8">
        <f>FC_OTH_CP_SH_E!P10+FC_OTH_CP_SC_E!P10+FC_OTH_CP_HW_E!P10+FC_OTH_CP_CA_E!P10</f>
        <v>142.40978671613792</v>
      </c>
      <c r="Q10" s="8">
        <f>FC_OTH_CP_SH_E!Q10+FC_OTH_CP_SC_E!Q10+FC_OTH_CP_HW_E!Q10+FC_OTH_CP_CA_E!Q10</f>
        <v>176.54401328427602</v>
      </c>
      <c r="R10" s="8">
        <f>FC_OTH_CP_SH_E!R10+FC_OTH_CP_SC_E!R10+FC_OTH_CP_HW_E!R10+FC_OTH_CP_CA_E!R10</f>
        <v>175.88896701151324</v>
      </c>
      <c r="S10" s="8">
        <f>FC_OTH_CP_SH_E!S10+FC_OTH_CP_SC_E!S10+FC_OTH_CP_HW_E!S10+FC_OTH_CP_CA_E!S10</f>
        <v>208.3849026833675</v>
      </c>
      <c r="T10" s="8">
        <f>FC_OTH_CP_SH_E!T10+FC_OTH_CP_SC_E!T10+FC_OTH_CP_HW_E!T10+FC_OTH_CP_CA_E!T10</f>
        <v>184.44283892095251</v>
      </c>
      <c r="U10" s="8">
        <f>FC_OTH_CP_SH_E!U10+FC_OTH_CP_SC_E!U10+FC_OTH_CP_HW_E!U10+FC_OTH_CP_CA_E!U10</f>
        <v>108.18215304696619</v>
      </c>
      <c r="V10" s="8">
        <f>FC_OTH_CP_SH_E!V10+FC_OTH_CP_SC_E!V10+FC_OTH_CP_HW_E!V10+FC_OTH_CP_CA_E!V10</f>
        <v>126.40032518446515</v>
      </c>
      <c r="W10" s="8">
        <f>FC_OTH_CP_SH_E!W10+FC_OTH_CP_SC_E!W10+FC_OTH_CP_HW_E!W10+FC_OTH_CP_CA_E!W10</f>
        <v>93.961750306934988</v>
      </c>
      <c r="X10" s="8">
        <f>FC_OTH_CP_SH_E!X10+FC_OTH_CP_SC_E!X10+FC_OTH_CP_HW_E!X10+FC_OTH_CP_CA_E!X10</f>
        <v>98.928539175155308</v>
      </c>
      <c r="Y10" s="8">
        <f>FC_OTH_CP_SH_E!Y10+FC_OTH_CP_SC_E!Y10+FC_OTH_CP_HW_E!Y10+FC_OTH_CP_CA_E!Y10</f>
        <v>129.65977591860886</v>
      </c>
      <c r="Z10" s="8">
        <f>FC_OTH_CP_SH_E!Z10+FC_OTH_CP_SC_E!Z10+FC_OTH_CP_HW_E!Z10+FC_OTH_CP_CA_E!Z10</f>
        <v>128.79081502415508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2691.7942638408681</v>
      </c>
      <c r="D11" s="19">
        <f t="shared" ref="D11:X11" si="12">SUM(D12:D16)</f>
        <v>2078.0635453981777</v>
      </c>
      <c r="E11" s="19">
        <f t="shared" si="12"/>
        <v>2205.5540443769701</v>
      </c>
      <c r="F11" s="19">
        <f t="shared" si="12"/>
        <v>1775.8380784377839</v>
      </c>
      <c r="G11" s="19">
        <f t="shared" si="12"/>
        <v>1415.5445512955587</v>
      </c>
      <c r="H11" s="19">
        <f t="shared" si="12"/>
        <v>984.07084360118517</v>
      </c>
      <c r="I11" s="19">
        <f t="shared" si="12"/>
        <v>1055.2287949246427</v>
      </c>
      <c r="J11" s="19">
        <f t="shared" si="12"/>
        <v>948.55567991770454</v>
      </c>
      <c r="K11" s="19">
        <f t="shared" si="12"/>
        <v>937.07989572029328</v>
      </c>
      <c r="L11" s="19">
        <f t="shared" si="12"/>
        <v>1210.862758982742</v>
      </c>
      <c r="M11" s="19">
        <f t="shared" si="12"/>
        <v>715.96373259365828</v>
      </c>
      <c r="N11" s="19">
        <f t="shared" si="12"/>
        <v>985.65641197089417</v>
      </c>
      <c r="O11" s="19">
        <f t="shared" si="12"/>
        <v>352.03329495449668</v>
      </c>
      <c r="P11" s="19">
        <f t="shared" si="12"/>
        <v>376.16946307272576</v>
      </c>
      <c r="Q11" s="19">
        <f t="shared" si="12"/>
        <v>193.48754276886902</v>
      </c>
      <c r="R11" s="19">
        <f t="shared" si="12"/>
        <v>338.52219047583327</v>
      </c>
      <c r="S11" s="19">
        <f t="shared" si="12"/>
        <v>226.28059498576147</v>
      </c>
      <c r="T11" s="19">
        <f t="shared" si="12"/>
        <v>212.53686648550055</v>
      </c>
      <c r="U11" s="19">
        <f t="shared" si="12"/>
        <v>221.46300782263285</v>
      </c>
      <c r="V11" s="19">
        <f t="shared" si="12"/>
        <v>352.05911396217795</v>
      </c>
      <c r="W11" s="19">
        <f t="shared" si="12"/>
        <v>237.65330517888685</v>
      </c>
      <c r="X11" s="19">
        <f t="shared" si="12"/>
        <v>254.46168930542476</v>
      </c>
      <c r="Y11" s="19">
        <f t="shared" ref="Y11:Z11" si="13">SUM(Y12:Y16)</f>
        <v>216.98187566967238</v>
      </c>
      <c r="Z11" s="19">
        <f t="shared" si="13"/>
        <v>62.119210719023236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302.79106459852801</v>
      </c>
      <c r="D12" s="8">
        <f>FC_OTH_CP_SH_E!D12+FC_OTH_CP_SC_E!D12+FC_OTH_CP_HW_E!D12+FC_OTH_CP_CA_E!D12</f>
        <v>221.41196928127997</v>
      </c>
      <c r="E12" s="8">
        <f>FC_OTH_CP_SH_E!E12+FC_OTH_CP_SC_E!E12+FC_OTH_CP_HW_E!E12+FC_OTH_CP_CA_E!E12</f>
        <v>210.57133224123734</v>
      </c>
      <c r="F12" s="8">
        <f>FC_OTH_CP_SH_E!F12+FC_OTH_CP_SC_E!F12+FC_OTH_CP_HW_E!F12+FC_OTH_CP_CA_E!F12</f>
        <v>238.44850320140796</v>
      </c>
      <c r="G12" s="8">
        <f>FC_OTH_CP_SH_E!G12+FC_OTH_CP_SC_E!G12+FC_OTH_CP_HW_E!G12+FC_OTH_CP_CA_E!G12</f>
        <v>237.06531672145064</v>
      </c>
      <c r="H12" s="8">
        <f>FC_OTH_CP_SH_E!H12+FC_OTH_CP_SC_E!H12+FC_OTH_CP_HW_E!H12+FC_OTH_CP_CA_E!H12</f>
        <v>387.70264860701872</v>
      </c>
      <c r="I12" s="8">
        <f>FC_OTH_CP_SH_E!I12+FC_OTH_CP_SC_E!I12+FC_OTH_CP_HW_E!I12+FC_OTH_CP_CA_E!I12</f>
        <v>375.527360176576</v>
      </c>
      <c r="J12" s="8">
        <f>FC_OTH_CP_SH_E!J12+FC_OTH_CP_SC_E!J12+FC_OTH_CP_HW_E!J12+FC_OTH_CP_CA_E!J12</f>
        <v>324.4995463699413</v>
      </c>
      <c r="K12" s="8">
        <f>FC_OTH_CP_SH_E!K12+FC_OTH_CP_SC_E!K12+FC_OTH_CP_HW_E!K12+FC_OTH_CP_CA_E!K12</f>
        <v>248.39109273738666</v>
      </c>
      <c r="L12" s="8">
        <f>FC_OTH_CP_SH_E!L12+FC_OTH_CP_SC_E!L12+FC_OTH_CP_HW_E!L12+FC_OTH_CP_CA_E!L12</f>
        <v>214.99192560119462</v>
      </c>
      <c r="M12" s="8">
        <f>FC_OTH_CP_SH_E!M12+FC_OTH_CP_SC_E!M12+FC_OTH_CP_HW_E!M12+FC_OTH_CP_CA_E!M12</f>
        <v>187.59996840102394</v>
      </c>
      <c r="N12" s="8">
        <f>FC_OTH_CP_SH_E!N12+FC_OTH_CP_SC_E!N12+FC_OTH_CP_HW_E!N12+FC_OTH_CP_CA_E!N12</f>
        <v>58.388966496170639</v>
      </c>
      <c r="O12" s="8">
        <f>FC_OTH_CP_SH_E!O12+FC_OTH_CP_SC_E!O12+FC_OTH_CP_HW_E!O12+FC_OTH_CP_CA_E!O12</f>
        <v>59.230174272191981</v>
      </c>
      <c r="P12" s="8">
        <f>FC_OTH_CP_SH_E!P12+FC_OTH_CP_SC_E!P12+FC_OTH_CP_HW_E!P12+FC_OTH_CP_CA_E!P12</f>
        <v>67.023768509820314</v>
      </c>
      <c r="Q12" s="8">
        <f>FC_OTH_CP_SH_E!Q12+FC_OTH_CP_SC_E!Q12+FC_OTH_CP_HW_E!Q12+FC_OTH_CP_CA_E!Q12</f>
        <v>51.97959720017068</v>
      </c>
      <c r="R12" s="8">
        <f>FC_OTH_CP_SH_E!R12+FC_OTH_CP_SC_E!R12+FC_OTH_CP_HW_E!R12+FC_OTH_CP_CA_E!R12</f>
        <v>49.247774339908652</v>
      </c>
      <c r="S12" s="8">
        <f>FC_OTH_CP_SH_E!S12+FC_OTH_CP_SC_E!S12+FC_OTH_CP_HW_E!S12+FC_OTH_CP_CA_E!S12</f>
        <v>49.247774339908652</v>
      </c>
      <c r="T12" s="8">
        <f>FC_OTH_CP_SH_E!T12+FC_OTH_CP_SC_E!T12+FC_OTH_CP_HW_E!T12+FC_OTH_CP_CA_E!T12</f>
        <v>54.290880652569776</v>
      </c>
      <c r="U12" s="8">
        <f>FC_OTH_CP_SH_E!U12+FC_OTH_CP_SC_E!U12+FC_OTH_CP_HW_E!U12+FC_OTH_CP_CA_E!U12</f>
        <v>41.655776808805889</v>
      </c>
      <c r="V12" s="8">
        <f>FC_OTH_CP_SH_E!V12+FC_OTH_CP_SC_E!V12+FC_OTH_CP_HW_E!V12+FC_OTH_CP_CA_E!V12</f>
        <v>33.510654896125459</v>
      </c>
      <c r="W12" s="8">
        <f>FC_OTH_CP_SH_E!W12+FC_OTH_CP_SC_E!W12+FC_OTH_CP_HW_E!W12+FC_OTH_CP_CA_E!W12</f>
        <v>25.214919783444063</v>
      </c>
      <c r="X12" s="8">
        <f>FC_OTH_CP_SH_E!X12+FC_OTH_CP_SC_E!X12+FC_OTH_CP_HW_E!X12+FC_OTH_CP_CA_E!X12</f>
        <v>30.183229383474998</v>
      </c>
      <c r="Y12" s="8">
        <f>FC_OTH_CP_SH_E!Y12+FC_OTH_CP_SC_E!Y12+FC_OTH_CP_HW_E!Y12+FC_OTH_CP_CA_E!Y12</f>
        <v>27.815076569974202</v>
      </c>
      <c r="Z12" s="8">
        <f>FC_OTH_CP_SH_E!Z12+FC_OTH_CP_SC_E!Z12+FC_OTH_CP_HW_E!Z12+FC_OTH_CP_CA_E!Z12</f>
        <v>10.754081512696716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1699.3851423870676</v>
      </c>
      <c r="D13" s="8">
        <f>FC_OTH_CP_SH_E!D13+FC_OTH_CP_SC_E!D13+FC_OTH_CP_HW_E!D13+FC_OTH_CP_CA_E!D13</f>
        <v>1149.828537891173</v>
      </c>
      <c r="E13" s="8">
        <f>FC_OTH_CP_SH_E!E13+FC_OTH_CP_SC_E!E13+FC_OTH_CP_HW_E!E13+FC_OTH_CP_CA_E!E13</f>
        <v>1434.9290366139433</v>
      </c>
      <c r="F13" s="8">
        <f>FC_OTH_CP_SH_E!F13+FC_OTH_CP_SC_E!F13+FC_OTH_CP_HW_E!F13+FC_OTH_CP_CA_E!F13</f>
        <v>1325.219340577976</v>
      </c>
      <c r="G13" s="8">
        <f>FC_OTH_CP_SH_E!G13+FC_OTH_CP_SC_E!G13+FC_OTH_CP_HW_E!G13+FC_OTH_CP_CA_E!G13</f>
        <v>1009.383415924508</v>
      </c>
      <c r="H13" s="8">
        <f>FC_OTH_CP_SH_E!H13+FC_OTH_CP_SC_E!H13+FC_OTH_CP_HW_E!H13+FC_OTH_CP_CA_E!H13</f>
        <v>444.40976792936635</v>
      </c>
      <c r="I13" s="8">
        <f>FC_OTH_CP_SH_E!I13+FC_OTH_CP_SC_E!I13+FC_OTH_CP_HW_E!I13+FC_OTH_CP_CA_E!I13</f>
        <v>448.04382890886666</v>
      </c>
      <c r="J13" s="8">
        <f>FC_OTH_CP_SH_E!J13+FC_OTH_CP_SC_E!J13+FC_OTH_CP_HW_E!J13+FC_OTH_CP_CA_E!J13</f>
        <v>437.85824875736324</v>
      </c>
      <c r="K13" s="8">
        <f>FC_OTH_CP_SH_E!K13+FC_OTH_CP_SC_E!K13+FC_OTH_CP_HW_E!K13+FC_OTH_CP_CA_E!K13</f>
        <v>321.54671887570669</v>
      </c>
      <c r="L13" s="8">
        <f>FC_OTH_CP_SH_E!L13+FC_OTH_CP_SC_E!L13+FC_OTH_CP_HW_E!L13+FC_OTH_CP_CA_E!L13</f>
        <v>668.44818243994723</v>
      </c>
      <c r="M13" s="8">
        <f>FC_OTH_CP_SH_E!M13+FC_OTH_CP_SC_E!M13+FC_OTH_CP_HW_E!M13+FC_OTH_CP_CA_E!M13</f>
        <v>310.89692843183423</v>
      </c>
      <c r="N13" s="8">
        <f>FC_OTH_CP_SH_E!N13+FC_OTH_CP_SC_E!N13+FC_OTH_CP_HW_E!N13+FC_OTH_CP_CA_E!N13</f>
        <v>736.1926634707396</v>
      </c>
      <c r="O13" s="8">
        <f>FC_OTH_CP_SH_E!O13+FC_OTH_CP_SC_E!O13+FC_OTH_CP_HW_E!O13+FC_OTH_CP_CA_E!O13</f>
        <v>127.3606075671206</v>
      </c>
      <c r="P13" s="8">
        <f>FC_OTH_CP_SH_E!P13+FC_OTH_CP_SC_E!P13+FC_OTH_CP_HW_E!P13+FC_OTH_CP_CA_E!P13</f>
        <v>153.70557394732151</v>
      </c>
      <c r="Q13" s="8">
        <f>FC_OTH_CP_SH_E!Q13+FC_OTH_CP_SC_E!Q13+FC_OTH_CP_HW_E!Q13+FC_OTH_CP_CA_E!Q13</f>
        <v>107.64609749111435</v>
      </c>
      <c r="R13" s="8">
        <f>FC_OTH_CP_SH_E!R13+FC_OTH_CP_SC_E!R13+FC_OTH_CP_HW_E!R13+FC_OTH_CP_CA_E!R13</f>
        <v>253.78695105523659</v>
      </c>
      <c r="S13" s="8">
        <f>FC_OTH_CP_SH_E!S13+FC_OTH_CP_SC_E!S13+FC_OTH_CP_HW_E!S13+FC_OTH_CP_CA_E!S13</f>
        <v>116.63483872920003</v>
      </c>
      <c r="T13" s="8">
        <f>FC_OTH_CP_SH_E!T13+FC_OTH_CP_SC_E!T13+FC_OTH_CP_HW_E!T13+FC_OTH_CP_CA_E!T13</f>
        <v>84.537883800000714</v>
      </c>
      <c r="U13" s="8">
        <f>FC_OTH_CP_SH_E!U13+FC_OTH_CP_SC_E!U13+FC_OTH_CP_HW_E!U13+FC_OTH_CP_CA_E!U13</f>
        <v>84.17961134348802</v>
      </c>
      <c r="V13" s="8">
        <f>FC_OTH_CP_SH_E!V13+FC_OTH_CP_SC_E!V13+FC_OTH_CP_HW_E!V13+FC_OTH_CP_CA_E!V13</f>
        <v>184.35890349591659</v>
      </c>
      <c r="W13" s="8">
        <f>FC_OTH_CP_SH_E!W13+FC_OTH_CP_SC_E!W13+FC_OTH_CP_HW_E!W13+FC_OTH_CP_CA_E!W13</f>
        <v>178.80021879213683</v>
      </c>
      <c r="X13" s="8">
        <f>FC_OTH_CP_SH_E!X13+FC_OTH_CP_SC_E!X13+FC_OTH_CP_HW_E!X13+FC_OTH_CP_CA_E!X13</f>
        <v>159.29592840000063</v>
      </c>
      <c r="Y13" s="8">
        <f>FC_OTH_CP_SH_E!Y13+FC_OTH_CP_SC_E!Y13+FC_OTH_CP_HW_E!Y13+FC_OTH_CP_CA_E!Y13</f>
        <v>131.1253794236078</v>
      </c>
      <c r="Z13" s="8">
        <f>FC_OTH_CP_SH_E!Z13+FC_OTH_CP_SC_E!Z13+FC_OTH_CP_HW_E!Z13+FC_OTH_CP_CA_E!Z13</f>
        <v>18.988368600000523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689.61805685527236</v>
      </c>
      <c r="D16" s="8">
        <f>FC_OTH_CP_SH_E!D16+FC_OTH_CP_SC_E!D16+FC_OTH_CP_HW_E!D16+FC_OTH_CP_CA_E!D16</f>
        <v>706.82303822572453</v>
      </c>
      <c r="E16" s="8">
        <f>FC_OTH_CP_SH_E!E16+FC_OTH_CP_SC_E!E16+FC_OTH_CP_HW_E!E16+FC_OTH_CP_CA_E!E16</f>
        <v>560.05367552178961</v>
      </c>
      <c r="F16" s="8">
        <f>FC_OTH_CP_SH_E!F16+FC_OTH_CP_SC_E!F16+FC_OTH_CP_HW_E!F16+FC_OTH_CP_CA_E!F16</f>
        <v>212.17023465839992</v>
      </c>
      <c r="G16" s="8">
        <f>FC_OTH_CP_SH_E!G16+FC_OTH_CP_SC_E!G16+FC_OTH_CP_HW_E!G16+FC_OTH_CP_CA_E!G16</f>
        <v>169.09581864959998</v>
      </c>
      <c r="H16" s="8">
        <f>FC_OTH_CP_SH_E!H16+FC_OTH_CP_SC_E!H16+FC_OTH_CP_HW_E!H16+FC_OTH_CP_CA_E!H16</f>
        <v>151.95842706480002</v>
      </c>
      <c r="I16" s="8">
        <f>FC_OTH_CP_SH_E!I16+FC_OTH_CP_SC_E!I16+FC_OTH_CP_HW_E!I16+FC_OTH_CP_CA_E!I16</f>
        <v>231.65760583920002</v>
      </c>
      <c r="J16" s="8">
        <f>FC_OTH_CP_SH_E!J16+FC_OTH_CP_SC_E!J16+FC_OTH_CP_HW_E!J16+FC_OTH_CP_CA_E!J16</f>
        <v>186.1978847904</v>
      </c>
      <c r="K16" s="8">
        <f>FC_OTH_CP_SH_E!K16+FC_OTH_CP_SC_E!K16+FC_OTH_CP_HW_E!K16+FC_OTH_CP_CA_E!K16</f>
        <v>367.14208410719999</v>
      </c>
      <c r="L16" s="8">
        <f>FC_OTH_CP_SH_E!L16+FC_OTH_CP_SC_E!L16+FC_OTH_CP_HW_E!L16+FC_OTH_CP_CA_E!L16</f>
        <v>327.42265094160001</v>
      </c>
      <c r="M16" s="8">
        <f>FC_OTH_CP_SH_E!M16+FC_OTH_CP_SC_E!M16+FC_OTH_CP_HW_E!M16+FC_OTH_CP_CA_E!M16</f>
        <v>217.46683576080005</v>
      </c>
      <c r="N16" s="8">
        <f>FC_OTH_CP_SH_E!N16+FC_OTH_CP_SC_E!N16+FC_OTH_CP_HW_E!N16+FC_OTH_CP_CA_E!N16</f>
        <v>191.07478200398401</v>
      </c>
      <c r="O16" s="8">
        <f>FC_OTH_CP_SH_E!O16+FC_OTH_CP_SC_E!O16+FC_OTH_CP_HW_E!O16+FC_OTH_CP_CA_E!O16</f>
        <v>165.44251311518408</v>
      </c>
      <c r="P16" s="8">
        <f>FC_OTH_CP_SH_E!P16+FC_OTH_CP_SC_E!P16+FC_OTH_CP_HW_E!P16+FC_OTH_CP_CA_E!P16</f>
        <v>155.44012061558396</v>
      </c>
      <c r="Q16" s="8">
        <f>FC_OTH_CP_SH_E!Q16+FC_OTH_CP_SC_E!Q16+FC_OTH_CP_HW_E!Q16+FC_OTH_CP_CA_E!Q16</f>
        <v>33.861848077584</v>
      </c>
      <c r="R16" s="8">
        <f>FC_OTH_CP_SH_E!R16+FC_OTH_CP_SC_E!R16+FC_OTH_CP_HW_E!R16+FC_OTH_CP_CA_E!R16</f>
        <v>35.487465080688004</v>
      </c>
      <c r="S16" s="8">
        <f>FC_OTH_CP_SH_E!S16+FC_OTH_CP_SC_E!S16+FC_OTH_CP_HW_E!S16+FC_OTH_CP_CA_E!S16</f>
        <v>60.397981916652789</v>
      </c>
      <c r="T16" s="8">
        <f>FC_OTH_CP_SH_E!T16+FC_OTH_CP_SC_E!T16+FC_OTH_CP_HW_E!T16+FC_OTH_CP_CA_E!T16</f>
        <v>73.708102032930071</v>
      </c>
      <c r="U16" s="8">
        <f>FC_OTH_CP_SH_E!U16+FC_OTH_CP_SC_E!U16+FC_OTH_CP_HW_E!U16+FC_OTH_CP_CA_E!U16</f>
        <v>95.627619670338916</v>
      </c>
      <c r="V16" s="8">
        <f>FC_OTH_CP_SH_E!V16+FC_OTH_CP_SC_E!V16+FC_OTH_CP_HW_E!V16+FC_OTH_CP_CA_E!V16</f>
        <v>134.18955557013589</v>
      </c>
      <c r="W16" s="8">
        <f>FC_OTH_CP_SH_E!W16+FC_OTH_CP_SC_E!W16+FC_OTH_CP_HW_E!W16+FC_OTH_CP_CA_E!W16</f>
        <v>33.638166603305962</v>
      </c>
      <c r="X16" s="8">
        <f>FC_OTH_CP_SH_E!X16+FC_OTH_CP_SC_E!X16+FC_OTH_CP_HW_E!X16+FC_OTH_CP_CA_E!X16</f>
        <v>64.982531521949113</v>
      </c>
      <c r="Y16" s="8">
        <f>FC_OTH_CP_SH_E!Y16+FC_OTH_CP_SC_E!Y16+FC_OTH_CP_HW_E!Y16+FC_OTH_CP_CA_E!Y16</f>
        <v>58.041419676090378</v>
      </c>
      <c r="Z16" s="8">
        <f>FC_OTH_CP_SH_E!Z16+FC_OTH_CP_SC_E!Z16+FC_OTH_CP_HW_E!Z16+FC_OTH_CP_CA_E!Z16</f>
        <v>32.376760606325995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114.92496</v>
      </c>
      <c r="D17" s="27">
        <f t="shared" ref="D17:X17" si="15">SUM(D18:D21)</f>
        <v>37.7622</v>
      </c>
      <c r="E17" s="27">
        <f t="shared" si="15"/>
        <v>33.886080000000007</v>
      </c>
      <c r="F17" s="27">
        <f t="shared" si="15"/>
        <v>35.084879999999984</v>
      </c>
      <c r="G17" s="27">
        <f t="shared" si="15"/>
        <v>37.402560000000001</v>
      </c>
      <c r="H17" s="27">
        <f t="shared" si="15"/>
        <v>45.714240000000004</v>
      </c>
      <c r="I17" s="27">
        <f t="shared" si="15"/>
        <v>44.235719999999993</v>
      </c>
      <c r="J17" s="27">
        <f t="shared" si="15"/>
        <v>46.873079999999987</v>
      </c>
      <c r="K17" s="27">
        <f t="shared" si="15"/>
        <v>48.75119999999999</v>
      </c>
      <c r="L17" s="27">
        <f t="shared" si="15"/>
        <v>45.634319999999988</v>
      </c>
      <c r="M17" s="27">
        <f t="shared" si="15"/>
        <v>67.292639999999992</v>
      </c>
      <c r="N17" s="27">
        <f t="shared" si="15"/>
        <v>8.4315600000000011</v>
      </c>
      <c r="O17" s="27">
        <f t="shared" si="15"/>
        <v>4.7152799999999999</v>
      </c>
      <c r="P17" s="27">
        <f t="shared" si="15"/>
        <v>2.5974000000000017</v>
      </c>
      <c r="Q17" s="27">
        <f t="shared" si="15"/>
        <v>1.5584400000000007</v>
      </c>
      <c r="R17" s="27">
        <f t="shared" si="15"/>
        <v>0.67932000000000015</v>
      </c>
      <c r="S17" s="27">
        <f t="shared" si="15"/>
        <v>0.55943999999999983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25.883370720000016</v>
      </c>
      <c r="X17" s="27">
        <f t="shared" si="15"/>
        <v>17.078744159999992</v>
      </c>
      <c r="Y17" s="27">
        <f t="shared" ref="Y17:Z17" si="16">SUM(Y18:Y21)</f>
        <v>19.366853759999998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114.92496</v>
      </c>
      <c r="D18" s="8">
        <f>FC_OTH_CP_SH_E!D18+FC_OTH_CP_SC_E!D18+FC_OTH_CP_HW_E!D18+FC_OTH_CP_CA_E!D18</f>
        <v>37.7622</v>
      </c>
      <c r="E18" s="8">
        <f>FC_OTH_CP_SH_E!E18+FC_OTH_CP_SC_E!E18+FC_OTH_CP_HW_E!E18+FC_OTH_CP_CA_E!E18</f>
        <v>33.886080000000007</v>
      </c>
      <c r="F18" s="8">
        <f>FC_OTH_CP_SH_E!F18+FC_OTH_CP_SC_E!F18+FC_OTH_CP_HW_E!F18+FC_OTH_CP_CA_E!F18</f>
        <v>35.084879999999984</v>
      </c>
      <c r="G18" s="8">
        <f>FC_OTH_CP_SH_E!G18+FC_OTH_CP_SC_E!G18+FC_OTH_CP_HW_E!G18+FC_OTH_CP_CA_E!G18</f>
        <v>37.402560000000001</v>
      </c>
      <c r="H18" s="8">
        <f>FC_OTH_CP_SH_E!H18+FC_OTH_CP_SC_E!H18+FC_OTH_CP_HW_E!H18+FC_OTH_CP_CA_E!H18</f>
        <v>45.714240000000004</v>
      </c>
      <c r="I18" s="8">
        <f>FC_OTH_CP_SH_E!I18+FC_OTH_CP_SC_E!I18+FC_OTH_CP_HW_E!I18+FC_OTH_CP_CA_E!I18</f>
        <v>44.195759999999993</v>
      </c>
      <c r="J18" s="8">
        <f>FC_OTH_CP_SH_E!J18+FC_OTH_CP_SC_E!J18+FC_OTH_CP_HW_E!J18+FC_OTH_CP_CA_E!J18</f>
        <v>46.313639999999985</v>
      </c>
      <c r="K18" s="8">
        <f>FC_OTH_CP_SH_E!K18+FC_OTH_CP_SC_E!K18+FC_OTH_CP_HW_E!K18+FC_OTH_CP_CA_E!K18</f>
        <v>48.711239999999989</v>
      </c>
      <c r="L18" s="8">
        <f>FC_OTH_CP_SH_E!L18+FC_OTH_CP_SC_E!L18+FC_OTH_CP_HW_E!L18+FC_OTH_CP_CA_E!L18</f>
        <v>45.554399999999987</v>
      </c>
      <c r="M18" s="8">
        <f>FC_OTH_CP_SH_E!M18+FC_OTH_CP_SC_E!M18+FC_OTH_CP_HW_E!M18+FC_OTH_CP_CA_E!M18</f>
        <v>67.252679999999998</v>
      </c>
      <c r="N18" s="8">
        <f>FC_OTH_CP_SH_E!N18+FC_OTH_CP_SC_E!N18+FC_OTH_CP_HW_E!N18+FC_OTH_CP_CA_E!N18</f>
        <v>8.3916000000000004</v>
      </c>
      <c r="O18" s="8">
        <f>FC_OTH_CP_SH_E!O18+FC_OTH_CP_SC_E!O18+FC_OTH_CP_HW_E!O18+FC_OTH_CP_CA_E!O18</f>
        <v>4.6753200000000001</v>
      </c>
      <c r="P18" s="8">
        <f>FC_OTH_CP_SH_E!P18+FC_OTH_CP_SC_E!P18+FC_OTH_CP_HW_E!P18+FC_OTH_CP_CA_E!P18</f>
        <v>2.5974000000000017</v>
      </c>
      <c r="Q18" s="8">
        <f>FC_OTH_CP_SH_E!Q18+FC_OTH_CP_SC_E!Q18+FC_OTH_CP_HW_E!Q18+FC_OTH_CP_CA_E!Q18</f>
        <v>1.5184800000000007</v>
      </c>
      <c r="R18" s="8">
        <f>FC_OTH_CP_SH_E!R18+FC_OTH_CP_SC_E!R18+FC_OTH_CP_HW_E!R18+FC_OTH_CP_CA_E!R18</f>
        <v>0.67932000000000015</v>
      </c>
      <c r="S18" s="8">
        <f>FC_OTH_CP_SH_E!S18+FC_OTH_CP_SC_E!S18+FC_OTH_CP_HW_E!S18+FC_OTH_CP_CA_E!S18</f>
        <v>0.55943999999999983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3.9959999999999996E-2</v>
      </c>
      <c r="J19" s="8">
        <f>FC_OTH_CP_SH_E!J19+FC_OTH_CP_SC_E!J19+FC_OTH_CP_HW_E!J19+FC_OTH_CP_CA_E!J19</f>
        <v>0.55943999999999983</v>
      </c>
      <c r="K19" s="8">
        <f>FC_OTH_CP_SH_E!K19+FC_OTH_CP_SC_E!K19+FC_OTH_CP_HW_E!K19+FC_OTH_CP_CA_E!K19</f>
        <v>3.9959999999999982E-2</v>
      </c>
      <c r="L19" s="8">
        <f>FC_OTH_CP_SH_E!L19+FC_OTH_CP_SC_E!L19+FC_OTH_CP_HW_E!L19+FC_OTH_CP_CA_E!L19</f>
        <v>7.9919999999999991E-2</v>
      </c>
      <c r="M19" s="8">
        <f>FC_OTH_CP_SH_E!M19+FC_OTH_CP_SC_E!M19+FC_OTH_CP_HW_E!M19+FC_OTH_CP_CA_E!M19</f>
        <v>3.9959999999999975E-2</v>
      </c>
      <c r="N19" s="8">
        <f>FC_OTH_CP_SH_E!N19+FC_OTH_CP_SC_E!N19+FC_OTH_CP_HW_E!N19+FC_OTH_CP_CA_E!N19</f>
        <v>3.9959999999999982E-2</v>
      </c>
      <c r="O19" s="8">
        <f>FC_OTH_CP_SH_E!O19+FC_OTH_CP_SC_E!O19+FC_OTH_CP_HW_E!O19+FC_OTH_CP_CA_E!O19</f>
        <v>3.9960000000000009E-2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3.9959999999999975E-2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25.883370720000016</v>
      </c>
      <c r="X19" s="8">
        <f>FC_OTH_CP_SH_E!X19+FC_OTH_CP_SC_E!X19+FC_OTH_CP_HW_E!X19+FC_OTH_CP_CA_E!X19</f>
        <v>17.078744159999992</v>
      </c>
      <c r="Y19" s="8">
        <f>FC_OTH_CP_SH_E!Y19+FC_OTH_CP_SC_E!Y19+FC_OTH_CP_HW_E!Y19+FC_OTH_CP_CA_E!Y19</f>
        <v>19.366853759999998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42.00990402508878</v>
      </c>
      <c r="D22" s="27">
        <f t="shared" ref="D22:X22" si="18">SUM(D23:D24)</f>
        <v>45.376012717641999</v>
      </c>
      <c r="E22" s="27">
        <f t="shared" si="18"/>
        <v>26.256188590246367</v>
      </c>
      <c r="F22" s="27">
        <f t="shared" si="18"/>
        <v>18.092862627307202</v>
      </c>
      <c r="G22" s="27">
        <f t="shared" si="18"/>
        <v>19.293158224480898</v>
      </c>
      <c r="H22" s="27">
        <f t="shared" si="18"/>
        <v>19.224266948375103</v>
      </c>
      <c r="I22" s="27">
        <f t="shared" si="18"/>
        <v>18.531480380093438</v>
      </c>
      <c r="J22" s="27">
        <f t="shared" si="18"/>
        <v>23.968228233783634</v>
      </c>
      <c r="K22" s="27">
        <f t="shared" si="18"/>
        <v>32.693758516006099</v>
      </c>
      <c r="L22" s="27">
        <f t="shared" si="18"/>
        <v>36.65148085619397</v>
      </c>
      <c r="M22" s="27">
        <f t="shared" si="18"/>
        <v>39.0164343374515</v>
      </c>
      <c r="N22" s="27">
        <f t="shared" si="18"/>
        <v>44.749297004673579</v>
      </c>
      <c r="O22" s="27">
        <f t="shared" si="18"/>
        <v>60.379195508404067</v>
      </c>
      <c r="P22" s="27">
        <f t="shared" si="18"/>
        <v>57.727380055956772</v>
      </c>
      <c r="Q22" s="27">
        <f t="shared" si="18"/>
        <v>56.503243022989608</v>
      </c>
      <c r="R22" s="27">
        <f t="shared" si="18"/>
        <v>36.905394074437844</v>
      </c>
      <c r="S22" s="27">
        <f t="shared" si="18"/>
        <v>44.040382907648556</v>
      </c>
      <c r="T22" s="27">
        <f t="shared" si="18"/>
        <v>41.399962678811569</v>
      </c>
      <c r="U22" s="27">
        <f t="shared" si="18"/>
        <v>49.289701653031877</v>
      </c>
      <c r="V22" s="27">
        <f t="shared" si="18"/>
        <v>39.881210093029523</v>
      </c>
      <c r="W22" s="27">
        <f t="shared" si="18"/>
        <v>29.294327619550987</v>
      </c>
      <c r="X22" s="27">
        <f t="shared" si="18"/>
        <v>33.701759605079452</v>
      </c>
      <c r="Y22" s="27">
        <f t="shared" ref="Y22:Z22" si="19">SUM(Y23:Y24)</f>
        <v>43.032134402820205</v>
      </c>
      <c r="Z22" s="27">
        <f t="shared" si="19"/>
        <v>39.533261035290749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19.119568082134542</v>
      </c>
      <c r="D23" s="8">
        <f>FC_OTH_CP_SH_E!D23+FC_OTH_CP_SC_E!D23+FC_OTH_CP_HW_E!D23+FC_OTH_CP_CA_E!D23</f>
        <v>23.780978565543698</v>
      </c>
      <c r="E23" s="8">
        <f>FC_OTH_CP_SH_E!E23+FC_OTH_CP_SC_E!E23+FC_OTH_CP_HW_E!E23+FC_OTH_CP_CA_E!E23</f>
        <v>10.600306591472666</v>
      </c>
      <c r="F23" s="8">
        <f>FC_OTH_CP_SH_E!F23+FC_OTH_CP_SC_E!F23+FC_OTH_CP_HW_E!F23+FC_OTH_CP_CA_E!F23</f>
        <v>10.723862841281477</v>
      </c>
      <c r="G23" s="8">
        <f>FC_OTH_CP_SH_E!G23+FC_OTH_CP_SC_E!G23+FC_OTH_CP_HW_E!G23+FC_OTH_CP_CA_E!G23</f>
        <v>11.283464453969952</v>
      </c>
      <c r="H23" s="8">
        <f>FC_OTH_CP_SH_E!H23+FC_OTH_CP_SC_E!H23+FC_OTH_CP_HW_E!H23+FC_OTH_CP_CA_E!H23</f>
        <v>12.590752481649272</v>
      </c>
      <c r="I23" s="8">
        <f>FC_OTH_CP_SH_E!I23+FC_OTH_CP_SC_E!I23+FC_OTH_CP_HW_E!I23+FC_OTH_CP_CA_E!I23</f>
        <v>10.852439616043124</v>
      </c>
      <c r="J23" s="8">
        <f>FC_OTH_CP_SH_E!J23+FC_OTH_CP_SC_E!J23+FC_OTH_CP_HW_E!J23+FC_OTH_CP_CA_E!J23</f>
        <v>9.7899657937836331</v>
      </c>
      <c r="K23" s="8">
        <f>FC_OTH_CP_SH_E!K23+FC_OTH_CP_SC_E!K23+FC_OTH_CP_HW_E!K23+FC_OTH_CP_CA_E!K23</f>
        <v>12.673356370910019</v>
      </c>
      <c r="L23" s="8">
        <f>FC_OTH_CP_SH_E!L23+FC_OTH_CP_SC_E!L23+FC_OTH_CP_HW_E!L23+FC_OTH_CP_CA_E!L23</f>
        <v>13.849439555037666</v>
      </c>
      <c r="M23" s="8">
        <f>FC_OTH_CP_SH_E!M23+FC_OTH_CP_SC_E!M23+FC_OTH_CP_HW_E!M23+FC_OTH_CP_CA_E!M23</f>
        <v>16.511817686400001</v>
      </c>
      <c r="N23" s="8">
        <f>FC_OTH_CP_SH_E!N23+FC_OTH_CP_SC_E!N23+FC_OTH_CP_HW_E!N23+FC_OTH_CP_CA_E!N23</f>
        <v>18.084177881999992</v>
      </c>
      <c r="O23" s="8">
        <f>FC_OTH_CP_SH_E!O23+FC_OTH_CP_SC_E!O23+FC_OTH_CP_HW_E!O23+FC_OTH_CP_CA_E!O23</f>
        <v>26.647508098979589</v>
      </c>
      <c r="P23" s="8">
        <f>FC_OTH_CP_SH_E!P23+FC_OTH_CP_SC_E!P23+FC_OTH_CP_HW_E!P23+FC_OTH_CP_CA_E!P23</f>
        <v>21.221592883199992</v>
      </c>
      <c r="Q23" s="8">
        <f>FC_OTH_CP_SH_E!Q23+FC_OTH_CP_SC_E!Q23+FC_OTH_CP_HW_E!Q23+FC_OTH_CP_CA_E!Q23</f>
        <v>21.385089470607248</v>
      </c>
      <c r="R23" s="8">
        <f>FC_OTH_CP_SH_E!R23+FC_OTH_CP_SC_E!R23+FC_OTH_CP_HW_E!R23+FC_OTH_CP_CA_E!R23</f>
        <v>15.66891232199999</v>
      </c>
      <c r="S23" s="8">
        <f>FC_OTH_CP_SH_E!S23+FC_OTH_CP_SC_E!S23+FC_OTH_CP_HW_E!S23+FC_OTH_CP_CA_E!S23</f>
        <v>20.027416695473399</v>
      </c>
      <c r="T23" s="8">
        <f>FC_OTH_CP_SH_E!T23+FC_OTH_CP_SC_E!T23+FC_OTH_CP_HW_E!T23+FC_OTH_CP_CA_E!T23</f>
        <v>17.672700137175067</v>
      </c>
      <c r="U23" s="8">
        <f>FC_OTH_CP_SH_E!U23+FC_OTH_CP_SC_E!U23+FC_OTH_CP_HW_E!U23+FC_OTH_CP_CA_E!U23</f>
        <v>20.578099113314497</v>
      </c>
      <c r="V23" s="8">
        <f>FC_OTH_CP_SH_E!V23+FC_OTH_CP_SC_E!V23+FC_OTH_CP_HW_E!V23+FC_OTH_CP_CA_E!V23</f>
        <v>17.541984310494058</v>
      </c>
      <c r="W23" s="8">
        <f>FC_OTH_CP_SH_E!W23+FC_OTH_CP_SC_E!W23+FC_OTH_CP_HW_E!W23+FC_OTH_CP_CA_E!W23</f>
        <v>13.632868505893981</v>
      </c>
      <c r="X23" s="8">
        <f>FC_OTH_CP_SH_E!X23+FC_OTH_CP_SC_E!X23+FC_OTH_CP_HW_E!X23+FC_OTH_CP_CA_E!X23</f>
        <v>14.044482845247286</v>
      </c>
      <c r="Y23" s="8">
        <f>FC_OTH_CP_SH_E!Y23+FC_OTH_CP_SC_E!Y23+FC_OTH_CP_HW_E!Y23+FC_OTH_CP_CA_E!Y23</f>
        <v>17.833995234751328</v>
      </c>
      <c r="Z23" s="8">
        <f>FC_OTH_CP_SH_E!Z23+FC_OTH_CP_SC_E!Z23+FC_OTH_CP_HW_E!Z23+FC_OTH_CP_CA_E!Z23</f>
        <v>16.63365912249202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22.890335942954238</v>
      </c>
      <c r="D24" s="8">
        <f>FC_OTH_CP_SH_E!D24+FC_OTH_CP_SC_E!D24+FC_OTH_CP_HW_E!D24+FC_OTH_CP_CA_E!D24</f>
        <v>21.595034152098297</v>
      </c>
      <c r="E24" s="8">
        <f>FC_OTH_CP_SH_E!E24+FC_OTH_CP_SC_E!E24+FC_OTH_CP_HW_E!E24+FC_OTH_CP_CA_E!E24</f>
        <v>15.655881998773703</v>
      </c>
      <c r="F24" s="8">
        <f>FC_OTH_CP_SH_E!F24+FC_OTH_CP_SC_E!F24+FC_OTH_CP_HW_E!F24+FC_OTH_CP_CA_E!F24</f>
        <v>7.368999786025725</v>
      </c>
      <c r="G24" s="8">
        <f>FC_OTH_CP_SH_E!G24+FC_OTH_CP_SC_E!G24+FC_OTH_CP_HW_E!G24+FC_OTH_CP_CA_E!G24</f>
        <v>8.0096937705109461</v>
      </c>
      <c r="H24" s="8">
        <f>FC_OTH_CP_SH_E!H24+FC_OTH_CP_SC_E!H24+FC_OTH_CP_HW_E!H24+FC_OTH_CP_CA_E!H24</f>
        <v>6.6335144667258321</v>
      </c>
      <c r="I24" s="8">
        <f>FC_OTH_CP_SH_E!I24+FC_OTH_CP_SC_E!I24+FC_OTH_CP_HW_E!I24+FC_OTH_CP_CA_E!I24</f>
        <v>7.6790407640503133</v>
      </c>
      <c r="J24" s="8">
        <f>FC_OTH_CP_SH_E!J24+FC_OTH_CP_SC_E!J24+FC_OTH_CP_HW_E!J24+FC_OTH_CP_CA_E!J24</f>
        <v>14.178262439999999</v>
      </c>
      <c r="K24" s="8">
        <f>FC_OTH_CP_SH_E!K24+FC_OTH_CP_SC_E!K24+FC_OTH_CP_HW_E!K24+FC_OTH_CP_CA_E!K24</f>
        <v>20.020402145096078</v>
      </c>
      <c r="L24" s="8">
        <f>FC_OTH_CP_SH_E!L24+FC_OTH_CP_SC_E!L24+FC_OTH_CP_HW_E!L24+FC_OTH_CP_CA_E!L24</f>
        <v>22.802041301156308</v>
      </c>
      <c r="M24" s="8">
        <f>FC_OTH_CP_SH_E!M24+FC_OTH_CP_SC_E!M24+FC_OTH_CP_HW_E!M24+FC_OTH_CP_CA_E!M24</f>
        <v>22.504616651051499</v>
      </c>
      <c r="N24" s="8">
        <f>FC_OTH_CP_SH_E!N24+FC_OTH_CP_SC_E!N24+FC_OTH_CP_HW_E!N24+FC_OTH_CP_CA_E!N24</f>
        <v>26.665119122673588</v>
      </c>
      <c r="O24" s="8">
        <f>FC_OTH_CP_SH_E!O24+FC_OTH_CP_SC_E!O24+FC_OTH_CP_HW_E!O24+FC_OTH_CP_CA_E!O24</f>
        <v>33.731687409424474</v>
      </c>
      <c r="P24" s="8">
        <f>FC_OTH_CP_SH_E!P24+FC_OTH_CP_SC_E!P24+FC_OTH_CP_HW_E!P24+FC_OTH_CP_CA_E!P24</f>
        <v>36.505787172756783</v>
      </c>
      <c r="Q24" s="8">
        <f>FC_OTH_CP_SH_E!Q24+FC_OTH_CP_SC_E!Q24+FC_OTH_CP_HW_E!Q24+FC_OTH_CP_CA_E!Q24</f>
        <v>35.11815355238236</v>
      </c>
      <c r="R24" s="8">
        <f>FC_OTH_CP_SH_E!R24+FC_OTH_CP_SC_E!R24+FC_OTH_CP_HW_E!R24+FC_OTH_CP_CA_E!R24</f>
        <v>21.236481752437854</v>
      </c>
      <c r="S24" s="8">
        <f>FC_OTH_CP_SH_E!S24+FC_OTH_CP_SC_E!S24+FC_OTH_CP_HW_E!S24+FC_OTH_CP_CA_E!S24</f>
        <v>24.012966212175158</v>
      </c>
      <c r="T24" s="8">
        <f>FC_OTH_CP_SH_E!T24+FC_OTH_CP_SC_E!T24+FC_OTH_CP_HW_E!T24+FC_OTH_CP_CA_E!T24</f>
        <v>23.727262541636502</v>
      </c>
      <c r="U24" s="8">
        <f>FC_OTH_CP_SH_E!U24+FC_OTH_CP_SC_E!U24+FC_OTH_CP_HW_E!U24+FC_OTH_CP_CA_E!U24</f>
        <v>28.711602539717379</v>
      </c>
      <c r="V24" s="8">
        <f>FC_OTH_CP_SH_E!V24+FC_OTH_CP_SC_E!V24+FC_OTH_CP_HW_E!V24+FC_OTH_CP_CA_E!V24</f>
        <v>22.339225782535468</v>
      </c>
      <c r="W24" s="8">
        <f>FC_OTH_CP_SH_E!W24+FC_OTH_CP_SC_E!W24+FC_OTH_CP_HW_E!W24+FC_OTH_CP_CA_E!W24</f>
        <v>15.661459113657006</v>
      </c>
      <c r="X24" s="8">
        <f>FC_OTH_CP_SH_E!X24+FC_OTH_CP_SC_E!X24+FC_OTH_CP_HW_E!X24+FC_OTH_CP_CA_E!X24</f>
        <v>19.657276759832165</v>
      </c>
      <c r="Y24" s="8">
        <f>FC_OTH_CP_SH_E!Y24+FC_OTH_CP_SC_E!Y24+FC_OTH_CP_HW_E!Y24+FC_OTH_CP_CA_E!Y24</f>
        <v>25.198139168068874</v>
      </c>
      <c r="Z24" s="8">
        <f>FC_OTH_CP_SH_E!Z24+FC_OTH_CP_SC_E!Z24+FC_OTH_CP_HW_E!Z24+FC_OTH_CP_CA_E!Z24</f>
        <v>22.899601912798726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60261.14659429108</v>
      </c>
      <c r="D26" s="27">
        <f t="shared" ref="D26:X26" si="21">SUM(D27,D33)</f>
        <v>66076.63330510736</v>
      </c>
      <c r="E26" s="27">
        <f t="shared" si="21"/>
        <v>62899.621061092643</v>
      </c>
      <c r="F26" s="27">
        <f t="shared" si="21"/>
        <v>66019.116392013719</v>
      </c>
      <c r="G26" s="27">
        <f t="shared" si="21"/>
        <v>64167.166180644956</v>
      </c>
      <c r="H26" s="27">
        <f t="shared" si="21"/>
        <v>62151.767572706594</v>
      </c>
      <c r="I26" s="27">
        <f t="shared" si="21"/>
        <v>59355.622517054348</v>
      </c>
      <c r="J26" s="27">
        <f t="shared" si="21"/>
        <v>49700.358481776973</v>
      </c>
      <c r="K26" s="27">
        <f t="shared" si="21"/>
        <v>55394.951471988519</v>
      </c>
      <c r="L26" s="27">
        <f t="shared" si="21"/>
        <v>50616.608816177322</v>
      </c>
      <c r="M26" s="27">
        <f t="shared" si="21"/>
        <v>49746.280479329311</v>
      </c>
      <c r="N26" s="27">
        <f t="shared" si="21"/>
        <v>44010.14149491494</v>
      </c>
      <c r="O26" s="27">
        <f t="shared" si="21"/>
        <v>43454.169921012755</v>
      </c>
      <c r="P26" s="27">
        <f t="shared" si="21"/>
        <v>44314.26293299743</v>
      </c>
      <c r="Q26" s="27">
        <f t="shared" si="21"/>
        <v>41395.149963313903</v>
      </c>
      <c r="R26" s="27">
        <f t="shared" si="21"/>
        <v>41374.414860656121</v>
      </c>
      <c r="S26" s="27">
        <f t="shared" si="21"/>
        <v>39331.334180947779</v>
      </c>
      <c r="T26" s="27">
        <f t="shared" si="21"/>
        <v>40521.375519141438</v>
      </c>
      <c r="U26" s="27">
        <f t="shared" si="21"/>
        <v>34502.448594595218</v>
      </c>
      <c r="V26" s="27">
        <f t="shared" si="21"/>
        <v>33284.421419745922</v>
      </c>
      <c r="W26" s="27">
        <f t="shared" si="21"/>
        <v>30985.483960604128</v>
      </c>
      <c r="X26" s="27">
        <f t="shared" si="21"/>
        <v>34562.458223305155</v>
      </c>
      <c r="Y26" s="27">
        <f t="shared" ref="Y26:Z26" si="22">SUM(Y27,Y33)</f>
        <v>28394.970239572896</v>
      </c>
      <c r="Z26" s="27">
        <f t="shared" si="22"/>
        <v>25486.00538450442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60261.14659429108</v>
      </c>
      <c r="D33" s="19">
        <f t="shared" ref="D33:X33" si="27">SUM(D34:D50)</f>
        <v>66076.63330510736</v>
      </c>
      <c r="E33" s="19">
        <f t="shared" si="27"/>
        <v>62899.621061092643</v>
      </c>
      <c r="F33" s="19">
        <f t="shared" si="27"/>
        <v>66019.116392013719</v>
      </c>
      <c r="G33" s="19">
        <f t="shared" si="27"/>
        <v>64167.166180644956</v>
      </c>
      <c r="H33" s="19">
        <f t="shared" si="27"/>
        <v>62151.767572706594</v>
      </c>
      <c r="I33" s="19">
        <f t="shared" si="27"/>
        <v>59355.622517054348</v>
      </c>
      <c r="J33" s="19">
        <f t="shared" si="27"/>
        <v>49700.358481776973</v>
      </c>
      <c r="K33" s="19">
        <f t="shared" si="27"/>
        <v>55394.951471988519</v>
      </c>
      <c r="L33" s="19">
        <f t="shared" si="27"/>
        <v>50616.608816177322</v>
      </c>
      <c r="M33" s="19">
        <f t="shared" si="27"/>
        <v>49746.280479329311</v>
      </c>
      <c r="N33" s="19">
        <f t="shared" si="27"/>
        <v>44010.14149491494</v>
      </c>
      <c r="O33" s="19">
        <f t="shared" si="27"/>
        <v>43454.169921012755</v>
      </c>
      <c r="P33" s="19">
        <f t="shared" si="27"/>
        <v>44314.26293299743</v>
      </c>
      <c r="Q33" s="19">
        <f t="shared" si="27"/>
        <v>41395.149963313903</v>
      </c>
      <c r="R33" s="19">
        <f t="shared" si="27"/>
        <v>41374.414860656121</v>
      </c>
      <c r="S33" s="19">
        <f t="shared" si="27"/>
        <v>39331.334180947779</v>
      </c>
      <c r="T33" s="19">
        <f t="shared" si="27"/>
        <v>40521.375519141438</v>
      </c>
      <c r="U33" s="19">
        <f t="shared" si="27"/>
        <v>34502.448594595218</v>
      </c>
      <c r="V33" s="19">
        <f t="shared" si="27"/>
        <v>33284.421419745922</v>
      </c>
      <c r="W33" s="19">
        <f t="shared" si="27"/>
        <v>30985.483960604128</v>
      </c>
      <c r="X33" s="19">
        <f t="shared" si="27"/>
        <v>34562.458223305155</v>
      </c>
      <c r="Y33" s="19">
        <f t="shared" ref="Y33:Z33" si="28">SUM(Y34:Y50)</f>
        <v>28394.970239572896</v>
      </c>
      <c r="Z33" s="19">
        <f t="shared" si="28"/>
        <v>25486.00538450442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1.0235289599999999</v>
      </c>
      <c r="V34" s="8">
        <f>FC_OTH_CP_SH_E!V34+FC_OTH_CP_SC_E!V34+FC_OTH_CP_HW_E!V34+FC_OTH_CP_CA_E!V34</f>
        <v>1.0919577599999997</v>
      </c>
      <c r="W34" s="8">
        <f>FC_OTH_CP_SH_E!W34+FC_OTH_CP_SC_E!W34+FC_OTH_CP_HW_E!W34+FC_OTH_CP_CA_E!W34</f>
        <v>1.146286079999999</v>
      </c>
      <c r="X34" s="8">
        <f>FC_OTH_CP_SH_E!X34+FC_OTH_CP_SC_E!X34+FC_OTH_CP_HW_E!X34+FC_OTH_CP_CA_E!X34</f>
        <v>1.4484095999999993</v>
      </c>
      <c r="Y34" s="8">
        <f>FC_OTH_CP_SH_E!Y34+FC_OTH_CP_SC_E!Y34+FC_OTH_CP_HW_E!Y34+FC_OTH_CP_CA_E!Y34</f>
        <v>1.1462860800000001</v>
      </c>
      <c r="Z34" s="8">
        <f>FC_OTH_CP_SH_E!Z34+FC_OTH_CP_SC_E!Z34+FC_OTH_CP_HW_E!Z34+FC_OTH_CP_CA_E!Z34</f>
        <v>1.534049280000001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8.6486399999999991E-3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4893.3332272766693</v>
      </c>
      <c r="D36" s="8">
        <f>FC_OTH_CP_SH_E!D36+FC_OTH_CP_SC_E!D36+FC_OTH_CP_HW_E!D36+FC_OTH_CP_CA_E!D36</f>
        <v>4531.0073341939733</v>
      </c>
      <c r="E36" s="8">
        <f>FC_OTH_CP_SH_E!E36+FC_OTH_CP_SC_E!E36+FC_OTH_CP_HW_E!E36+FC_OTH_CP_CA_E!E36</f>
        <v>5246.8069893399388</v>
      </c>
      <c r="F36" s="8">
        <f>FC_OTH_CP_SH_E!F36+FC_OTH_CP_SC_E!F36+FC_OTH_CP_HW_E!F36+FC_OTH_CP_CA_E!F36</f>
        <v>5945.0556386804246</v>
      </c>
      <c r="G36" s="8">
        <f>FC_OTH_CP_SH_E!G36+FC_OTH_CP_SC_E!G36+FC_OTH_CP_HW_E!G36+FC_OTH_CP_CA_E!G36</f>
        <v>6282.3580466060303</v>
      </c>
      <c r="H36" s="8">
        <f>FC_OTH_CP_SH_E!H36+FC_OTH_CP_SC_E!H36+FC_OTH_CP_HW_E!H36+FC_OTH_CP_CA_E!H36</f>
        <v>6162.0092530224247</v>
      </c>
      <c r="I36" s="8">
        <f>FC_OTH_CP_SH_E!I36+FC_OTH_CP_SC_E!I36+FC_OTH_CP_HW_E!I36+FC_OTH_CP_CA_E!I36</f>
        <v>5657.3889729797302</v>
      </c>
      <c r="J36" s="8">
        <f>FC_OTH_CP_SH_E!J36+FC_OTH_CP_SC_E!J36+FC_OTH_CP_HW_E!J36+FC_OTH_CP_CA_E!J36</f>
        <v>5764.2097237025337</v>
      </c>
      <c r="K36" s="8">
        <f>FC_OTH_CP_SH_E!K36+FC_OTH_CP_SC_E!K36+FC_OTH_CP_HW_E!K36+FC_OTH_CP_CA_E!K36</f>
        <v>5617.562458860486</v>
      </c>
      <c r="L36" s="8">
        <f>FC_OTH_CP_SH_E!L36+FC_OTH_CP_SC_E!L36+FC_OTH_CP_HW_E!L36+FC_OTH_CP_CA_E!L36</f>
        <v>5445.488622319569</v>
      </c>
      <c r="M36" s="8">
        <f>FC_OTH_CP_SH_E!M36+FC_OTH_CP_SC_E!M36+FC_OTH_CP_HW_E!M36+FC_OTH_CP_CA_E!M36</f>
        <v>5558.9875929392983</v>
      </c>
      <c r="N36" s="8">
        <f>FC_OTH_CP_SH_E!N36+FC_OTH_CP_SC_E!N36+FC_OTH_CP_HW_E!N36+FC_OTH_CP_CA_E!N36</f>
        <v>4604.8840795406995</v>
      </c>
      <c r="O36" s="8">
        <f>FC_OTH_CP_SH_E!O36+FC_OTH_CP_SC_E!O36+FC_OTH_CP_HW_E!O36+FC_OTH_CP_CA_E!O36</f>
        <v>4571.1414545482476</v>
      </c>
      <c r="P36" s="8">
        <f>FC_OTH_CP_SH_E!P36+FC_OTH_CP_SC_E!P36+FC_OTH_CP_HW_E!P36+FC_OTH_CP_CA_E!P36</f>
        <v>4318.5060146716969</v>
      </c>
      <c r="Q36" s="8">
        <f>FC_OTH_CP_SH_E!Q36+FC_OTH_CP_SC_E!Q36+FC_OTH_CP_HW_E!Q36+FC_OTH_CP_CA_E!Q36</f>
        <v>3870.4060632575738</v>
      </c>
      <c r="R36" s="8">
        <f>FC_OTH_CP_SH_E!R36+FC_OTH_CP_SC_E!R36+FC_OTH_CP_HW_E!R36+FC_OTH_CP_CA_E!R36</f>
        <v>4169.2007592417249</v>
      </c>
      <c r="S36" s="8">
        <f>FC_OTH_CP_SH_E!S36+FC_OTH_CP_SC_E!S36+FC_OTH_CP_HW_E!S36+FC_OTH_CP_CA_E!S36</f>
        <v>4383.0552332901352</v>
      </c>
      <c r="T36" s="8">
        <f>FC_OTH_CP_SH_E!T36+FC_OTH_CP_SC_E!T36+FC_OTH_CP_HW_E!T36+FC_OTH_CP_CA_E!T36</f>
        <v>4258.0803556152878</v>
      </c>
      <c r="U36" s="8">
        <f>FC_OTH_CP_SH_E!U36+FC_OTH_CP_SC_E!U36+FC_OTH_CP_HW_E!U36+FC_OTH_CP_CA_E!U36</f>
        <v>4431.3041642399985</v>
      </c>
      <c r="V36" s="8">
        <f>FC_OTH_CP_SH_E!V36+FC_OTH_CP_SC_E!V36+FC_OTH_CP_HW_E!V36+FC_OTH_CP_CA_E!V36</f>
        <v>4437.9797151599996</v>
      </c>
      <c r="W36" s="8">
        <f>FC_OTH_CP_SH_E!W36+FC_OTH_CP_SC_E!W36+FC_OTH_CP_HW_E!W36+FC_OTH_CP_CA_E!W36</f>
        <v>3758.4694195199986</v>
      </c>
      <c r="X36" s="8">
        <f>FC_OTH_CP_SH_E!X36+FC_OTH_CP_SC_E!X36+FC_OTH_CP_HW_E!X36+FC_OTH_CP_CA_E!X36</f>
        <v>3624.8891173200009</v>
      </c>
      <c r="Y36" s="8">
        <f>FC_OTH_CP_SH_E!Y36+FC_OTH_CP_SC_E!Y36+FC_OTH_CP_HW_E!Y36+FC_OTH_CP_CA_E!Y36</f>
        <v>3831.7476009600009</v>
      </c>
      <c r="Z36" s="8">
        <f>FC_OTH_CP_SH_E!Z36+FC_OTH_CP_SC_E!Z36+FC_OTH_CP_HW_E!Z36+FC_OTH_CP_CA_E!Z36</f>
        <v>3808.4548417200017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491.41647324000007</v>
      </c>
      <c r="D37" s="8">
        <f>FC_OTH_CP_SH_E!D37+FC_OTH_CP_SC_E!D37+FC_OTH_CP_HW_E!D37+FC_OTH_CP_CA_E!D37</f>
        <v>601.93611324000005</v>
      </c>
      <c r="E37" s="8">
        <f>FC_OTH_CP_SH_E!E37+FC_OTH_CP_SC_E!E37+FC_OTH_CP_HW_E!E37+FC_OTH_CP_CA_E!E37</f>
        <v>460.73741868000002</v>
      </c>
      <c r="F37" s="8">
        <f>FC_OTH_CP_SH_E!F37+FC_OTH_CP_SC_E!F37+FC_OTH_CP_HW_E!F37+FC_OTH_CP_CA_E!F37</f>
        <v>509.98651704000008</v>
      </c>
      <c r="G37" s="8">
        <f>FC_OTH_CP_SH_E!G37+FC_OTH_CP_SC_E!G37+FC_OTH_CP_HW_E!G37+FC_OTH_CP_CA_E!G37</f>
        <v>537.47048124000003</v>
      </c>
      <c r="H37" s="8">
        <f>FC_OTH_CP_SH_E!H37+FC_OTH_CP_SC_E!H37+FC_OTH_CP_HW_E!H37+FC_OTH_CP_CA_E!H37</f>
        <v>843.62535179999998</v>
      </c>
      <c r="I37" s="8">
        <f>FC_OTH_CP_SH_E!I37+FC_OTH_CP_SC_E!I37+FC_OTH_CP_HW_E!I37+FC_OTH_CP_CA_E!I37</f>
        <v>757.58543784000005</v>
      </c>
      <c r="J37" s="8">
        <f>FC_OTH_CP_SH_E!J37+FC_OTH_CP_SC_E!J37+FC_OTH_CP_HW_E!J37+FC_OTH_CP_CA_E!J37</f>
        <v>851.12472060000016</v>
      </c>
      <c r="K37" s="8">
        <f>FC_OTH_CP_SH_E!K37+FC_OTH_CP_SC_E!K37+FC_OTH_CP_HW_E!K37+FC_OTH_CP_CA_E!K37</f>
        <v>704.88079200000004</v>
      </c>
      <c r="L37" s="8">
        <f>FC_OTH_CP_SH_E!L37+FC_OTH_CP_SC_E!L37+FC_OTH_CP_HW_E!L37+FC_OTH_CP_CA_E!L37</f>
        <v>621.76478363999991</v>
      </c>
      <c r="M37" s="8">
        <f>FC_OTH_CP_SH_E!M37+FC_OTH_CP_SC_E!M37+FC_OTH_CP_HW_E!M37+FC_OTH_CP_CA_E!M37</f>
        <v>691.84022292000009</v>
      </c>
      <c r="N37" s="8">
        <f>FC_OTH_CP_SH_E!N37+FC_OTH_CP_SC_E!N37+FC_OTH_CP_HW_E!N37+FC_OTH_CP_CA_E!N37</f>
        <v>808.38305856000011</v>
      </c>
      <c r="O37" s="8">
        <f>FC_OTH_CP_SH_E!O37+FC_OTH_CP_SC_E!O37+FC_OTH_CP_HW_E!O37+FC_OTH_CP_CA_E!O37</f>
        <v>1144.4680447200003</v>
      </c>
      <c r="P37" s="8">
        <f>FC_OTH_CP_SH_E!P37+FC_OTH_CP_SC_E!P37+FC_OTH_CP_HW_E!P37+FC_OTH_CP_CA_E!P37</f>
        <v>807.77407788000005</v>
      </c>
      <c r="Q37" s="8">
        <f>FC_OTH_CP_SH_E!Q37+FC_OTH_CP_SC_E!Q37+FC_OTH_CP_HW_E!Q37+FC_OTH_CP_CA_E!Q37</f>
        <v>791.19762876000016</v>
      </c>
      <c r="R37" s="8">
        <f>FC_OTH_CP_SH_E!R37+FC_OTH_CP_SC_E!R37+FC_OTH_CP_HW_E!R37+FC_OTH_CP_CA_E!R37</f>
        <v>766.29353724000032</v>
      </c>
      <c r="S37" s="8">
        <f>FC_OTH_CP_SH_E!S37+FC_OTH_CP_SC_E!S37+FC_OTH_CP_HW_E!S37+FC_OTH_CP_CA_E!S37</f>
        <v>810.80725572000006</v>
      </c>
      <c r="T37" s="8">
        <f>FC_OTH_CP_SH_E!T37+FC_OTH_CP_SC_E!T37+FC_OTH_CP_HW_E!T37+FC_OTH_CP_CA_E!T37</f>
        <v>826.9468653600004</v>
      </c>
      <c r="U37" s="8">
        <f>FC_OTH_CP_SH_E!U37+FC_OTH_CP_SC_E!U37+FC_OTH_CP_HW_E!U37+FC_OTH_CP_CA_E!U37</f>
        <v>856.82483964000039</v>
      </c>
      <c r="V37" s="8">
        <f>FC_OTH_CP_SH_E!V37+FC_OTH_CP_SC_E!V37+FC_OTH_CP_HW_E!V37+FC_OTH_CP_CA_E!V37</f>
        <v>882.88152876000038</v>
      </c>
      <c r="W37" s="8">
        <f>FC_OTH_CP_SH_E!W37+FC_OTH_CP_SC_E!W37+FC_OTH_CP_HW_E!W37+FC_OTH_CP_CA_E!W37</f>
        <v>832.29721344000029</v>
      </c>
      <c r="X37" s="8">
        <f>FC_OTH_CP_SH_E!X37+FC_OTH_CP_SC_E!X37+FC_OTH_CP_HW_E!X37+FC_OTH_CP_CA_E!X37</f>
        <v>1340.9522557200003</v>
      </c>
      <c r="Y37" s="8">
        <f>FC_OTH_CP_SH_E!Y37+FC_OTH_CP_SC_E!Y37+FC_OTH_CP_HW_E!Y37+FC_OTH_CP_CA_E!Y37</f>
        <v>1207.5897279600006</v>
      </c>
      <c r="Z37" s="8">
        <f>FC_OTH_CP_SH_E!Z37+FC_OTH_CP_SC_E!Z37+FC_OTH_CP_HW_E!Z37+FC_OTH_CP_CA_E!Z37</f>
        <v>1104.3307043999994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22.098132</v>
      </c>
      <c r="D38" s="8">
        <f>FC_OTH_CP_SH_E!D38+FC_OTH_CP_SC_E!D38+FC_OTH_CP_HW_E!D38+FC_OTH_CP_CA_E!D38</f>
        <v>21.973392</v>
      </c>
      <c r="E38" s="8">
        <f>FC_OTH_CP_SH_E!E38+FC_OTH_CP_SC_E!E38+FC_OTH_CP_HW_E!E38+FC_OTH_CP_CA_E!E38</f>
        <v>23.226336</v>
      </c>
      <c r="F38" s="8">
        <f>FC_OTH_CP_SH_E!F38+FC_OTH_CP_SC_E!F38+FC_OTH_CP_HW_E!F38+FC_OTH_CP_CA_E!F38</f>
        <v>25.766244000000004</v>
      </c>
      <c r="G38" s="8">
        <f>FC_OTH_CP_SH_E!G38+FC_OTH_CP_SC_E!G38+FC_OTH_CP_HW_E!G38+FC_OTH_CP_CA_E!G38</f>
        <v>31.440024000000001</v>
      </c>
      <c r="H38" s="8">
        <f>FC_OTH_CP_SH_E!H38+FC_OTH_CP_SC_E!H38+FC_OTH_CP_HW_E!H38+FC_OTH_CP_CA_E!H38</f>
        <v>63.769607999999998</v>
      </c>
      <c r="I38" s="8">
        <f>FC_OTH_CP_SH_E!I38+FC_OTH_CP_SC_E!I38+FC_OTH_CP_HW_E!I38+FC_OTH_CP_CA_E!I38</f>
        <v>30.332231999999994</v>
      </c>
      <c r="J38" s="8">
        <f>FC_OTH_CP_SH_E!J38+FC_OTH_CP_SC_E!J38+FC_OTH_CP_HW_E!J38+FC_OTH_CP_CA_E!J38</f>
        <v>12.361355999999997</v>
      </c>
      <c r="K38" s="8">
        <f>FC_OTH_CP_SH_E!K38+FC_OTH_CP_SC_E!K38+FC_OTH_CP_HW_E!K38+FC_OTH_CP_CA_E!K38</f>
        <v>19.177199999999996</v>
      </c>
      <c r="L38" s="8">
        <f>FC_OTH_CP_SH_E!L38+FC_OTH_CP_SC_E!L38+FC_OTH_CP_HW_E!L38+FC_OTH_CP_CA_E!L38</f>
        <v>13.604724000000004</v>
      </c>
      <c r="M38" s="8">
        <f>FC_OTH_CP_SH_E!M38+FC_OTH_CP_SC_E!M38+FC_OTH_CP_HW_E!M38+FC_OTH_CP_CA_E!M38</f>
        <v>13.720643999999997</v>
      </c>
      <c r="N38" s="8">
        <f>FC_OTH_CP_SH_E!N38+FC_OTH_CP_SC_E!N38+FC_OTH_CP_HW_E!N38+FC_OTH_CP_CA_E!N38</f>
        <v>13.800527999999998</v>
      </c>
      <c r="O38" s="8">
        <f>FC_OTH_CP_SH_E!O38+FC_OTH_CP_SC_E!O38+FC_OTH_CP_HW_E!O38+FC_OTH_CP_CA_E!O38</f>
        <v>12.889043999999993</v>
      </c>
      <c r="P38" s="8">
        <f>FC_OTH_CP_SH_E!P38+FC_OTH_CP_SC_E!P38+FC_OTH_CP_HW_E!P38+FC_OTH_CP_CA_E!P38</f>
        <v>9.4678920000000026</v>
      </c>
      <c r="Q38" s="8">
        <f>FC_OTH_CP_SH_E!Q38+FC_OTH_CP_SC_E!Q38+FC_OTH_CP_HW_E!Q38+FC_OTH_CP_CA_E!Q38</f>
        <v>9.7269480000000055</v>
      </c>
      <c r="R38" s="8">
        <f>FC_OTH_CP_SH_E!R38+FC_OTH_CP_SC_E!R38+FC_OTH_CP_HW_E!R38+FC_OTH_CP_CA_E!R38</f>
        <v>10.637423999999999</v>
      </c>
      <c r="S38" s="8">
        <f>FC_OTH_CP_SH_E!S38+FC_OTH_CP_SC_E!S38+FC_OTH_CP_HW_E!S38+FC_OTH_CP_CA_E!S38</f>
        <v>13.191948000000002</v>
      </c>
      <c r="T38" s="8">
        <f>FC_OTH_CP_SH_E!T38+FC_OTH_CP_SC_E!T38+FC_OTH_CP_HW_E!T38+FC_OTH_CP_CA_E!T38</f>
        <v>12.971196000000003</v>
      </c>
      <c r="U38" s="8">
        <f>FC_OTH_CP_SH_E!U38+FC_OTH_CP_SC_E!U38+FC_OTH_CP_HW_E!U38+FC_OTH_CP_CA_E!U38</f>
        <v>13.758192000000001</v>
      </c>
      <c r="V38" s="8">
        <f>FC_OTH_CP_SH_E!V38+FC_OTH_CP_SC_E!V38+FC_OTH_CP_HW_E!V38+FC_OTH_CP_CA_E!V38</f>
        <v>15.860880000000009</v>
      </c>
      <c r="W38" s="8">
        <f>FC_OTH_CP_SH_E!W38+FC_OTH_CP_SC_E!W38+FC_OTH_CP_HW_E!W38+FC_OTH_CP_CA_E!W38</f>
        <v>12.790008</v>
      </c>
      <c r="X38" s="8">
        <f>FC_OTH_CP_SH_E!X38+FC_OTH_CP_SC_E!X38+FC_OTH_CP_HW_E!X38+FC_OTH_CP_CA_E!X38</f>
        <v>14.630615999999991</v>
      </c>
      <c r="Y38" s="8">
        <f>FC_OTH_CP_SH_E!Y38+FC_OTH_CP_SC_E!Y38+FC_OTH_CP_HW_E!Y38+FC_OTH_CP_CA_E!Y38</f>
        <v>14.921927999999996</v>
      </c>
      <c r="Z38" s="8">
        <f>FC_OTH_CP_SH_E!Z38+FC_OTH_CP_SC_E!Z38+FC_OTH_CP_HW_E!Z38+FC_OTH_CP_CA_E!Z38</f>
        <v>14.547455999999999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6.2784230400000007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3.139211519999999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2712.0012768000006</v>
      </c>
      <c r="D40" s="8">
        <f>FC_OTH_CP_SH_E!D40+FC_OTH_CP_SC_E!D40+FC_OTH_CP_HW_E!D40+FC_OTH_CP_CA_E!D40</f>
        <v>2237.0614552799998</v>
      </c>
      <c r="E40" s="8">
        <f>FC_OTH_CP_SH_E!E40+FC_OTH_CP_SC_E!E40+FC_OTH_CP_HW_E!E40+FC_OTH_CP_CA_E!E40</f>
        <v>2066.8097041200003</v>
      </c>
      <c r="F40" s="8">
        <f>FC_OTH_CP_SH_E!F40+FC_OTH_CP_SC_E!F40+FC_OTH_CP_HW_E!F40+FC_OTH_CP_CA_E!F40</f>
        <v>2333.0432098800006</v>
      </c>
      <c r="G40" s="8">
        <f>FC_OTH_CP_SH_E!G40+FC_OTH_CP_SC_E!G40+FC_OTH_CP_HW_E!G40+FC_OTH_CP_CA_E!G40</f>
        <v>2325.8404692000004</v>
      </c>
      <c r="H40" s="8">
        <f>FC_OTH_CP_SH_E!H40+FC_OTH_CP_SC_E!H40+FC_OTH_CP_HW_E!H40+FC_OTH_CP_CA_E!H40</f>
        <v>2302.2935355600002</v>
      </c>
      <c r="I40" s="8">
        <f>FC_OTH_CP_SH_E!I40+FC_OTH_CP_SC_E!I40+FC_OTH_CP_HW_E!I40+FC_OTH_CP_CA_E!I40</f>
        <v>2197.2472041600008</v>
      </c>
      <c r="J40" s="8">
        <f>FC_OTH_CP_SH_E!J40+FC_OTH_CP_SC_E!J40+FC_OTH_CP_HW_E!J40+FC_OTH_CP_CA_E!J40</f>
        <v>2090.8341975599992</v>
      </c>
      <c r="K40" s="8">
        <f>FC_OTH_CP_SH_E!K40+FC_OTH_CP_SC_E!K40+FC_OTH_CP_HW_E!K40+FC_OTH_CP_CA_E!K40</f>
        <v>2089.1659737599994</v>
      </c>
      <c r="L40" s="8">
        <f>FC_OTH_CP_SH_E!L40+FC_OTH_CP_SC_E!L40+FC_OTH_CP_HW_E!L40+FC_OTH_CP_CA_E!L40</f>
        <v>2018.2469198399992</v>
      </c>
      <c r="M40" s="8">
        <f>FC_OTH_CP_SH_E!M40+FC_OTH_CP_SC_E!M40+FC_OTH_CP_HW_E!M40+FC_OTH_CP_CA_E!M40</f>
        <v>2065.5843555599986</v>
      </c>
      <c r="N40" s="8">
        <f>FC_OTH_CP_SH_E!N40+FC_OTH_CP_SC_E!N40+FC_OTH_CP_HW_E!N40+FC_OTH_CP_CA_E!N40</f>
        <v>2270.3236894799984</v>
      </c>
      <c r="O40" s="8">
        <f>FC_OTH_CP_SH_E!O40+FC_OTH_CP_SC_E!O40+FC_OTH_CP_HW_E!O40+FC_OTH_CP_CA_E!O40</f>
        <v>1991.2255768799989</v>
      </c>
      <c r="P40" s="8">
        <f>FC_OTH_CP_SH_E!P40+FC_OTH_CP_SC_E!P40+FC_OTH_CP_HW_E!P40+FC_OTH_CP_CA_E!P40</f>
        <v>1949.5978927199997</v>
      </c>
      <c r="Q40" s="8">
        <f>FC_OTH_CP_SH_E!Q40+FC_OTH_CP_SC_E!Q40+FC_OTH_CP_HW_E!Q40+FC_OTH_CP_CA_E!Q40</f>
        <v>1895.5694429999996</v>
      </c>
      <c r="R40" s="8">
        <f>FC_OTH_CP_SH_E!R40+FC_OTH_CP_SC_E!R40+FC_OTH_CP_HW_E!R40+FC_OTH_CP_CA_E!R40</f>
        <v>1863.0992592000023</v>
      </c>
      <c r="S40" s="8">
        <f>FC_OTH_CP_SH_E!S40+FC_OTH_CP_SC_E!S40+FC_OTH_CP_HW_E!S40+FC_OTH_CP_CA_E!S40</f>
        <v>1497.8560885200013</v>
      </c>
      <c r="T40" s="8">
        <f>FC_OTH_CP_SH_E!T40+FC_OTH_CP_SC_E!T40+FC_OTH_CP_HW_E!T40+FC_OTH_CP_CA_E!T40</f>
        <v>1349.9044387200011</v>
      </c>
      <c r="U40" s="8">
        <f>FC_OTH_CP_SH_E!U40+FC_OTH_CP_SC_E!U40+FC_OTH_CP_HW_E!U40+FC_OTH_CP_CA_E!U40</f>
        <v>1453.9107509999999</v>
      </c>
      <c r="V40" s="8">
        <f>FC_OTH_CP_SH_E!V40+FC_OTH_CP_SC_E!V40+FC_OTH_CP_HW_E!V40+FC_OTH_CP_CA_E!V40</f>
        <v>1326.1543156799999</v>
      </c>
      <c r="W40" s="8">
        <f>FC_OTH_CP_SH_E!W40+FC_OTH_CP_SC_E!W40+FC_OTH_CP_HW_E!W40+FC_OTH_CP_CA_E!W40</f>
        <v>1166.3112974399999</v>
      </c>
      <c r="X40" s="8">
        <f>FC_OTH_CP_SH_E!X40+FC_OTH_CP_SC_E!X40+FC_OTH_CP_HW_E!X40+FC_OTH_CP_CA_E!X40</f>
        <v>1872.4791031199991</v>
      </c>
      <c r="Y40" s="8">
        <f>FC_OTH_CP_SH_E!Y40+FC_OTH_CP_SC_E!Y40+FC_OTH_CP_HW_E!Y40+FC_OTH_CP_CA_E!Y40</f>
        <v>2098.6620368399995</v>
      </c>
      <c r="Z40" s="8">
        <f>FC_OTH_CP_SH_E!Z40+FC_OTH_CP_SC_E!Z40+FC_OTH_CP_HW_E!Z40+FC_OTH_CP_CA_E!Z40</f>
        <v>2080.1158920000007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173.13157881346922</v>
      </c>
      <c r="D41" s="8">
        <f>FC_OTH_CP_SH_E!D41+FC_OTH_CP_SC_E!D41+FC_OTH_CP_HW_E!D41+FC_OTH_CP_CA_E!D41</f>
        <v>170.04853557346925</v>
      </c>
      <c r="E41" s="8">
        <f>FC_OTH_CP_SH_E!E41+FC_OTH_CP_SC_E!E41+FC_OTH_CP_HW_E!E41+FC_OTH_CP_CA_E!E41</f>
        <v>200.69102202662575</v>
      </c>
      <c r="F41" s="8">
        <f>FC_OTH_CP_SH_E!F41+FC_OTH_CP_SC_E!F41+FC_OTH_CP_HW_E!F41+FC_OTH_CP_CA_E!F41</f>
        <v>213.55485234662581</v>
      </c>
      <c r="G41" s="8">
        <f>FC_OTH_CP_SH_E!G41+FC_OTH_CP_SC_E!G41+FC_OTH_CP_HW_E!G41+FC_OTH_CP_CA_E!G41</f>
        <v>239.50433886662586</v>
      </c>
      <c r="H41" s="8">
        <f>FC_OTH_CP_SH_E!H41+FC_OTH_CP_SC_E!H41+FC_OTH_CP_HW_E!H41+FC_OTH_CP_CA_E!H41</f>
        <v>168.59662438775609</v>
      </c>
      <c r="I41" s="8">
        <f>FC_OTH_CP_SH_E!I41+FC_OTH_CP_SC_E!I41+FC_OTH_CP_HW_E!I41+FC_OTH_CP_CA_E!I41</f>
        <v>148.88310582710977</v>
      </c>
      <c r="J41" s="8">
        <f>FC_OTH_CP_SH_E!J41+FC_OTH_CP_SC_E!J41+FC_OTH_CP_HW_E!J41+FC_OTH_CP_CA_E!J41</f>
        <v>138.44886606370471</v>
      </c>
      <c r="K41" s="8">
        <f>FC_OTH_CP_SH_E!K41+FC_OTH_CP_SC_E!K41+FC_OTH_CP_HW_E!K41+FC_OTH_CP_CA_E!K41</f>
        <v>161.04677394710978</v>
      </c>
      <c r="L41" s="8">
        <f>FC_OTH_CP_SH_E!L41+FC_OTH_CP_SC_E!L41+FC_OTH_CP_HW_E!L41+FC_OTH_CP_CA_E!L41</f>
        <v>188.05787244000004</v>
      </c>
      <c r="M41" s="8">
        <f>FC_OTH_CP_SH_E!M41+FC_OTH_CP_SC_E!M41+FC_OTH_CP_HW_E!M41+FC_OTH_CP_CA_E!M41</f>
        <v>159.63801696000004</v>
      </c>
      <c r="N41" s="8">
        <f>FC_OTH_CP_SH_E!N41+FC_OTH_CP_SC_E!N41+FC_OTH_CP_HW_E!N41+FC_OTH_CP_CA_E!N41</f>
        <v>161.13980664000007</v>
      </c>
      <c r="O41" s="8">
        <f>FC_OTH_CP_SH_E!O41+FC_OTH_CP_SC_E!O41+FC_OTH_CP_HW_E!O41+FC_OTH_CP_CA_E!O41</f>
        <v>172.51220087999999</v>
      </c>
      <c r="P41" s="8">
        <f>FC_OTH_CP_SH_E!P41+FC_OTH_CP_SC_E!P41+FC_OTH_CP_HW_E!P41+FC_OTH_CP_CA_E!P41</f>
        <v>222.07902551999996</v>
      </c>
      <c r="Q41" s="8">
        <f>FC_OTH_CP_SH_E!Q41+FC_OTH_CP_SC_E!Q41+FC_OTH_CP_HW_E!Q41+FC_OTH_CP_CA_E!Q41</f>
        <v>207.1820070000002</v>
      </c>
      <c r="R41" s="8">
        <f>FC_OTH_CP_SH_E!R41+FC_OTH_CP_SC_E!R41+FC_OTH_CP_HW_E!R41+FC_OTH_CP_CA_E!R41</f>
        <v>237.59518932000015</v>
      </c>
      <c r="S41" s="8">
        <f>FC_OTH_CP_SH_E!S41+FC_OTH_CP_SC_E!S41+FC_OTH_CP_HW_E!S41+FC_OTH_CP_CA_E!S41</f>
        <v>217.22008104000005</v>
      </c>
      <c r="T41" s="8">
        <f>FC_OTH_CP_SH_E!T41+FC_OTH_CP_SC_E!T41+FC_OTH_CP_HW_E!T41+FC_OTH_CP_CA_E!T41</f>
        <v>214.76757203999998</v>
      </c>
      <c r="U41" s="8">
        <f>FC_OTH_CP_SH_E!U41+FC_OTH_CP_SC_E!U41+FC_OTH_CP_HW_E!U41+FC_OTH_CP_CA_E!U41</f>
        <v>233.74805040000007</v>
      </c>
      <c r="V41" s="8">
        <f>FC_OTH_CP_SH_E!V41+FC_OTH_CP_SC_E!V41+FC_OTH_CP_HW_E!V41+FC_OTH_CP_CA_E!V41</f>
        <v>225.42323832000002</v>
      </c>
      <c r="W41" s="8">
        <f>FC_OTH_CP_SH_E!W41+FC_OTH_CP_SC_E!W41+FC_OTH_CP_HW_E!W41+FC_OTH_CP_CA_E!W41</f>
        <v>193.42595519999992</v>
      </c>
      <c r="X41" s="8">
        <f>FC_OTH_CP_SH_E!X41+FC_OTH_CP_SC_E!X41+FC_OTH_CP_HW_E!X41+FC_OTH_CP_CA_E!X41</f>
        <v>192.23865611999972</v>
      </c>
      <c r="Y41" s="8">
        <f>FC_OTH_CP_SH_E!Y41+FC_OTH_CP_SC_E!Y41+FC_OTH_CP_HW_E!Y41+FC_OTH_CP_CA_E!Y41</f>
        <v>160.17329807999997</v>
      </c>
      <c r="Z41" s="8">
        <f>FC_OTH_CP_SH_E!Z41+FC_OTH_CP_SC_E!Z41+FC_OTH_CP_HW_E!Z41+FC_OTH_CP_CA_E!Z41</f>
        <v>179.5795682399999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48633.542225560937</v>
      </c>
      <c r="D43" s="8">
        <f>FC_OTH_CP_SH_E!D43+FC_OTH_CP_SC_E!D43+FC_OTH_CP_HW_E!D43+FC_OTH_CP_CA_E!D43</f>
        <v>54965.35016573991</v>
      </c>
      <c r="E43" s="8">
        <f>FC_OTH_CP_SH_E!E43+FC_OTH_CP_SC_E!E43+FC_OTH_CP_HW_E!E43+FC_OTH_CP_CA_E!E43</f>
        <v>51906.434982006082</v>
      </c>
      <c r="F43" s="8">
        <f>FC_OTH_CP_SH_E!F43+FC_OTH_CP_SC_E!F43+FC_OTH_CP_HW_E!F43+FC_OTH_CP_CA_E!F43</f>
        <v>53827.386236746657</v>
      </c>
      <c r="G43" s="8">
        <f>FC_OTH_CP_SH_E!G43+FC_OTH_CP_SC_E!G43+FC_OTH_CP_HW_E!G43+FC_OTH_CP_CA_E!G43</f>
        <v>51759.314879932303</v>
      </c>
      <c r="H43" s="8">
        <f>FC_OTH_CP_SH_E!H43+FC_OTH_CP_SC_E!H43+FC_OTH_CP_HW_E!H43+FC_OTH_CP_CA_E!H43</f>
        <v>49699.441091496417</v>
      </c>
      <c r="I43" s="8">
        <f>FC_OTH_CP_SH_E!I43+FC_OTH_CP_SC_E!I43+FC_OTH_CP_HW_E!I43+FC_OTH_CP_CA_E!I43</f>
        <v>48188.343462407502</v>
      </c>
      <c r="J43" s="8">
        <f>FC_OTH_CP_SH_E!J43+FC_OTH_CP_SC_E!J43+FC_OTH_CP_HW_E!J43+FC_OTH_CP_CA_E!J43</f>
        <v>39525.574149650733</v>
      </c>
      <c r="K43" s="8">
        <f>FC_OTH_CP_SH_E!K43+FC_OTH_CP_SC_E!K43+FC_OTH_CP_HW_E!K43+FC_OTH_CP_CA_E!K43</f>
        <v>45788.977576300917</v>
      </c>
      <c r="L43" s="8">
        <f>FC_OTH_CP_SH_E!L43+FC_OTH_CP_SC_E!L43+FC_OTH_CP_HW_E!L43+FC_OTH_CP_CA_E!L43</f>
        <v>41358.199578417756</v>
      </c>
      <c r="M43" s="8">
        <f>FC_OTH_CP_SH_E!M43+FC_OTH_CP_SC_E!M43+FC_OTH_CP_HW_E!M43+FC_OTH_CP_CA_E!M43</f>
        <v>40440.918573710012</v>
      </c>
      <c r="N43" s="8">
        <f>FC_OTH_CP_SH_E!N43+FC_OTH_CP_SC_E!N43+FC_OTH_CP_HW_E!N43+FC_OTH_CP_CA_E!N43</f>
        <v>35525.174258894243</v>
      </c>
      <c r="O43" s="8">
        <f>FC_OTH_CP_SH_E!O43+FC_OTH_CP_SC_E!O43+FC_OTH_CP_HW_E!O43+FC_OTH_CP_CA_E!O43</f>
        <v>34923.712057504497</v>
      </c>
      <c r="P43" s="8">
        <f>FC_OTH_CP_SH_E!P43+FC_OTH_CP_SC_E!P43+FC_OTH_CP_HW_E!P43+FC_OTH_CP_CA_E!P43</f>
        <v>36437.989717845732</v>
      </c>
      <c r="Q43" s="8">
        <f>FC_OTH_CP_SH_E!Q43+FC_OTH_CP_SC_E!Q43+FC_OTH_CP_HW_E!Q43+FC_OTH_CP_CA_E!Q43</f>
        <v>34049.593594576334</v>
      </c>
      <c r="R43" s="8">
        <f>FC_OTH_CP_SH_E!R43+FC_OTH_CP_SC_E!R43+FC_OTH_CP_HW_E!R43+FC_OTH_CP_CA_E!R43</f>
        <v>33786.583487774398</v>
      </c>
      <c r="S43" s="8">
        <f>FC_OTH_CP_SH_E!S43+FC_OTH_CP_SC_E!S43+FC_OTH_CP_HW_E!S43+FC_OTH_CP_CA_E!S43</f>
        <v>31710.08566669764</v>
      </c>
      <c r="T43" s="8">
        <f>FC_OTH_CP_SH_E!T43+FC_OTH_CP_SC_E!T43+FC_OTH_CP_HW_E!T43+FC_OTH_CP_CA_E!T43</f>
        <v>33413.310324446153</v>
      </c>
      <c r="U43" s="8">
        <f>FC_OTH_CP_SH_E!U43+FC_OTH_CP_SC_E!U43+FC_OTH_CP_HW_E!U43+FC_OTH_CP_CA_E!U43</f>
        <v>27197.88392411522</v>
      </c>
      <c r="V43" s="8">
        <f>FC_OTH_CP_SH_E!V43+FC_OTH_CP_SC_E!V43+FC_OTH_CP_HW_E!V43+FC_OTH_CP_CA_E!V43</f>
        <v>26121.542602665933</v>
      </c>
      <c r="W43" s="8">
        <f>FC_OTH_CP_SH_E!W43+FC_OTH_CP_SC_E!W43+FC_OTH_CP_HW_E!W43+FC_OTH_CP_CA_E!W43</f>
        <v>24671.76231040413</v>
      </c>
      <c r="X43" s="8">
        <f>FC_OTH_CP_SH_E!X43+FC_OTH_CP_SC_E!X43+FC_OTH_CP_HW_E!X43+FC_OTH_CP_CA_E!X43</f>
        <v>27155.559270265145</v>
      </c>
      <c r="Y43" s="8">
        <f>FC_OTH_CP_SH_E!Y43+FC_OTH_CP_SC_E!Y43+FC_OTH_CP_HW_E!Y43+FC_OTH_CP_CA_E!Y43</f>
        <v>20687.346699172893</v>
      </c>
      <c r="Z43" s="8">
        <f>FC_OTH_CP_SH_E!Z43+FC_OTH_CP_SC_E!Z43+FC_OTH_CP_HW_E!Z43+FC_OTH_CP_CA_E!Z43</f>
        <v>17861.275752264421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3237.0422428800007</v>
      </c>
      <c r="D44" s="8">
        <f>FC_OTH_CP_SH_E!D44+FC_OTH_CP_SC_E!D44+FC_OTH_CP_HW_E!D44+FC_OTH_CP_CA_E!D44</f>
        <v>3279.2751504000012</v>
      </c>
      <c r="E44" s="8">
        <f>FC_OTH_CP_SH_E!E44+FC_OTH_CP_SC_E!E44+FC_OTH_CP_HW_E!E44+FC_OTH_CP_CA_E!E44</f>
        <v>2905.0134256800002</v>
      </c>
      <c r="F44" s="8">
        <f>FC_OTH_CP_SH_E!F44+FC_OTH_CP_SC_E!F44+FC_OTH_CP_HW_E!F44+FC_OTH_CP_CA_E!F44</f>
        <v>2972.3055429600008</v>
      </c>
      <c r="G44" s="8">
        <f>FC_OTH_CP_SH_E!G44+FC_OTH_CP_SC_E!G44+FC_OTH_CP_HW_E!G44+FC_OTH_CP_CA_E!G44</f>
        <v>2793.4515424799997</v>
      </c>
      <c r="H44" s="8">
        <f>FC_OTH_CP_SH_E!H44+FC_OTH_CP_SC_E!H44+FC_OTH_CP_HW_E!H44+FC_OTH_CP_CA_E!H44</f>
        <v>2863.7738697600003</v>
      </c>
      <c r="I44" s="8">
        <f>FC_OTH_CP_SH_E!I44+FC_OTH_CP_SC_E!I44+FC_OTH_CP_HW_E!I44+FC_OTH_CP_CA_E!I44</f>
        <v>2236.8260678400011</v>
      </c>
      <c r="J44" s="8">
        <f>FC_OTH_CP_SH_E!J44+FC_OTH_CP_SC_E!J44+FC_OTH_CP_HW_E!J44+FC_OTH_CP_CA_E!J44</f>
        <v>1295.2154080800001</v>
      </c>
      <c r="K44" s="8">
        <f>FC_OTH_CP_SH_E!K44+FC_OTH_CP_SC_E!K44+FC_OTH_CP_HW_E!K44+FC_OTH_CP_CA_E!K44</f>
        <v>988.57180944000015</v>
      </c>
      <c r="L44" s="8">
        <f>FC_OTH_CP_SH_E!L44+FC_OTH_CP_SC_E!L44+FC_OTH_CP_HW_E!L44+FC_OTH_CP_CA_E!L44</f>
        <v>956.68062552000004</v>
      </c>
      <c r="M44" s="8">
        <f>FC_OTH_CP_SH_E!M44+FC_OTH_CP_SC_E!M44+FC_OTH_CP_HW_E!M44+FC_OTH_CP_CA_E!M44</f>
        <v>790.20799344</v>
      </c>
      <c r="N44" s="8">
        <f>FC_OTH_CP_SH_E!N44+FC_OTH_CP_SC_E!N44+FC_OTH_CP_HW_E!N44+FC_OTH_CP_CA_E!N44</f>
        <v>618.33699000000013</v>
      </c>
      <c r="O44" s="8">
        <f>FC_OTH_CP_SH_E!O44+FC_OTH_CP_SC_E!O44+FC_OTH_CP_HW_E!O44+FC_OTH_CP_CA_E!O44</f>
        <v>628.83921024000017</v>
      </c>
      <c r="P44" s="8">
        <f>FC_OTH_CP_SH_E!P44+FC_OTH_CP_SC_E!P44+FC_OTH_CP_HW_E!P44+FC_OTH_CP_CA_E!P44</f>
        <v>564.81999840000003</v>
      </c>
      <c r="Q44" s="8">
        <f>FC_OTH_CP_SH_E!Q44+FC_OTH_CP_SC_E!Q44+FC_OTH_CP_HW_E!Q44+FC_OTH_CP_CA_E!Q44</f>
        <v>532.97144639999988</v>
      </c>
      <c r="R44" s="8">
        <f>FC_OTH_CP_SH_E!R44+FC_OTH_CP_SC_E!R44+FC_OTH_CP_HW_E!R44+FC_OTH_CP_CA_E!R44</f>
        <v>501.61079304000009</v>
      </c>
      <c r="S44" s="8">
        <f>FC_OTH_CP_SH_E!S44+FC_OTH_CP_SC_E!S44+FC_OTH_CP_HW_E!S44+FC_OTH_CP_CA_E!S44</f>
        <v>519.27294671999982</v>
      </c>
      <c r="T44" s="8">
        <f>FC_OTH_CP_SH_E!T44+FC_OTH_CP_SC_E!T44+FC_OTH_CP_HW_E!T44+FC_OTH_CP_CA_E!T44</f>
        <v>439.75382759999991</v>
      </c>
      <c r="U44" s="8">
        <f>FC_OTH_CP_SH_E!U44+FC_OTH_CP_SC_E!U44+FC_OTH_CP_HW_E!U44+FC_OTH_CP_CA_E!U44</f>
        <v>308.50352064000003</v>
      </c>
      <c r="V44" s="8">
        <f>FC_OTH_CP_SH_E!V44+FC_OTH_CP_SC_E!V44+FC_OTH_CP_HW_E!V44+FC_OTH_CP_CA_E!V44</f>
        <v>267.69474216000009</v>
      </c>
      <c r="W44" s="8">
        <f>FC_OTH_CP_SH_E!W44+FC_OTH_CP_SC_E!W44+FC_OTH_CP_HW_E!W44+FC_OTH_CP_CA_E!W44</f>
        <v>343.58568983999993</v>
      </c>
      <c r="X44" s="8">
        <f>FC_OTH_CP_SH_E!X44+FC_OTH_CP_SC_E!X44+FC_OTH_CP_HW_E!X44+FC_OTH_CP_CA_E!X44</f>
        <v>355.01438808</v>
      </c>
      <c r="Y44" s="8">
        <f>FC_OTH_CP_SH_E!Y44+FC_OTH_CP_SC_E!Y44+FC_OTH_CP_HW_E!Y44+FC_OTH_CP_CA_E!Y44</f>
        <v>389.54847239999992</v>
      </c>
      <c r="Z44" s="8">
        <f>FC_OTH_CP_SH_E!Z44+FC_OTH_CP_SC_E!Z44+FC_OTH_CP_HW_E!Z44+FC_OTH_CP_CA_E!Z44</f>
        <v>415.02982175999972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0.80826443999999997</v>
      </c>
      <c r="I45" s="8">
        <f>FC_OTH_CP_SH_E!I45+FC_OTH_CP_SC_E!I45+FC_OTH_CP_HW_E!I45+FC_OTH_CP_CA_E!I45</f>
        <v>0.78240419999999999</v>
      </c>
      <c r="J45" s="8">
        <f>FC_OTH_CP_SH_E!J45+FC_OTH_CP_SC_E!J45+FC_OTH_CP_HW_E!J45+FC_OTH_CP_CA_E!J45</f>
        <v>0.89877528000000007</v>
      </c>
      <c r="K45" s="8">
        <f>FC_OTH_CP_SH_E!K45+FC_OTH_CP_SC_E!K45+FC_OTH_CP_HW_E!K45+FC_OTH_CP_CA_E!K45</f>
        <v>0.87291503999999986</v>
      </c>
      <c r="L45" s="8">
        <f>FC_OTH_CP_SH_E!L45+FC_OTH_CP_SC_E!L45+FC_OTH_CP_HW_E!L45+FC_OTH_CP_CA_E!L45</f>
        <v>1.9395179999999992</v>
      </c>
      <c r="M45" s="8">
        <f>FC_OTH_CP_SH_E!M45+FC_OTH_CP_SC_E!M45+FC_OTH_CP_HW_E!M45+FC_OTH_CP_CA_E!M45</f>
        <v>1.9331848799999998</v>
      </c>
      <c r="N45" s="8">
        <f>FC_OTH_CP_SH_E!N45+FC_OTH_CP_SC_E!N45+FC_OTH_CP_HW_E!N45+FC_OTH_CP_CA_E!N45</f>
        <v>1.810216800000001</v>
      </c>
      <c r="O45" s="8">
        <f>FC_OTH_CP_SH_E!O45+FC_OTH_CP_SC_E!O45+FC_OTH_CP_HW_E!O45+FC_OTH_CP_CA_E!O45</f>
        <v>3.0934652400000013</v>
      </c>
      <c r="P45" s="8">
        <f>FC_OTH_CP_SH_E!P45+FC_OTH_CP_SC_E!P45+FC_OTH_CP_HW_E!P45+FC_OTH_CP_CA_E!P45</f>
        <v>0.90827496000000008</v>
      </c>
      <c r="Q45" s="8">
        <f>FC_OTH_CP_SH_E!Q45+FC_OTH_CP_SC_E!Q45+FC_OTH_CP_HW_E!Q45+FC_OTH_CP_CA_E!Q45</f>
        <v>4.1795953199999998</v>
      </c>
      <c r="R45" s="8">
        <f>FC_OTH_CP_SH_E!R45+FC_OTH_CP_SC_E!R45+FC_OTH_CP_HW_E!R45+FC_OTH_CP_CA_E!R45</f>
        <v>3.6462938400000011</v>
      </c>
      <c r="S45" s="8">
        <f>FC_OTH_CP_SH_E!S45+FC_OTH_CP_SC_E!S45+FC_OTH_CP_HW_E!S45+FC_OTH_CP_CA_E!S45</f>
        <v>0.80483399999999994</v>
      </c>
      <c r="T45" s="8">
        <f>FC_OTH_CP_SH_E!T45+FC_OTH_CP_SC_E!T45+FC_OTH_CP_HW_E!T45+FC_OTH_CP_CA_E!T45</f>
        <v>1.4233687200000005</v>
      </c>
      <c r="U45" s="8">
        <f>FC_OTH_CP_SH_E!U45+FC_OTH_CP_SC_E!U45+FC_OTH_CP_HW_E!U45+FC_OTH_CP_CA_E!U45</f>
        <v>1.1011712399999998</v>
      </c>
      <c r="V45" s="8">
        <f>FC_OTH_CP_SH_E!V45+FC_OTH_CP_SC_E!V45+FC_OTH_CP_HW_E!V45+FC_OTH_CP_CA_E!V45</f>
        <v>0.76947407999999939</v>
      </c>
      <c r="W45" s="8">
        <f>FC_OTH_CP_SH_E!W45+FC_OTH_CP_SC_E!W45+FC_OTH_CP_HW_E!W45+FC_OTH_CP_CA_E!W45</f>
        <v>0.76947408000000062</v>
      </c>
      <c r="X45" s="8">
        <f>FC_OTH_CP_SH_E!X45+FC_OTH_CP_SC_E!X45+FC_OTH_CP_HW_E!X45+FC_OTH_CP_CA_E!X45</f>
        <v>0.76947407999999951</v>
      </c>
      <c r="Y45" s="8">
        <f>FC_OTH_CP_SH_E!Y45+FC_OTH_CP_SC_E!Y45+FC_OTH_CP_HW_E!Y45+FC_OTH_CP_CA_E!Y45</f>
        <v>0.76947407999999973</v>
      </c>
      <c r="Z45" s="8">
        <f>FC_OTH_CP_SH_E!Z45+FC_OTH_CP_SC_E!Z45+FC_OTH_CP_HW_E!Z45+FC_OTH_CP_CA_E!Z45</f>
        <v>2.1722601600000009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18.963827999999999</v>
      </c>
      <c r="D48" s="8">
        <f>FC_OTH_CP_SH_E!D48+FC_OTH_CP_SC_E!D48+FC_OTH_CP_HW_E!D48+FC_OTH_CP_CA_E!D48</f>
        <v>19.012616999999999</v>
      </c>
      <c r="E48" s="8">
        <f>FC_OTH_CP_SH_E!E48+FC_OTH_CP_SC_E!E48+FC_OTH_CP_HW_E!E48+FC_OTH_CP_CA_E!E48</f>
        <v>15.843789000000003</v>
      </c>
      <c r="F48" s="8">
        <f>FC_OTH_CP_SH_E!F48+FC_OTH_CP_SC_E!F48+FC_OTH_CP_HW_E!F48+FC_OTH_CP_CA_E!F48</f>
        <v>19.012617000000006</v>
      </c>
      <c r="G48" s="8">
        <f>FC_OTH_CP_SH_E!G48+FC_OTH_CP_SC_E!G48+FC_OTH_CP_HW_E!G48+FC_OTH_CP_CA_E!G48</f>
        <v>19.012616999999999</v>
      </c>
      <c r="H48" s="8">
        <f>FC_OTH_CP_SH_E!H48+FC_OTH_CP_SC_E!H48+FC_OTH_CP_HW_E!H48+FC_OTH_CP_CA_E!H48</f>
        <v>25.086672</v>
      </c>
      <c r="I48" s="8">
        <f>FC_OTH_CP_SH_E!I48+FC_OTH_CP_SC_E!I48+FC_OTH_CP_HW_E!I48+FC_OTH_CP_CA_E!I48</f>
        <v>18.963828000000007</v>
      </c>
      <c r="J48" s="8">
        <f>FC_OTH_CP_SH_E!J48+FC_OTH_CP_SC_E!J48+FC_OTH_CP_HW_E!J48+FC_OTH_CP_CA_E!J48</f>
        <v>18.856422000000002</v>
      </c>
      <c r="K48" s="8">
        <f>FC_OTH_CP_SH_E!K48+FC_OTH_CP_SC_E!K48+FC_OTH_CP_HW_E!K48+FC_OTH_CP_CA_E!K48</f>
        <v>21.917843999999999</v>
      </c>
      <c r="L48" s="8">
        <f>FC_OTH_CP_SH_E!L48+FC_OTH_CP_SC_E!L48+FC_OTH_CP_HW_E!L48+FC_OTH_CP_CA_E!L48</f>
        <v>12.626172000000002</v>
      </c>
      <c r="M48" s="8">
        <f>FC_OTH_CP_SH_E!M48+FC_OTH_CP_SC_E!M48+FC_OTH_CP_HW_E!M48+FC_OTH_CP_CA_E!M48</f>
        <v>15.794999999999998</v>
      </c>
      <c r="N48" s="8">
        <f>FC_OTH_CP_SH_E!N48+FC_OTH_CP_SC_E!N48+FC_OTH_CP_HW_E!N48+FC_OTH_CP_CA_E!N48</f>
        <v>6.2888669999999998</v>
      </c>
      <c r="O48" s="8">
        <f>FC_OTH_CP_SH_E!O48+FC_OTH_CP_SC_E!O48+FC_OTH_CP_HW_E!O48+FC_OTH_CP_CA_E!O48</f>
        <v>6.2888669999999998</v>
      </c>
      <c r="P48" s="8">
        <f>FC_OTH_CP_SH_E!P48+FC_OTH_CP_SC_E!P48+FC_OTH_CP_HW_E!P48+FC_OTH_CP_CA_E!P48</f>
        <v>3.1200390000000011</v>
      </c>
      <c r="Q48" s="8">
        <f>FC_OTH_CP_SH_E!Q48+FC_OTH_CP_SC_E!Q48+FC_OTH_CP_HW_E!Q48+FC_OTH_CP_CA_E!Q48</f>
        <v>34.323237000000006</v>
      </c>
      <c r="R48" s="8">
        <f>FC_OTH_CP_SH_E!R48+FC_OTH_CP_SC_E!R48+FC_OTH_CP_HW_E!R48+FC_OTH_CP_CA_E!R48</f>
        <v>9.3601170000000007</v>
      </c>
      <c r="S48" s="8">
        <f>FC_OTH_CP_SH_E!S48+FC_OTH_CP_SC_E!S48+FC_OTH_CP_HW_E!S48+FC_OTH_CP_CA_E!S48</f>
        <v>3.1200390000000024</v>
      </c>
      <c r="T48" s="8">
        <f>FC_OTH_CP_SH_E!T48+FC_OTH_CP_SC_E!T48+FC_OTH_CP_HW_E!T48+FC_OTH_CP_CA_E!T48</f>
        <v>3.4647210000000017</v>
      </c>
      <c r="U48" s="8">
        <f>FC_OTH_CP_SH_E!U48+FC_OTH_CP_SC_E!U48+FC_OTH_CP_HW_E!U48+FC_OTH_CP_CA_E!U48</f>
        <v>3.4478730000000013</v>
      </c>
      <c r="V48" s="8">
        <f>FC_OTH_CP_SH_E!V48+FC_OTH_CP_SC_E!V48+FC_OTH_CP_HW_E!V48+FC_OTH_CP_CA_E!V48</f>
        <v>3.4510319999999983</v>
      </c>
      <c r="W48" s="8">
        <f>FC_OTH_CP_SH_E!W48+FC_OTH_CP_SC_E!W48+FC_OTH_CP_HW_E!W48+FC_OTH_CP_CA_E!W48</f>
        <v>3.1530329999999975</v>
      </c>
      <c r="X48" s="8">
        <f>FC_OTH_CP_SH_E!X48+FC_OTH_CP_SC_E!X48+FC_OTH_CP_HW_E!X48+FC_OTH_CP_CA_E!X48</f>
        <v>3.1839210000000011</v>
      </c>
      <c r="Y48" s="8">
        <f>FC_OTH_CP_SH_E!Y48+FC_OTH_CP_SC_E!Y48+FC_OTH_CP_HW_E!Y48+FC_OTH_CP_CA_E!Y48</f>
        <v>0.99859499999999979</v>
      </c>
      <c r="Z48" s="8">
        <f>FC_OTH_CP_SH_E!Z48+FC_OTH_CP_SC_E!Z48+FC_OTH_CP_HW_E!Z48+FC_OTH_CP_CA_E!Z48</f>
        <v>0.41137200000000035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79.617609720000019</v>
      </c>
      <c r="D50" s="8">
        <f>FC_OTH_CP_SH_E!D50+FC_OTH_CP_SC_E!D50+FC_OTH_CP_HW_E!D50+FC_OTH_CP_CA_E!D50</f>
        <v>244.69011864000001</v>
      </c>
      <c r="E50" s="8">
        <f>FC_OTH_CP_SH_E!E50+FC_OTH_CP_SC_E!E50+FC_OTH_CP_HW_E!E50+FC_OTH_CP_CA_E!E50</f>
        <v>74.057394239999994</v>
      </c>
      <c r="F50" s="8">
        <f>FC_OTH_CP_SH_E!F50+FC_OTH_CP_SC_E!F50+FC_OTH_CP_HW_E!F50+FC_OTH_CP_CA_E!F50</f>
        <v>173.00553335999999</v>
      </c>
      <c r="G50" s="8">
        <f>FC_OTH_CP_SH_E!G50+FC_OTH_CP_SC_E!G50+FC_OTH_CP_HW_E!G50+FC_OTH_CP_CA_E!G50</f>
        <v>175.63456979999995</v>
      </c>
      <c r="H50" s="8">
        <f>FC_OTH_CP_SH_E!H50+FC_OTH_CP_SC_E!H50+FC_OTH_CP_HW_E!H50+FC_OTH_CP_CA_E!H50</f>
        <v>22.363302240000003</v>
      </c>
      <c r="I50" s="8">
        <f>FC_OTH_CP_SH_E!I50+FC_OTH_CP_SC_E!I50+FC_OTH_CP_HW_E!I50+FC_OTH_CP_CA_E!I50</f>
        <v>119.26980179999998</v>
      </c>
      <c r="J50" s="8">
        <f>FC_OTH_CP_SH_E!J50+FC_OTH_CP_SC_E!J50+FC_OTH_CP_HW_E!J50+FC_OTH_CP_CA_E!J50</f>
        <v>2.8348628400000013</v>
      </c>
      <c r="K50" s="8">
        <f>FC_OTH_CP_SH_E!K50+FC_OTH_CP_SC_E!K50+FC_OTH_CP_HW_E!K50+FC_OTH_CP_CA_E!K50</f>
        <v>2.7781286400000003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7.6548949200000056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26.388000000000009</v>
      </c>
      <c r="S50" s="8">
        <f>FC_OTH_CP_SH_E!S50+FC_OTH_CP_SC_E!S50+FC_OTH_CP_HW_E!S50+FC_OTH_CP_CA_E!S50</f>
        <v>175.92008795999996</v>
      </c>
      <c r="T50" s="8">
        <f>FC_OTH_CP_SH_E!T50+FC_OTH_CP_SC_E!T50+FC_OTH_CP_HW_E!T50+FC_OTH_CP_CA_E!T50</f>
        <v>0.75284963999999999</v>
      </c>
      <c r="U50" s="8">
        <f>FC_OTH_CP_SH_E!U50+FC_OTH_CP_SC_E!U50+FC_OTH_CP_HW_E!U50+FC_OTH_CP_CA_E!U50</f>
        <v>0.94257935999999987</v>
      </c>
      <c r="V50" s="8">
        <f>FC_OTH_CP_SH_E!V50+FC_OTH_CP_SC_E!V50+FC_OTH_CP_HW_E!V50+FC_OTH_CP_CA_E!V50</f>
        <v>1.5719331600000008</v>
      </c>
      <c r="W50" s="8">
        <f>FC_OTH_CP_SH_E!W50+FC_OTH_CP_SC_E!W50+FC_OTH_CP_HW_E!W50+FC_OTH_CP_CA_E!W50</f>
        <v>1.7732736</v>
      </c>
      <c r="X50" s="8">
        <f>FC_OTH_CP_SH_E!X50+FC_OTH_CP_SC_E!X50+FC_OTH_CP_HW_E!X50+FC_OTH_CP_CA_E!X50</f>
        <v>1.2930119999999992</v>
      </c>
      <c r="Y50" s="8">
        <f>FC_OTH_CP_SH_E!Y50+FC_OTH_CP_SC_E!Y50+FC_OTH_CP_HW_E!Y50+FC_OTH_CP_CA_E!Y50</f>
        <v>2.0574723599999998</v>
      </c>
      <c r="Z50" s="8">
        <f>FC_OTH_CP_SH_E!Z50+FC_OTH_CP_SC_E!Z50+FC_OTH_CP_HW_E!Z50+FC_OTH_CP_CA_E!Z50</f>
        <v>18.553666680000013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76186.358057559628</v>
      </c>
      <c r="D51" s="27">
        <f>FC_OTH_CP_SH_E!D51+FC_OTH_CP_SC_E!D51+FC_OTH_CP_HW_E!D51+FC_OTH_CP_CA_E!D51</f>
        <v>80136.341934339289</v>
      </c>
      <c r="E51" s="27">
        <f>FC_OTH_CP_SH_E!E51+FC_OTH_CP_SC_E!E51+FC_OTH_CP_HW_E!E51+FC_OTH_CP_CA_E!E51</f>
        <v>76154.087677963485</v>
      </c>
      <c r="F51" s="27">
        <f>FC_OTH_CP_SH_E!F51+FC_OTH_CP_SC_E!F51+FC_OTH_CP_HW_E!F51+FC_OTH_CP_CA_E!F51</f>
        <v>80450.956739546018</v>
      </c>
      <c r="G51" s="27">
        <f>FC_OTH_CP_SH_E!G51+FC_OTH_CP_SC_E!G51+FC_OTH_CP_HW_E!G51+FC_OTH_CP_CA_E!G51</f>
        <v>83740.498859137486</v>
      </c>
      <c r="H51" s="27">
        <f>FC_OTH_CP_SH_E!H51+FC_OTH_CP_SC_E!H51+FC_OTH_CP_HW_E!H51+FC_OTH_CP_CA_E!H51</f>
        <v>86500.858683370883</v>
      </c>
      <c r="I51" s="27">
        <f>FC_OTH_CP_SH_E!I51+FC_OTH_CP_SC_E!I51+FC_OTH_CP_HW_E!I51+FC_OTH_CP_CA_E!I51</f>
        <v>95545.640365353684</v>
      </c>
      <c r="J51" s="27">
        <f>FC_OTH_CP_SH_E!J51+FC_OTH_CP_SC_E!J51+FC_OTH_CP_HW_E!J51+FC_OTH_CP_CA_E!J51</f>
        <v>84467.07025407617</v>
      </c>
      <c r="K51" s="27">
        <f>FC_OTH_CP_SH_E!K51+FC_OTH_CP_SC_E!K51+FC_OTH_CP_HW_E!K51+FC_OTH_CP_CA_E!K51</f>
        <v>89250.939269127732</v>
      </c>
      <c r="L51" s="27">
        <f>FC_OTH_CP_SH_E!L51+FC_OTH_CP_SC_E!L51+FC_OTH_CP_HW_E!L51+FC_OTH_CP_CA_E!L51</f>
        <v>90851.991372377408</v>
      </c>
      <c r="M51" s="27">
        <f>FC_OTH_CP_SH_E!M51+FC_OTH_CP_SC_E!M51+FC_OTH_CP_HW_E!M51+FC_OTH_CP_CA_E!M51</f>
        <v>97460.414865003346</v>
      </c>
      <c r="N51" s="27">
        <f>FC_OTH_CP_SH_E!N51+FC_OTH_CP_SC_E!N51+FC_OTH_CP_HW_E!N51+FC_OTH_CP_CA_E!N51</f>
        <v>83640.355457042751</v>
      </c>
      <c r="O51" s="27">
        <f>FC_OTH_CP_SH_E!O51+FC_OTH_CP_SC_E!O51+FC_OTH_CP_HW_E!O51+FC_OTH_CP_CA_E!O51</f>
        <v>86600.595139016747</v>
      </c>
      <c r="P51" s="27">
        <f>FC_OTH_CP_SH_E!P51+FC_OTH_CP_SC_E!P51+FC_OTH_CP_HW_E!P51+FC_OTH_CP_CA_E!P51</f>
        <v>91474.514825776845</v>
      </c>
      <c r="Q51" s="27">
        <f>FC_OTH_CP_SH_E!Q51+FC_OTH_CP_SC_E!Q51+FC_OTH_CP_HW_E!Q51+FC_OTH_CP_CA_E!Q51</f>
        <v>79450.314796751336</v>
      </c>
      <c r="R51" s="27">
        <f>FC_OTH_CP_SH_E!R51+FC_OTH_CP_SC_E!R51+FC_OTH_CP_HW_E!R51+FC_OTH_CP_CA_E!R51</f>
        <v>84862.429480751336</v>
      </c>
      <c r="S51" s="27">
        <f>FC_OTH_CP_SH_E!S51+FC_OTH_CP_SC_E!S51+FC_OTH_CP_HW_E!S51+FC_OTH_CP_CA_E!S51</f>
        <v>85781.626450128038</v>
      </c>
      <c r="T51" s="27">
        <f>FC_OTH_CP_SH_E!T51+FC_OTH_CP_SC_E!T51+FC_OTH_CP_HW_E!T51+FC_OTH_CP_CA_E!T51</f>
        <v>85491.643827473861</v>
      </c>
      <c r="U51" s="27">
        <f>FC_OTH_CP_SH_E!U51+FC_OTH_CP_SC_E!U51+FC_OTH_CP_HW_E!U51+FC_OTH_CP_CA_E!U51</f>
        <v>88719.012804451384</v>
      </c>
      <c r="V51" s="27">
        <f>FC_OTH_CP_SH_E!V51+FC_OTH_CP_SC_E!V51+FC_OTH_CP_HW_E!V51+FC_OTH_CP_CA_E!V51</f>
        <v>85300.750124192375</v>
      </c>
      <c r="W51" s="27">
        <f>FC_OTH_CP_SH_E!W51+FC_OTH_CP_SC_E!W51+FC_OTH_CP_HW_E!W51+FC_OTH_CP_CA_E!W51</f>
        <v>81648.23669080477</v>
      </c>
      <c r="X51" s="27">
        <f>FC_OTH_CP_SH_E!X51+FC_OTH_CP_SC_E!X51+FC_OTH_CP_HW_E!X51+FC_OTH_CP_CA_E!X51</f>
        <v>86738.815251266424</v>
      </c>
      <c r="Y51" s="27">
        <f>FC_OTH_CP_SH_E!Y51+FC_OTH_CP_SC_E!Y51+FC_OTH_CP_HW_E!Y51+FC_OTH_CP_CA_E!Y51</f>
        <v>74302.934240232193</v>
      </c>
      <c r="Z51" s="27">
        <f>FC_OTH_CP_SH_E!Z51+FC_OTH_CP_SC_E!Z51+FC_OTH_CP_HW_E!Z51+FC_OTH_CP_CA_E!Z51</f>
        <v>71232.164662590541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1015.7065877502555</v>
      </c>
      <c r="D52" s="27">
        <f t="shared" ref="D52:X52" si="30">SUM(D53:D54)</f>
        <v>1204.2244467899386</v>
      </c>
      <c r="E52" s="27">
        <f t="shared" si="30"/>
        <v>1325.2962189083387</v>
      </c>
      <c r="F52" s="27">
        <f t="shared" si="30"/>
        <v>1502.8765723280874</v>
      </c>
      <c r="G52" s="27">
        <f t="shared" si="30"/>
        <v>1584.7527198270402</v>
      </c>
      <c r="H52" s="27">
        <f t="shared" si="30"/>
        <v>851.84317086499254</v>
      </c>
      <c r="I52" s="27">
        <f t="shared" si="30"/>
        <v>773.98008571161006</v>
      </c>
      <c r="J52" s="27">
        <f t="shared" si="30"/>
        <v>911.53708542462732</v>
      </c>
      <c r="K52" s="27">
        <f t="shared" si="30"/>
        <v>957.26564176826173</v>
      </c>
      <c r="L52" s="27">
        <f t="shared" si="30"/>
        <v>1145.5744060748702</v>
      </c>
      <c r="M52" s="27">
        <f t="shared" si="30"/>
        <v>1065.0824680549654</v>
      </c>
      <c r="N52" s="27">
        <f t="shared" si="30"/>
        <v>678.568612981775</v>
      </c>
      <c r="O52" s="27">
        <f t="shared" si="30"/>
        <v>685.70266270296406</v>
      </c>
      <c r="P52" s="27">
        <f t="shared" si="30"/>
        <v>941.73464836791777</v>
      </c>
      <c r="Q52" s="27">
        <f t="shared" si="30"/>
        <v>975.14145250773026</v>
      </c>
      <c r="R52" s="27">
        <f t="shared" si="30"/>
        <v>887.07329461364066</v>
      </c>
      <c r="S52" s="27">
        <f t="shared" si="30"/>
        <v>896.10247512506749</v>
      </c>
      <c r="T52" s="27">
        <f t="shared" si="30"/>
        <v>928.2675917167162</v>
      </c>
      <c r="U52" s="27">
        <f t="shared" si="30"/>
        <v>853.76347184031056</v>
      </c>
      <c r="V52" s="27">
        <f t="shared" si="30"/>
        <v>910.58679909027387</v>
      </c>
      <c r="W52" s="27">
        <f t="shared" si="30"/>
        <v>1014.0563666216738</v>
      </c>
      <c r="X52" s="27">
        <f t="shared" si="30"/>
        <v>1139.317403952683</v>
      </c>
      <c r="Y52" s="27">
        <f t="shared" ref="Y52:Z52" si="31">SUM(Y53:Y54)</f>
        <v>1438.945598927718</v>
      </c>
      <c r="Z52" s="27">
        <f t="shared" si="31"/>
        <v>1312.6037332358401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114.54300000000003</v>
      </c>
      <c r="D53" s="8">
        <f>FC_OTH_CP_SH_E!D53+FC_OTH_CP_SC_E!D53+FC_OTH_CP_HW_E!D53+FC_OTH_CP_CA_E!D53</f>
        <v>138.56717159999999</v>
      </c>
      <c r="E53" s="8">
        <f>FC_OTH_CP_SH_E!E53+FC_OTH_CP_SC_E!E53+FC_OTH_CP_HW_E!E53+FC_OTH_CP_CA_E!E53</f>
        <v>130.55945759999994</v>
      </c>
      <c r="F53" s="8">
        <f>FC_OTH_CP_SH_E!F53+FC_OTH_CP_SC_E!F53+FC_OTH_CP_HW_E!F53+FC_OTH_CP_CA_E!F53</f>
        <v>140.71234320000002</v>
      </c>
      <c r="G53" s="8">
        <f>FC_OTH_CP_SH_E!G53+FC_OTH_CP_SC_E!G53+FC_OTH_CP_HW_E!G53+FC_OTH_CP_CA_E!G53</f>
        <v>133.99162919999998</v>
      </c>
      <c r="H53" s="8">
        <f>FC_OTH_CP_SH_E!H53+FC_OTH_CP_SC_E!H53+FC_OTH_CP_HW_E!H53+FC_OTH_CP_CA_E!H53</f>
        <v>237.25793519999988</v>
      </c>
      <c r="I53" s="8">
        <f>FC_OTH_CP_SH_E!I53+FC_OTH_CP_SC_E!I53+FC_OTH_CP_HW_E!I53+FC_OTH_CP_CA_E!I53</f>
        <v>184.03276319999998</v>
      </c>
      <c r="J53" s="8">
        <f>FC_OTH_CP_SH_E!J53+FC_OTH_CP_SC_E!J53+FC_OTH_CP_HW_E!J53+FC_OTH_CP_CA_E!J53</f>
        <v>170.39777039999996</v>
      </c>
      <c r="K53" s="8">
        <f>FC_OTH_CP_SH_E!K53+FC_OTH_CP_SC_E!K53+FC_OTH_CP_HW_E!K53+FC_OTH_CP_CA_E!K53</f>
        <v>139.63280760000004</v>
      </c>
      <c r="L53" s="8">
        <f>FC_OTH_CP_SH_E!L53+FC_OTH_CP_SC_E!L53+FC_OTH_CP_HW_E!L53+FC_OTH_CP_CA_E!L53</f>
        <v>146.70461519999998</v>
      </c>
      <c r="M53" s="8">
        <f>FC_OTH_CP_SH_E!M53+FC_OTH_CP_SC_E!M53+FC_OTH_CP_HW_E!M53+FC_OTH_CP_CA_E!M53</f>
        <v>122.34067559999997</v>
      </c>
      <c r="N53" s="8">
        <f>FC_OTH_CP_SH_E!N53+FC_OTH_CP_SC_E!N53+FC_OTH_CP_HW_E!N53+FC_OTH_CP_CA_E!N53</f>
        <v>100.83542040000003</v>
      </c>
      <c r="O53" s="8">
        <f>FC_OTH_CP_SH_E!O53+FC_OTH_CP_SC_E!O53+FC_OTH_CP_HW_E!O53+FC_OTH_CP_CA_E!O53</f>
        <v>126.94092840000002</v>
      </c>
      <c r="P53" s="8">
        <f>FC_OTH_CP_SH_E!P53+FC_OTH_CP_SC_E!P53+FC_OTH_CP_HW_E!P53+FC_OTH_CP_CA_E!P53</f>
        <v>307.91423519999984</v>
      </c>
      <c r="Q53" s="8">
        <f>FC_OTH_CP_SH_E!Q53+FC_OTH_CP_SC_E!Q53+FC_OTH_CP_HW_E!Q53+FC_OTH_CP_CA_E!Q53</f>
        <v>282.03575399999988</v>
      </c>
      <c r="R53" s="8">
        <f>FC_OTH_CP_SH_E!R53+FC_OTH_CP_SC_E!R53+FC_OTH_CP_HW_E!R53+FC_OTH_CP_CA_E!R53</f>
        <v>359.29487880000005</v>
      </c>
      <c r="S53" s="8">
        <f>FC_OTH_CP_SH_E!S53+FC_OTH_CP_SC_E!S53+FC_OTH_CP_HW_E!S53+FC_OTH_CP_CA_E!S53</f>
        <v>328.57264440000006</v>
      </c>
      <c r="T53" s="8">
        <f>FC_OTH_CP_SH_E!T53+FC_OTH_CP_SC_E!T53+FC_OTH_CP_HW_E!T53+FC_OTH_CP_CA_E!T53</f>
        <v>321.20688600000017</v>
      </c>
      <c r="U53" s="8">
        <f>FC_OTH_CP_SH_E!U53+FC_OTH_CP_SC_E!U53+FC_OTH_CP_HW_E!U53+FC_OTH_CP_CA_E!U53</f>
        <v>330.64677359999996</v>
      </c>
      <c r="V53" s="8">
        <f>FC_OTH_CP_SH_E!V53+FC_OTH_CP_SC_E!V53+FC_OTH_CP_HW_E!V53+FC_OTH_CP_CA_E!V53</f>
        <v>348.72963839999994</v>
      </c>
      <c r="W53" s="8">
        <f>FC_OTH_CP_SH_E!W53+FC_OTH_CP_SC_E!W53+FC_OTH_CP_HW_E!W53+FC_OTH_CP_CA_E!W53</f>
        <v>349.85910959999995</v>
      </c>
      <c r="X53" s="8">
        <f>FC_OTH_CP_SH_E!X53+FC_OTH_CP_SC_E!X53+FC_OTH_CP_HW_E!X53+FC_OTH_CP_CA_E!X53</f>
        <v>357.08175360000007</v>
      </c>
      <c r="Y53" s="8">
        <f>FC_OTH_CP_SH_E!Y53+FC_OTH_CP_SC_E!Y53+FC_OTH_CP_HW_E!Y53+FC_OTH_CP_CA_E!Y53</f>
        <v>438.10561079999991</v>
      </c>
      <c r="Z53" s="8">
        <f>FC_OTH_CP_SH_E!Z53+FC_OTH_CP_SC_E!Z53+FC_OTH_CP_HW_E!Z53+FC_OTH_CP_CA_E!Z53</f>
        <v>431.06417640000001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901.16358775025549</v>
      </c>
      <c r="D54" s="45">
        <f>FC_OTH_CP_SH_E!D54+FC_OTH_CP_SC_E!D54+FC_OTH_CP_HW_E!D54+FC_OTH_CP_CA_E!D54</f>
        <v>1065.6572751899387</v>
      </c>
      <c r="E54" s="45">
        <f>FC_OTH_CP_SH_E!E54+FC_OTH_CP_SC_E!E54+FC_OTH_CP_HW_E!E54+FC_OTH_CP_CA_E!E54</f>
        <v>1194.7367613083388</v>
      </c>
      <c r="F54" s="45">
        <f>FC_OTH_CP_SH_E!F54+FC_OTH_CP_SC_E!F54+FC_OTH_CP_HW_E!F54+FC_OTH_CP_CA_E!F54</f>
        <v>1362.1642291280873</v>
      </c>
      <c r="G54" s="45">
        <f>FC_OTH_CP_SH_E!G54+FC_OTH_CP_SC_E!G54+FC_OTH_CP_HW_E!G54+FC_OTH_CP_CA_E!G54</f>
        <v>1450.7610906270402</v>
      </c>
      <c r="H54" s="45">
        <f>FC_OTH_CP_SH_E!H54+FC_OTH_CP_SC_E!H54+FC_OTH_CP_HW_E!H54+FC_OTH_CP_CA_E!H54</f>
        <v>614.58523566499264</v>
      </c>
      <c r="I54" s="45">
        <f>FC_OTH_CP_SH_E!I54+FC_OTH_CP_SC_E!I54+FC_OTH_CP_HW_E!I54+FC_OTH_CP_CA_E!I54</f>
        <v>589.94732251161008</v>
      </c>
      <c r="J54" s="45">
        <f>FC_OTH_CP_SH_E!J54+FC_OTH_CP_SC_E!J54+FC_OTH_CP_HW_E!J54+FC_OTH_CP_CA_E!J54</f>
        <v>741.13931502462731</v>
      </c>
      <c r="K54" s="45">
        <f>FC_OTH_CP_SH_E!K54+FC_OTH_CP_SC_E!K54+FC_OTH_CP_HW_E!K54+FC_OTH_CP_CA_E!K54</f>
        <v>817.63283416826164</v>
      </c>
      <c r="L54" s="45">
        <f>FC_OTH_CP_SH_E!L54+FC_OTH_CP_SC_E!L54+FC_OTH_CP_HW_E!L54+FC_OTH_CP_CA_E!L54</f>
        <v>998.8697908748702</v>
      </c>
      <c r="M54" s="45">
        <f>FC_OTH_CP_SH_E!M54+FC_OTH_CP_SC_E!M54+FC_OTH_CP_HW_E!M54+FC_OTH_CP_CA_E!M54</f>
        <v>942.74179245496532</v>
      </c>
      <c r="N54" s="45">
        <f>FC_OTH_CP_SH_E!N54+FC_OTH_CP_SC_E!N54+FC_OTH_CP_HW_E!N54+FC_OTH_CP_CA_E!N54</f>
        <v>577.73319258177492</v>
      </c>
      <c r="O54" s="45">
        <f>FC_OTH_CP_SH_E!O54+FC_OTH_CP_SC_E!O54+FC_OTH_CP_HW_E!O54+FC_OTH_CP_CA_E!O54</f>
        <v>558.76173430296399</v>
      </c>
      <c r="P54" s="45">
        <f>FC_OTH_CP_SH_E!P54+FC_OTH_CP_SC_E!P54+FC_OTH_CP_HW_E!P54+FC_OTH_CP_CA_E!P54</f>
        <v>633.82041316791799</v>
      </c>
      <c r="Q54" s="45">
        <f>FC_OTH_CP_SH_E!Q54+FC_OTH_CP_SC_E!Q54+FC_OTH_CP_HW_E!Q54+FC_OTH_CP_CA_E!Q54</f>
        <v>693.10569850773038</v>
      </c>
      <c r="R54" s="45">
        <f>FC_OTH_CP_SH_E!R54+FC_OTH_CP_SC_E!R54+FC_OTH_CP_HW_E!R54+FC_OTH_CP_CA_E!R54</f>
        <v>527.77841581364066</v>
      </c>
      <c r="S54" s="45">
        <f>FC_OTH_CP_SH_E!S54+FC_OTH_CP_SC_E!S54+FC_OTH_CP_HW_E!S54+FC_OTH_CP_CA_E!S54</f>
        <v>567.52983072506743</v>
      </c>
      <c r="T54" s="45">
        <f>FC_OTH_CP_SH_E!T54+FC_OTH_CP_SC_E!T54+FC_OTH_CP_HW_E!T54+FC_OTH_CP_CA_E!T54</f>
        <v>607.06070571671603</v>
      </c>
      <c r="U54" s="45">
        <f>FC_OTH_CP_SH_E!U54+FC_OTH_CP_SC_E!U54+FC_OTH_CP_HW_E!U54+FC_OTH_CP_CA_E!U54</f>
        <v>523.1166982403106</v>
      </c>
      <c r="V54" s="45">
        <f>FC_OTH_CP_SH_E!V54+FC_OTH_CP_SC_E!V54+FC_OTH_CP_HW_E!V54+FC_OTH_CP_CA_E!V54</f>
        <v>561.85716069027399</v>
      </c>
      <c r="W54" s="45">
        <f>FC_OTH_CP_SH_E!W54+FC_OTH_CP_SC_E!W54+FC_OTH_CP_HW_E!W54+FC_OTH_CP_CA_E!W54</f>
        <v>664.19725702167386</v>
      </c>
      <c r="X54" s="45">
        <f>FC_OTH_CP_SH_E!X54+FC_OTH_CP_SC_E!X54+FC_OTH_CP_HW_E!X54+FC_OTH_CP_CA_E!X54</f>
        <v>782.2356503526828</v>
      </c>
      <c r="Y54" s="45">
        <f>FC_OTH_CP_SH_E!Y54+FC_OTH_CP_SC_E!Y54+FC_OTH_CP_HW_E!Y54+FC_OTH_CP_CA_E!Y54</f>
        <v>1000.8399881277181</v>
      </c>
      <c r="Z54" s="45">
        <f>FC_OTH_CP_SH_E!Z54+FC_OTH_CP_SC_E!Z54+FC_OTH_CP_HW_E!Z54+FC_OTH_CP_CA_E!Z54</f>
        <v>881.53955683584013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4134.2660372213395</v>
      </c>
      <c r="D61" s="49">
        <f t="shared" ref="D61:X61" si="33">SUM(D62:D72)</f>
        <v>4762.701856201551</v>
      </c>
      <c r="E61" s="49">
        <f t="shared" si="33"/>
        <v>4971.6165380432449</v>
      </c>
      <c r="F61" s="49">
        <f t="shared" si="33"/>
        <v>7942.3621476513472</v>
      </c>
      <c r="G61" s="49">
        <f t="shared" si="33"/>
        <v>9399.511331365291</v>
      </c>
      <c r="H61" s="49">
        <f t="shared" si="33"/>
        <v>9598.8817975272523</v>
      </c>
      <c r="I61" s="49">
        <f t="shared" si="33"/>
        <v>10039.079489425034</v>
      </c>
      <c r="J61" s="49">
        <f t="shared" si="33"/>
        <v>10811.549578670494</v>
      </c>
      <c r="K61" s="49">
        <f t="shared" si="33"/>
        <v>12409.885136802861</v>
      </c>
      <c r="L61" s="49">
        <f t="shared" si="33"/>
        <v>13161.508719442334</v>
      </c>
      <c r="M61" s="49">
        <f t="shared" si="33"/>
        <v>15223.37717282499</v>
      </c>
      <c r="N61" s="49">
        <f t="shared" si="33"/>
        <v>12314.592252239892</v>
      </c>
      <c r="O61" s="49">
        <f t="shared" si="33"/>
        <v>13874.448670141572</v>
      </c>
      <c r="P61" s="49">
        <f t="shared" si="33"/>
        <v>14714.1704519836</v>
      </c>
      <c r="Q61" s="49">
        <f t="shared" si="33"/>
        <v>13116.39789859622</v>
      </c>
      <c r="R61" s="49">
        <f t="shared" si="33"/>
        <v>14355.112737366298</v>
      </c>
      <c r="S61" s="49">
        <f t="shared" si="33"/>
        <v>14953.143743303848</v>
      </c>
      <c r="T61" s="49">
        <f t="shared" si="33"/>
        <v>15946.670400217672</v>
      </c>
      <c r="U61" s="49">
        <f t="shared" si="33"/>
        <v>16519.997599754734</v>
      </c>
      <c r="V61" s="49">
        <f t="shared" si="33"/>
        <v>16785.647090505841</v>
      </c>
      <c r="W61" s="49">
        <f t="shared" si="33"/>
        <v>16548.376514424428</v>
      </c>
      <c r="X61" s="49">
        <f t="shared" si="33"/>
        <v>18747.603910498412</v>
      </c>
      <c r="Y61" s="49">
        <f t="shared" ref="Y61:Z61" si="34">SUM(Y62:Y72)</f>
        <v>17895.490595671759</v>
      </c>
      <c r="Z61" s="49">
        <f t="shared" si="34"/>
        <v>18165.336516633801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2900.0160000000001</v>
      </c>
      <c r="D62" s="52">
        <f>FC_OTH_CP_SH_E!D62+FC_OTH_CP_SC_E!D62+FC_OTH_CP_HW_E!D62+FC_OTH_CP_CA_E!D62</f>
        <v>3316.207910399999</v>
      </c>
      <c r="E62" s="52">
        <f>FC_OTH_CP_SH_E!E62+FC_OTH_CP_SC_E!E62+FC_OTH_CP_HW_E!E62+FC_OTH_CP_CA_E!E62</f>
        <v>3379.9364928</v>
      </c>
      <c r="F62" s="52">
        <f>FC_OTH_CP_SH_E!F62+FC_OTH_CP_SC_E!F62+FC_OTH_CP_HW_E!F62+FC_OTH_CP_CA_E!F62</f>
        <v>5741.568403199999</v>
      </c>
      <c r="G62" s="52">
        <f>FC_OTH_CP_SH_E!G62+FC_OTH_CP_SC_E!G62+FC_OTH_CP_HW_E!G62+FC_OTH_CP_CA_E!G62</f>
        <v>6955.1758079999972</v>
      </c>
      <c r="H62" s="52">
        <f>FC_OTH_CP_SH_E!H62+FC_OTH_CP_SC_E!H62+FC_OTH_CP_HW_E!H62+FC_OTH_CP_CA_E!H62</f>
        <v>7861.2613631999993</v>
      </c>
      <c r="I62" s="52">
        <f>FC_OTH_CP_SH_E!I62+FC_OTH_CP_SC_E!I62+FC_OTH_CP_HW_E!I62+FC_OTH_CP_CA_E!I62</f>
        <v>8099.6791680000006</v>
      </c>
      <c r="J62" s="52">
        <f>FC_OTH_CP_SH_E!J62+FC_OTH_CP_SC_E!J62+FC_OTH_CP_HW_E!J62+FC_OTH_CP_CA_E!J62</f>
        <v>8571.3812352000023</v>
      </c>
      <c r="K62" s="52">
        <f>FC_OTH_CP_SH_E!K62+FC_OTH_CP_SC_E!K62+FC_OTH_CP_HW_E!K62+FC_OTH_CP_CA_E!K62</f>
        <v>10039.800153599999</v>
      </c>
      <c r="L62" s="52">
        <f>FC_OTH_CP_SH_E!L62+FC_OTH_CP_SC_E!L62+FC_OTH_CP_HW_E!L62+FC_OTH_CP_CA_E!L62</f>
        <v>10381.082745600002</v>
      </c>
      <c r="M62" s="52">
        <f>FC_OTH_CP_SH_E!M62+FC_OTH_CP_SC_E!M62+FC_OTH_CP_HW_E!M62+FC_OTH_CP_CA_E!M62</f>
        <v>12393.907948800002</v>
      </c>
      <c r="N62" s="52">
        <f>FC_OTH_CP_SH_E!N62+FC_OTH_CP_SC_E!N62+FC_OTH_CP_HW_E!N62+FC_OTH_CP_CA_E!N62</f>
        <v>9831.0070656000062</v>
      </c>
      <c r="O62" s="52">
        <f>FC_OTH_CP_SH_E!O62+FC_OTH_CP_SC_E!O62+FC_OTH_CP_HW_E!O62+FC_OTH_CP_CA_E!O62</f>
        <v>11007.238233599996</v>
      </c>
      <c r="P62" s="52">
        <f>FC_OTH_CP_SH_E!P62+FC_OTH_CP_SC_E!P62+FC_OTH_CP_HW_E!P62+FC_OTH_CP_CA_E!P62</f>
        <v>11755.700409600002</v>
      </c>
      <c r="Q62" s="52">
        <f>FC_OTH_CP_SH_E!Q62+FC_OTH_CP_SC_E!Q62+FC_OTH_CP_HW_E!Q62+FC_OTH_CP_CA_E!Q62</f>
        <v>10096.0481664</v>
      </c>
      <c r="R62" s="52">
        <f>FC_OTH_CP_SH_E!R62+FC_OTH_CP_SC_E!R62+FC_OTH_CP_HW_E!R62+FC_OTH_CP_CA_E!R62</f>
        <v>11416.766054399992</v>
      </c>
      <c r="S62" s="52">
        <f>FC_OTH_CP_SH_E!S62+FC_OTH_CP_SC_E!S62+FC_OTH_CP_HW_E!S62+FC_OTH_CP_CA_E!S62</f>
        <v>11682.78814079999</v>
      </c>
      <c r="T62" s="52">
        <f>FC_OTH_CP_SH_E!T62+FC_OTH_CP_SC_E!T62+FC_OTH_CP_HW_E!T62+FC_OTH_CP_CA_E!T62</f>
        <v>12452.046566399991</v>
      </c>
      <c r="U62" s="52">
        <f>FC_OTH_CP_SH_E!U62+FC_OTH_CP_SC_E!U62+FC_OTH_CP_HW_E!U62+FC_OTH_CP_CA_E!U62</f>
        <v>13308.029683200004</v>
      </c>
      <c r="V62" s="52">
        <f>FC_OTH_CP_SH_E!V62+FC_OTH_CP_SC_E!V62+FC_OTH_CP_HW_E!V62+FC_OTH_CP_CA_E!V62</f>
        <v>13472.013139200004</v>
      </c>
      <c r="W62" s="52">
        <f>FC_OTH_CP_SH_E!W62+FC_OTH_CP_SC_E!W62+FC_OTH_CP_HW_E!W62+FC_OTH_CP_CA_E!W62</f>
        <v>13216.376275200002</v>
      </c>
      <c r="X62" s="52">
        <f>FC_OTH_CP_SH_E!X62+FC_OTH_CP_SC_E!X62+FC_OTH_CP_HW_E!X62+FC_OTH_CP_CA_E!X62</f>
        <v>14976.3608064</v>
      </c>
      <c r="Y62" s="52">
        <f>FC_OTH_CP_SH_E!Y62+FC_OTH_CP_SC_E!Y62+FC_OTH_CP_HW_E!Y62+FC_OTH_CP_CA_E!Y62</f>
        <v>13777.423027199988</v>
      </c>
      <c r="Z62" s="52">
        <f>FC_OTH_CP_SH_E!Z62+FC_OTH_CP_SC_E!Z62+FC_OTH_CP_HW_E!Z62+FC_OTH_CP_CA_E!Z62</f>
        <v>14051.606687999983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22.147775999999997</v>
      </c>
      <c r="D63" s="52">
        <f>FC_OTH_CP_SH_E!D63+FC_OTH_CP_SC_E!D63+FC_OTH_CP_HW_E!D63+FC_OTH_CP_CA_E!D63</f>
        <v>22.147776</v>
      </c>
      <c r="E63" s="52">
        <f>FC_OTH_CP_SH_E!E63+FC_OTH_CP_SC_E!E63+FC_OTH_CP_HW_E!E63+FC_OTH_CP_CA_E!E63</f>
        <v>28.924156799999995</v>
      </c>
      <c r="F63" s="52">
        <f>FC_OTH_CP_SH_E!F63+FC_OTH_CP_SC_E!F63+FC_OTH_CP_HW_E!F63+FC_OTH_CP_CA_E!F63</f>
        <v>61.068067199999994</v>
      </c>
      <c r="G63" s="52">
        <f>FC_OTH_CP_SH_E!G63+FC_OTH_CP_SC_E!G63+FC_OTH_CP_HW_E!G63+FC_OTH_CP_CA_E!G63</f>
        <v>63.302399999999992</v>
      </c>
      <c r="H63" s="52">
        <f>FC_OTH_CP_SH_E!H63+FC_OTH_CP_SC_E!H63+FC_OTH_CP_HW_E!H63+FC_OTH_CP_CA_E!H63</f>
        <v>68.572223999999963</v>
      </c>
      <c r="I63" s="52">
        <f>FC_OTH_CP_SH_E!I63+FC_OTH_CP_SC_E!I63+FC_OTH_CP_HW_E!I63+FC_OTH_CP_CA_E!I63</f>
        <v>70.679750399999989</v>
      </c>
      <c r="J63" s="52">
        <f>FC_OTH_CP_SH_E!J63+FC_OTH_CP_SC_E!J63+FC_OTH_CP_HW_E!J63+FC_OTH_CP_CA_E!J63</f>
        <v>75.71450879999999</v>
      </c>
      <c r="K63" s="52">
        <f>FC_OTH_CP_SH_E!K63+FC_OTH_CP_SC_E!K63+FC_OTH_CP_HW_E!K63+FC_OTH_CP_CA_E!K63</f>
        <v>103.7115072</v>
      </c>
      <c r="L63" s="52">
        <f>FC_OTH_CP_SH_E!L63+FC_OTH_CP_SC_E!L63+FC_OTH_CP_HW_E!L63+FC_OTH_CP_CA_E!L63</f>
        <v>100.5427584</v>
      </c>
      <c r="M63" s="52">
        <f>FC_OTH_CP_SH_E!M63+FC_OTH_CP_SC_E!M63+FC_OTH_CP_HW_E!M63+FC_OTH_CP_CA_E!M63</f>
        <v>99.213004799999965</v>
      </c>
      <c r="N63" s="52">
        <f>FC_OTH_CP_SH_E!N63+FC_OTH_CP_SC_E!N63+FC_OTH_CP_HW_E!N63+FC_OTH_CP_CA_E!N63</f>
        <v>94.576608000000022</v>
      </c>
      <c r="O63" s="52">
        <f>FC_OTH_CP_SH_E!O63+FC_OTH_CP_SC_E!O63+FC_OTH_CP_HW_E!O63+FC_OTH_CP_CA_E!O63</f>
        <v>275.31262080000005</v>
      </c>
      <c r="P63" s="52">
        <f>FC_OTH_CP_SH_E!P63+FC_OTH_CP_SC_E!P63+FC_OTH_CP_HW_E!P63+FC_OTH_CP_CA_E!P63</f>
        <v>197.69016960000005</v>
      </c>
      <c r="Q63" s="52">
        <f>FC_OTH_CP_SH_E!Q63+FC_OTH_CP_SC_E!Q63+FC_OTH_CP_HW_E!Q63+FC_OTH_CP_CA_E!Q63</f>
        <v>196.96924799999999</v>
      </c>
      <c r="R63" s="52">
        <f>FC_OTH_CP_SH_E!R63+FC_OTH_CP_SC_E!R63+FC_OTH_CP_HW_E!R63+FC_OTH_CP_CA_E!R63</f>
        <v>207.97217279999995</v>
      </c>
      <c r="S63" s="52">
        <f>FC_OTH_CP_SH_E!S63+FC_OTH_CP_SC_E!S63+FC_OTH_CP_HW_E!S63+FC_OTH_CP_CA_E!S63</f>
        <v>190.88294399999995</v>
      </c>
      <c r="T63" s="52">
        <f>FC_OTH_CP_SH_E!T63+FC_OTH_CP_SC_E!T63+FC_OTH_CP_HW_E!T63+FC_OTH_CP_CA_E!T63</f>
        <v>195.68021760000002</v>
      </c>
      <c r="U63" s="52">
        <f>FC_OTH_CP_SH_E!U63+FC_OTH_CP_SC_E!U63+FC_OTH_CP_HW_E!U63+FC_OTH_CP_CA_E!U63</f>
        <v>206.42993280000005</v>
      </c>
      <c r="V63" s="52">
        <f>FC_OTH_CP_SH_E!V63+FC_OTH_CP_SC_E!V63+FC_OTH_CP_HW_E!V63+FC_OTH_CP_CA_E!V63</f>
        <v>187.62670080000007</v>
      </c>
      <c r="W63" s="52">
        <f>FC_OTH_CP_SH_E!W63+FC_OTH_CP_SC_E!W63+FC_OTH_CP_HW_E!W63+FC_OTH_CP_CA_E!W63</f>
        <v>133.7257152</v>
      </c>
      <c r="X63" s="52">
        <f>FC_OTH_CP_SH_E!X63+FC_OTH_CP_SC_E!X63+FC_OTH_CP_HW_E!X63+FC_OTH_CP_CA_E!X63</f>
        <v>166.18694400000004</v>
      </c>
      <c r="Y63" s="52">
        <f>FC_OTH_CP_SH_E!Y63+FC_OTH_CP_SC_E!Y63+FC_OTH_CP_HW_E!Y63+FC_OTH_CP_CA_E!Y63</f>
        <v>166.06638719999998</v>
      </c>
      <c r="Z63" s="52">
        <f>FC_OTH_CP_SH_E!Z63+FC_OTH_CP_SC_E!Z63+FC_OTH_CP_HW_E!Z63+FC_OTH_CP_CA_E!Z63</f>
        <v>187.55573759999999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335.60234122133915</v>
      </c>
      <c r="D64" s="52">
        <f>FC_OTH_CP_SH_E!D64+FC_OTH_CP_SC_E!D64+FC_OTH_CP_HW_E!D64+FC_OTH_CP_CA_E!D64</f>
        <v>367.04632980155208</v>
      </c>
      <c r="E64" s="52">
        <f>FC_OTH_CP_SH_E!E64+FC_OTH_CP_SC_E!E64+FC_OTH_CP_HW_E!E64+FC_OTH_CP_CA_E!E64</f>
        <v>380.95580844324525</v>
      </c>
      <c r="F64" s="52">
        <f>FC_OTH_CP_SH_E!F64+FC_OTH_CP_SC_E!F64+FC_OTH_CP_HW_E!F64+FC_OTH_CP_CA_E!F64</f>
        <v>793.22523725134806</v>
      </c>
      <c r="G64" s="52">
        <f>FC_OTH_CP_SH_E!G64+FC_OTH_CP_SC_E!G64+FC_OTH_CP_HW_E!G64+FC_OTH_CP_CA_E!G64</f>
        <v>872.35444304529426</v>
      </c>
      <c r="H64" s="52">
        <f>FC_OTH_CP_SH_E!H64+FC_OTH_CP_SC_E!H64+FC_OTH_CP_HW_E!H64+FC_OTH_CP_CA_E!H64</f>
        <v>822.61433976725471</v>
      </c>
      <c r="I64" s="52">
        <f>FC_OTH_CP_SH_E!I64+FC_OTH_CP_SC_E!I64+FC_OTH_CP_HW_E!I64+FC_OTH_CP_CA_E!I64</f>
        <v>898.50977678503352</v>
      </c>
      <c r="J64" s="52">
        <f>FC_OTH_CP_SH_E!J64+FC_OTH_CP_SC_E!J64+FC_OTH_CP_HW_E!J64+FC_OTH_CP_CA_E!J64</f>
        <v>915.26291963049232</v>
      </c>
      <c r="K64" s="52">
        <f>FC_OTH_CP_SH_E!K64+FC_OTH_CP_SC_E!K64+FC_OTH_CP_HW_E!K64+FC_OTH_CP_CA_E!K64</f>
        <v>876.67449760286172</v>
      </c>
      <c r="L64" s="52">
        <f>FC_OTH_CP_SH_E!L64+FC_OTH_CP_SC_E!L64+FC_OTH_CP_HW_E!L64+FC_OTH_CP_CA_E!L64</f>
        <v>919.95895688233054</v>
      </c>
      <c r="M64" s="52">
        <f>FC_OTH_CP_SH_E!M64+FC_OTH_CP_SC_E!M64+FC_OTH_CP_HW_E!M64+FC_OTH_CP_CA_E!M64</f>
        <v>1024.1689425849911</v>
      </c>
      <c r="N64" s="52">
        <f>FC_OTH_CP_SH_E!N64+FC_OTH_CP_SC_E!N64+FC_OTH_CP_HW_E!N64+FC_OTH_CP_CA_E!N64</f>
        <v>1166.0664155998863</v>
      </c>
      <c r="O64" s="52">
        <f>FC_OTH_CP_SH_E!O64+FC_OTH_CP_SC_E!O64+FC_OTH_CP_HW_E!O64+FC_OTH_CP_CA_E!O64</f>
        <v>1389.9729480615756</v>
      </c>
      <c r="P64" s="52">
        <f>FC_OTH_CP_SH_E!P64+FC_OTH_CP_SC_E!P64+FC_OTH_CP_HW_E!P64+FC_OTH_CP_CA_E!P64</f>
        <v>1489.370762863598</v>
      </c>
      <c r="Q64" s="52">
        <f>FC_OTH_CP_SH_E!Q64+FC_OTH_CP_SC_E!Q64+FC_OTH_CP_HW_E!Q64+FC_OTH_CP_CA_E!Q64</f>
        <v>1579.0249883562196</v>
      </c>
      <c r="R64" s="52">
        <f>FC_OTH_CP_SH_E!R64+FC_OTH_CP_SC_E!R64+FC_OTH_CP_HW_E!R64+FC_OTH_CP_CA_E!R64</f>
        <v>1600.237256886307</v>
      </c>
      <c r="S64" s="52">
        <f>FC_OTH_CP_SH_E!S64+FC_OTH_CP_SC_E!S64+FC_OTH_CP_HW_E!S64+FC_OTH_CP_CA_E!S64</f>
        <v>1816.0132946638594</v>
      </c>
      <c r="T64" s="52">
        <f>FC_OTH_CP_SH_E!T64+FC_OTH_CP_SC_E!T64+FC_OTH_CP_HW_E!T64+FC_OTH_CP_CA_E!T64</f>
        <v>1899.7560832576798</v>
      </c>
      <c r="U64" s="52">
        <f>FC_OTH_CP_SH_E!U64+FC_OTH_CP_SC_E!U64+FC_OTH_CP_HW_E!U64+FC_OTH_CP_CA_E!U64</f>
        <v>1980.0374679147274</v>
      </c>
      <c r="V64" s="52">
        <f>FC_OTH_CP_SH_E!V64+FC_OTH_CP_SC_E!V64+FC_OTH_CP_HW_E!V64+FC_OTH_CP_CA_E!V64</f>
        <v>2030.7988028258376</v>
      </c>
      <c r="W64" s="52">
        <f>FC_OTH_CP_SH_E!W64+FC_OTH_CP_SC_E!W64+FC_OTH_CP_HW_E!W64+FC_OTH_CP_CA_E!W64</f>
        <v>2104.3542917044238</v>
      </c>
      <c r="X64" s="52">
        <f>FC_OTH_CP_SH_E!X64+FC_OTH_CP_SC_E!X64+FC_OTH_CP_HW_E!X64+FC_OTH_CP_CA_E!X64</f>
        <v>2359.1777764184103</v>
      </c>
      <c r="Y64" s="52">
        <f>FC_OTH_CP_SH_E!Y64+FC_OTH_CP_SC_E!Y64+FC_OTH_CP_HW_E!Y64+FC_OTH_CP_CA_E!Y64</f>
        <v>2422.7540550317681</v>
      </c>
      <c r="Z64" s="52">
        <f>FC_OTH_CP_SH_E!Z64+FC_OTH_CP_SC_E!Z64+FC_OTH_CP_HW_E!Z64+FC_OTH_CP_CA_E!Z64</f>
        <v>2632.4427793538152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876.49992000000043</v>
      </c>
      <c r="D65" s="52">
        <f>FC_OTH_CP_SH_E!D65+FC_OTH_CP_SC_E!D65+FC_OTH_CP_HW_E!D65+FC_OTH_CP_CA_E!D65</f>
        <v>1057.2998400000001</v>
      </c>
      <c r="E65" s="52">
        <f>FC_OTH_CP_SH_E!E65+FC_OTH_CP_SC_E!E65+FC_OTH_CP_HW_E!E65+FC_OTH_CP_CA_E!E65</f>
        <v>1181.80008</v>
      </c>
      <c r="F65" s="52">
        <f>FC_OTH_CP_SH_E!F65+FC_OTH_CP_SC_E!F65+FC_OTH_CP_HW_E!F65+FC_OTH_CP_CA_E!F65</f>
        <v>1346.50044</v>
      </c>
      <c r="G65" s="52">
        <f>FC_OTH_CP_SH_E!G65+FC_OTH_CP_SC_E!G65+FC_OTH_CP_HW_E!G65+FC_OTH_CP_CA_E!G65</f>
        <v>1445.9000399999998</v>
      </c>
      <c r="H65" s="52">
        <f>FC_OTH_CP_SH_E!H65+FC_OTH_CP_SC_E!H65+FC_OTH_CP_HW_E!H65+FC_OTH_CP_CA_E!H65</f>
        <v>690.50015999999982</v>
      </c>
      <c r="I65" s="52">
        <f>FC_OTH_CP_SH_E!I65+FC_OTH_CP_SC_E!I65+FC_OTH_CP_HW_E!I65+FC_OTH_CP_CA_E!I65</f>
        <v>681.60023999999999</v>
      </c>
      <c r="J65" s="52">
        <f>FC_OTH_CP_SH_E!J65+FC_OTH_CP_SC_E!J65+FC_OTH_CP_HW_E!J65+FC_OTH_CP_CA_E!J65</f>
        <v>826.84764000000018</v>
      </c>
      <c r="K65" s="52">
        <f>FC_OTH_CP_SH_E!K65+FC_OTH_CP_SC_E!K65+FC_OTH_CP_HW_E!K65+FC_OTH_CP_CA_E!K65</f>
        <v>916.63415999999995</v>
      </c>
      <c r="L65" s="52">
        <f>FC_OTH_CP_SH_E!L65+FC_OTH_CP_SC_E!L65+FC_OTH_CP_HW_E!L65+FC_OTH_CP_CA_E!L65</f>
        <v>1064.5801200000003</v>
      </c>
      <c r="M65" s="52">
        <f>FC_OTH_CP_SH_E!M65+FC_OTH_CP_SC_E!M65+FC_OTH_CP_HW_E!M65+FC_OTH_CP_CA_E!M65</f>
        <v>1054.4576399999992</v>
      </c>
      <c r="N65" s="52">
        <f>FC_OTH_CP_SH_E!N65+FC_OTH_CP_SC_E!N65+FC_OTH_CP_HW_E!N65+FC_OTH_CP_CA_E!N65</f>
        <v>678.5265599999999</v>
      </c>
      <c r="O65" s="52">
        <f>FC_OTH_CP_SH_E!O65+FC_OTH_CP_SC_E!O65+FC_OTH_CP_HW_E!O65+FC_OTH_CP_CA_E!O65</f>
        <v>652.17024000000004</v>
      </c>
      <c r="P65" s="52">
        <f>FC_OTH_CP_SH_E!P65+FC_OTH_CP_SC_E!P65+FC_OTH_CP_HW_E!P65+FC_OTH_CP_CA_E!P65</f>
        <v>727.50743999999997</v>
      </c>
      <c r="Q65" s="52">
        <f>FC_OTH_CP_SH_E!Q65+FC_OTH_CP_SC_E!Q65+FC_OTH_CP_HW_E!Q65+FC_OTH_CP_CA_E!Q65</f>
        <v>669.3944399999998</v>
      </c>
      <c r="R65" s="52">
        <f>FC_OTH_CP_SH_E!R65+FC_OTH_CP_SC_E!R65+FC_OTH_CP_HW_E!R65+FC_OTH_CP_CA_E!R65</f>
        <v>553.86360000000002</v>
      </c>
      <c r="S65" s="52">
        <f>FC_OTH_CP_SH_E!S65+FC_OTH_CP_SC_E!S65+FC_OTH_CP_HW_E!S65+FC_OTH_CP_CA_E!S65</f>
        <v>623.21759999999995</v>
      </c>
      <c r="T65" s="52">
        <f>FC_OTH_CP_SH_E!T65+FC_OTH_CP_SC_E!T65+FC_OTH_CP_HW_E!T65+FC_OTH_CP_CA_E!T65</f>
        <v>679.34915999999964</v>
      </c>
      <c r="U65" s="52">
        <f>FC_OTH_CP_SH_E!U65+FC_OTH_CP_SC_E!U65+FC_OTH_CP_HW_E!U65+FC_OTH_CP_CA_E!U65</f>
        <v>607.06476000000009</v>
      </c>
      <c r="V65" s="52">
        <f>FC_OTH_CP_SH_E!V65+FC_OTH_CP_SC_E!V65+FC_OTH_CP_HW_E!V65+FC_OTH_CP_CA_E!V65</f>
        <v>658.96127999999953</v>
      </c>
      <c r="W65" s="52">
        <f>FC_OTH_CP_SH_E!W65+FC_OTH_CP_SC_E!W65+FC_OTH_CP_HW_E!W65+FC_OTH_CP_CA_E!W65</f>
        <v>703.58832000000041</v>
      </c>
      <c r="X65" s="52">
        <f>FC_OTH_CP_SH_E!X65+FC_OTH_CP_SC_E!X65+FC_OTH_CP_HW_E!X65+FC_OTH_CP_CA_E!X65</f>
        <v>837.09143999999981</v>
      </c>
      <c r="Y65" s="52">
        <f>FC_OTH_CP_SH_E!Y65+FC_OTH_CP_SC_E!Y65+FC_OTH_CP_HW_E!Y65+FC_OTH_CP_CA_E!Y65</f>
        <v>1081.6952400000002</v>
      </c>
      <c r="Z65" s="52">
        <f>FC_OTH_CP_SH_E!Z65+FC_OTH_CP_SC_E!Z65+FC_OTH_CP_HW_E!Z65+FC_OTH_CP_CA_E!Z65</f>
        <v>921.0596399999996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6.0503414399999986</v>
      </c>
      <c r="I67" s="52">
        <f>FC_OTH_CP_SH_E!I67+FC_OTH_CP_SC_E!I67+FC_OTH_CP_HW_E!I67+FC_OTH_CP_CA_E!I67</f>
        <v>7.3825991999999996</v>
      </c>
      <c r="J67" s="52">
        <f>FC_OTH_CP_SH_E!J67+FC_OTH_CP_SC_E!J67+FC_OTH_CP_HW_E!J67+FC_OTH_CP_CA_E!J67</f>
        <v>8.8392384000000011</v>
      </c>
      <c r="K67" s="52">
        <f>FC_OTH_CP_SH_E!K67+FC_OTH_CP_SC_E!K67+FC_OTH_CP_HW_E!K67+FC_OTH_CP_CA_E!K67</f>
        <v>10.639965599999998</v>
      </c>
      <c r="L67" s="52">
        <f>FC_OTH_CP_SH_E!L67+FC_OTH_CP_SC_E!L67+FC_OTH_CP_HW_E!L67+FC_OTH_CP_CA_E!L67</f>
        <v>10.265291999999997</v>
      </c>
      <c r="M67" s="52">
        <f>FC_OTH_CP_SH_E!M67+FC_OTH_CP_SC_E!M67+FC_OTH_CP_HW_E!M67+FC_OTH_CP_CA_E!M67</f>
        <v>13.062600000000005</v>
      </c>
      <c r="N67" s="52">
        <f>FC_OTH_CP_SH_E!N67+FC_OTH_CP_SC_E!N67+FC_OTH_CP_HW_E!N67+FC_OTH_CP_CA_E!N67</f>
        <v>15.750309599999991</v>
      </c>
      <c r="O67" s="52">
        <f>FC_OTH_CP_SH_E!O67+FC_OTH_CP_SC_E!O67+FC_OTH_CP_HW_E!O67+FC_OTH_CP_CA_E!O67</f>
        <v>18.021035519999998</v>
      </c>
      <c r="P67" s="52">
        <f>FC_OTH_CP_SH_E!P67+FC_OTH_CP_SC_E!P67+FC_OTH_CP_HW_E!P67+FC_OTH_CP_CA_E!P67</f>
        <v>16.950284639999992</v>
      </c>
      <c r="Q67" s="52">
        <f>FC_OTH_CP_SH_E!Q67+FC_OTH_CP_SC_E!Q67+FC_OTH_CP_HW_E!Q67+FC_OTH_CP_CA_E!Q67</f>
        <v>16.228974239999999</v>
      </c>
      <c r="R67" s="52">
        <f>FC_OTH_CP_SH_E!R67+FC_OTH_CP_SC_E!R67+FC_OTH_CP_HW_E!R67+FC_OTH_CP_CA_E!R67</f>
        <v>13.022328959999999</v>
      </c>
      <c r="S67" s="52">
        <f>FC_OTH_CP_SH_E!S67+FC_OTH_CP_SC_E!S67+FC_OTH_CP_HW_E!S67+FC_OTH_CP_CA_E!S67</f>
        <v>11.694913920000003</v>
      </c>
      <c r="T67" s="52">
        <f>FC_OTH_CP_SH_E!T67+FC_OTH_CP_SC_E!T67+FC_OTH_CP_HW_E!T67+FC_OTH_CP_CA_E!T67</f>
        <v>13.460212799999999</v>
      </c>
      <c r="U67" s="52">
        <f>FC_OTH_CP_SH_E!U67+FC_OTH_CP_SC_E!U67+FC_OTH_CP_HW_E!U67+FC_OTH_CP_CA_E!U67</f>
        <v>15.41871072</v>
      </c>
      <c r="V67" s="52">
        <f>FC_OTH_CP_SH_E!V67+FC_OTH_CP_SC_E!V67+FC_OTH_CP_HW_E!V67+FC_OTH_CP_CA_E!V67</f>
        <v>13.322832480000001</v>
      </c>
      <c r="W67" s="52">
        <f>FC_OTH_CP_SH_E!W67+FC_OTH_CP_SC_E!W67+FC_OTH_CP_HW_E!W67+FC_OTH_CP_CA_E!W67</f>
        <v>15.733997279999997</v>
      </c>
      <c r="X67" s="52">
        <f>FC_OTH_CP_SH_E!X67+FC_OTH_CP_SC_E!X67+FC_OTH_CP_HW_E!X67+FC_OTH_CP_CA_E!X67</f>
        <v>13.416628319999994</v>
      </c>
      <c r="Y67" s="52">
        <f>FC_OTH_CP_SH_E!Y67+FC_OTH_CP_SC_E!Y67+FC_OTH_CP_HW_E!Y67+FC_OTH_CP_CA_E!Y67</f>
        <v>13.904978399999987</v>
      </c>
      <c r="Z67" s="52">
        <f>FC_OTH_CP_SH_E!Z67+FC_OTH_CP_SC_E!Z67+FC_OTH_CP_HW_E!Z67+FC_OTH_CP_CA_E!Z67</f>
        <v>14.064533279999992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0.17790623999999997</v>
      </c>
      <c r="I68" s="52">
        <f>FC_OTH_CP_SH_E!I68+FC_OTH_CP_SC_E!I68+FC_OTH_CP_HW_E!I68+FC_OTH_CP_CA_E!I68</f>
        <v>0.95605488000000005</v>
      </c>
      <c r="J68" s="52">
        <f>FC_OTH_CP_SH_E!J68+FC_OTH_CP_SC_E!J68+FC_OTH_CP_HW_E!J68+FC_OTH_CP_CA_E!J68</f>
        <v>0.47815487999999995</v>
      </c>
      <c r="K68" s="52">
        <f>FC_OTH_CP_SH_E!K68+FC_OTH_CP_SC_E!K68+FC_OTH_CP_HW_E!K68+FC_OTH_CP_CA_E!K68</f>
        <v>0.44094240000000007</v>
      </c>
      <c r="L68" s="52">
        <f>FC_OTH_CP_SH_E!L68+FC_OTH_CP_SC_E!L68+FC_OTH_CP_HW_E!L68+FC_OTH_CP_CA_E!L68</f>
        <v>1.0995523199999999</v>
      </c>
      <c r="M68" s="52">
        <f>FC_OTH_CP_SH_E!M68+FC_OTH_CP_SC_E!M68+FC_OTH_CP_HW_E!M68+FC_OTH_CP_CA_E!M68</f>
        <v>1.8726033600000003</v>
      </c>
      <c r="N68" s="52">
        <f>FC_OTH_CP_SH_E!N68+FC_OTH_CP_SC_E!N68+FC_OTH_CP_HW_E!N68+FC_OTH_CP_CA_E!N68</f>
        <v>2.227906079999999</v>
      </c>
      <c r="O68" s="52">
        <f>FC_OTH_CP_SH_E!O68+FC_OTH_CP_SC_E!O68+FC_OTH_CP_HW_E!O68+FC_OTH_CP_CA_E!O68</f>
        <v>3.5000121599999985</v>
      </c>
      <c r="P68" s="52">
        <f>FC_OTH_CP_SH_E!P68+FC_OTH_CP_SC_E!P68+FC_OTH_CP_HW_E!P68+FC_OTH_CP_CA_E!P68</f>
        <v>12.93184656</v>
      </c>
      <c r="Q68" s="52">
        <f>FC_OTH_CP_SH_E!Q68+FC_OTH_CP_SC_E!Q68+FC_OTH_CP_HW_E!Q68+FC_OTH_CP_CA_E!Q68</f>
        <v>13.435489439999996</v>
      </c>
      <c r="R68" s="52">
        <f>FC_OTH_CP_SH_E!R68+FC_OTH_CP_SC_E!R68+FC_OTH_CP_HW_E!R68+FC_OTH_CP_CA_E!R68</f>
        <v>15.280565759999995</v>
      </c>
      <c r="S68" s="52">
        <f>FC_OTH_CP_SH_E!S68+FC_OTH_CP_SC_E!S68+FC_OTH_CP_HW_E!S68+FC_OTH_CP_CA_E!S68</f>
        <v>22.001751360000025</v>
      </c>
      <c r="T68" s="52">
        <f>FC_OTH_CP_SH_E!T68+FC_OTH_CP_SC_E!T68+FC_OTH_CP_HW_E!T68+FC_OTH_CP_CA_E!T68</f>
        <v>48.46976496000002</v>
      </c>
      <c r="U68" s="52">
        <f>FC_OTH_CP_SH_E!U68+FC_OTH_CP_SC_E!U68+FC_OTH_CP_HW_E!U68+FC_OTH_CP_CA_E!U68</f>
        <v>44.658289440000004</v>
      </c>
      <c r="V68" s="52">
        <f>FC_OTH_CP_SH_E!V68+FC_OTH_CP_SC_E!V68+FC_OTH_CP_HW_E!V68+FC_OTH_CP_CA_E!V68</f>
        <v>32.749276319999993</v>
      </c>
      <c r="W68" s="52">
        <f>FC_OTH_CP_SH_E!W68+FC_OTH_CP_SC_E!W68+FC_OTH_CP_HW_E!W68+FC_OTH_CP_CA_E!W68</f>
        <v>35.726529600000006</v>
      </c>
      <c r="X68" s="52">
        <f>FC_OTH_CP_SH_E!X68+FC_OTH_CP_SC_E!X68+FC_OTH_CP_HW_E!X68+FC_OTH_CP_CA_E!X68</f>
        <v>29.772023040000001</v>
      </c>
      <c r="Y68" s="52">
        <f>FC_OTH_CP_SH_E!Y68+FC_OTH_CP_SC_E!Y68+FC_OTH_CP_HW_E!Y68+FC_OTH_CP_CA_E!Y68</f>
        <v>23.817771359999973</v>
      </c>
      <c r="Z68" s="52">
        <f>FC_OTH_CP_SH_E!Z68+FC_OTH_CP_SC_E!Z68+FC_OTH_CP_HW_E!Z68+FC_OTH_CP_CA_E!Z68</f>
        <v>23.817771359999998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52.596017279999991</v>
      </c>
      <c r="H69" s="52">
        <f>FC_OTH_CP_SH_E!H69+FC_OTH_CP_SC_E!H69+FC_OTH_CP_HW_E!H69+FC_OTH_CP_CA_E!H69</f>
        <v>135.86862671999998</v>
      </c>
      <c r="I69" s="52">
        <f>FC_OTH_CP_SH_E!I69+FC_OTH_CP_SC_E!I69+FC_OTH_CP_HW_E!I69+FC_OTH_CP_CA_E!I69</f>
        <v>187.58836656000003</v>
      </c>
      <c r="J69" s="52">
        <f>FC_OTH_CP_SH_E!J69+FC_OTH_CP_SC_E!J69+FC_OTH_CP_HW_E!J69+FC_OTH_CP_CA_E!J69</f>
        <v>296.53580304000013</v>
      </c>
      <c r="K69" s="52">
        <f>FC_OTH_CP_SH_E!K69+FC_OTH_CP_SC_E!K69+FC_OTH_CP_HW_E!K69+FC_OTH_CP_CA_E!K69</f>
        <v>330.85004256000013</v>
      </c>
      <c r="L69" s="52">
        <f>FC_OTH_CP_SH_E!L69+FC_OTH_CP_SC_E!L69+FC_OTH_CP_HW_E!L69+FC_OTH_CP_CA_E!L69</f>
        <v>464.89729679999988</v>
      </c>
      <c r="M69" s="52">
        <f>FC_OTH_CP_SH_E!M69+FC_OTH_CP_SC_E!M69+FC_OTH_CP_HW_E!M69+FC_OTH_CP_CA_E!M69</f>
        <v>442.71738431999995</v>
      </c>
      <c r="N69" s="52">
        <f>FC_OTH_CP_SH_E!N69+FC_OTH_CP_SC_E!N69+FC_OTH_CP_HW_E!N69+FC_OTH_CP_CA_E!N69</f>
        <v>457.68419280000035</v>
      </c>
      <c r="O69" s="52">
        <f>FC_OTH_CP_SH_E!O69+FC_OTH_CP_SC_E!O69+FC_OTH_CP_HW_E!O69+FC_OTH_CP_CA_E!O69</f>
        <v>502.77960144000019</v>
      </c>
      <c r="P69" s="52">
        <f>FC_OTH_CP_SH_E!P69+FC_OTH_CP_SC_E!P69+FC_OTH_CP_HW_E!P69+FC_OTH_CP_CA_E!P69</f>
        <v>466.26574752000022</v>
      </c>
      <c r="Q69" s="52">
        <f>FC_OTH_CP_SH_E!Q69+FC_OTH_CP_SC_E!Q69+FC_OTH_CP_HW_E!Q69+FC_OTH_CP_CA_E!Q69</f>
        <v>494.54366400000038</v>
      </c>
      <c r="R69" s="52">
        <f>FC_OTH_CP_SH_E!R69+FC_OTH_CP_SC_E!R69+FC_OTH_CP_HW_E!R69+FC_OTH_CP_CA_E!R69</f>
        <v>487.42435584000009</v>
      </c>
      <c r="S69" s="52">
        <f>FC_OTH_CP_SH_E!S69+FC_OTH_CP_SC_E!S69+FC_OTH_CP_HW_E!S69+FC_OTH_CP_CA_E!S69</f>
        <v>542.06909855999993</v>
      </c>
      <c r="T69" s="52">
        <f>FC_OTH_CP_SH_E!T69+FC_OTH_CP_SC_E!T69+FC_OTH_CP_HW_E!T69+FC_OTH_CP_CA_E!T69</f>
        <v>589.74006960000031</v>
      </c>
      <c r="U69" s="52">
        <f>FC_OTH_CP_SH_E!U69+FC_OTH_CP_SC_E!U69+FC_OTH_CP_HW_E!U69+FC_OTH_CP_CA_E!U69</f>
        <v>243.31150656000005</v>
      </c>
      <c r="V69" s="52">
        <f>FC_OTH_CP_SH_E!V69+FC_OTH_CP_SC_E!V69+FC_OTH_CP_HW_E!V69+FC_OTH_CP_CA_E!V69</f>
        <v>257.85597887999995</v>
      </c>
      <c r="W69" s="52">
        <f>FC_OTH_CP_SH_E!W69+FC_OTH_CP_SC_E!W69+FC_OTH_CP_HW_E!W69+FC_OTH_CP_CA_E!W69</f>
        <v>199.81699919999997</v>
      </c>
      <c r="X69" s="52">
        <f>FC_OTH_CP_SH_E!X69+FC_OTH_CP_SC_E!X69+FC_OTH_CP_HW_E!X69+FC_OTH_CP_CA_E!X69</f>
        <v>265.85105471999987</v>
      </c>
      <c r="Y69" s="52">
        <f>FC_OTH_CP_SH_E!Y69+FC_OTH_CP_SC_E!Y69+FC_OTH_CP_HW_E!Y69+FC_OTH_CP_CA_E!Y69</f>
        <v>333.29383199999978</v>
      </c>
      <c r="Z69" s="52">
        <f>FC_OTH_CP_SH_E!Z69+FC_OTH_CP_SC_E!Z69+FC_OTH_CP_HW_E!Z69+FC_OTH_CP_CA_E!Z69</f>
        <v>262.19913408000002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10.182623039999996</v>
      </c>
      <c r="H72" s="55">
        <f>FC_OTH_CP_SH_E!H72+FC_OTH_CP_SC_E!H72+FC_OTH_CP_HW_E!H72+FC_OTH_CP_CA_E!H72</f>
        <v>13.836836159999995</v>
      </c>
      <c r="I72" s="55">
        <f>FC_OTH_CP_SH_E!I72+FC_OTH_CP_SC_E!I72+FC_OTH_CP_HW_E!I72+FC_OTH_CP_CA_E!I72</f>
        <v>92.683533600000032</v>
      </c>
      <c r="J72" s="55">
        <f>FC_OTH_CP_SH_E!J72+FC_OTH_CP_SC_E!J72+FC_OTH_CP_HW_E!J72+FC_OTH_CP_CA_E!J72</f>
        <v>116.49007872000003</v>
      </c>
      <c r="K72" s="55">
        <f>FC_OTH_CP_SH_E!K72+FC_OTH_CP_SC_E!K72+FC_OTH_CP_HW_E!K72+FC_OTH_CP_CA_E!K72</f>
        <v>131.13386783999999</v>
      </c>
      <c r="L72" s="55">
        <f>FC_OTH_CP_SH_E!L72+FC_OTH_CP_SC_E!L72+FC_OTH_CP_HW_E!L72+FC_OTH_CP_CA_E!L72</f>
        <v>219.08199743999984</v>
      </c>
      <c r="M72" s="55">
        <f>FC_OTH_CP_SH_E!M72+FC_OTH_CP_SC_E!M72+FC_OTH_CP_HW_E!M72+FC_OTH_CP_CA_E!M72</f>
        <v>193.97704895999993</v>
      </c>
      <c r="N72" s="55">
        <f>FC_OTH_CP_SH_E!N72+FC_OTH_CP_SC_E!N72+FC_OTH_CP_HW_E!N72+FC_OTH_CP_CA_E!N72</f>
        <v>68.753194560000011</v>
      </c>
      <c r="O72" s="55">
        <f>FC_OTH_CP_SH_E!O72+FC_OTH_CP_SC_E!O72+FC_OTH_CP_HW_E!O72+FC_OTH_CP_CA_E!O72</f>
        <v>25.453978560000017</v>
      </c>
      <c r="P72" s="55">
        <f>FC_OTH_CP_SH_E!P72+FC_OTH_CP_SC_E!P72+FC_OTH_CP_HW_E!P72+FC_OTH_CP_CA_E!P72</f>
        <v>47.753791200000016</v>
      </c>
      <c r="Q72" s="55">
        <f>FC_OTH_CP_SH_E!Q72+FC_OTH_CP_SC_E!Q72+FC_OTH_CP_HW_E!Q72+FC_OTH_CP_CA_E!Q72</f>
        <v>50.752928160000003</v>
      </c>
      <c r="R72" s="55">
        <f>FC_OTH_CP_SH_E!R72+FC_OTH_CP_SC_E!R72+FC_OTH_CP_HW_E!R72+FC_OTH_CP_CA_E!R72</f>
        <v>60.546402720000032</v>
      </c>
      <c r="S72" s="55">
        <f>FC_OTH_CP_SH_E!S72+FC_OTH_CP_SC_E!S72+FC_OTH_CP_HW_E!S72+FC_OTH_CP_CA_E!S72</f>
        <v>64.476000000000013</v>
      </c>
      <c r="T72" s="55">
        <f>FC_OTH_CP_SH_E!T72+FC_OTH_CP_SC_E!T72+FC_OTH_CP_HW_E!T72+FC_OTH_CP_CA_E!T72</f>
        <v>68.168325600000031</v>
      </c>
      <c r="U72" s="55">
        <f>FC_OTH_CP_SH_E!U72+FC_OTH_CP_SC_E!U72+FC_OTH_CP_HW_E!U72+FC_OTH_CP_CA_E!U72</f>
        <v>115.04724911999996</v>
      </c>
      <c r="V72" s="55">
        <f>FC_OTH_CP_SH_E!V72+FC_OTH_CP_SC_E!V72+FC_OTH_CP_HW_E!V72+FC_OTH_CP_CA_E!V72</f>
        <v>132.31908000000004</v>
      </c>
      <c r="W72" s="55">
        <f>FC_OTH_CP_SH_E!W72+FC_OTH_CP_SC_E!W72+FC_OTH_CP_HW_E!W72+FC_OTH_CP_CA_E!W72</f>
        <v>139.05438624000007</v>
      </c>
      <c r="X72" s="55">
        <f>FC_OTH_CP_SH_E!X72+FC_OTH_CP_SC_E!X72+FC_OTH_CP_HW_E!X72+FC_OTH_CP_CA_E!X72</f>
        <v>99.74723760000002</v>
      </c>
      <c r="Y72" s="55">
        <f>FC_OTH_CP_SH_E!Y72+FC_OTH_CP_SC_E!Y72+FC_OTH_CP_HW_E!Y72+FC_OTH_CP_CA_E!Y72</f>
        <v>76.535304480000022</v>
      </c>
      <c r="Z72" s="55">
        <f>FC_OTH_CP_SH_E!Z72+FC_OTH_CP_SC_E!Z72+FC_OTH_CP_HW_E!Z72+FC_OTH_CP_CA_E!Z72</f>
        <v>72.590232959999923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116344.22062166462</v>
      </c>
      <c r="D2" s="21">
        <f t="shared" ref="D2:X2" si="0">SUM(D3,D17,D22,D25,D26,D51,D52)</f>
        <v>124353.97890239727</v>
      </c>
      <c r="E2" s="21">
        <f t="shared" si="0"/>
        <v>117202.84409257013</v>
      </c>
      <c r="F2" s="21">
        <f t="shared" si="0"/>
        <v>124419.23767673108</v>
      </c>
      <c r="G2" s="21">
        <f t="shared" si="0"/>
        <v>125338.92137346693</v>
      </c>
      <c r="H2" s="21">
        <f t="shared" si="0"/>
        <v>123970.05327900477</v>
      </c>
      <c r="I2" s="21">
        <f t="shared" si="0"/>
        <v>131005.77890469568</v>
      </c>
      <c r="J2" s="21">
        <f t="shared" si="0"/>
        <v>109835.9735469337</v>
      </c>
      <c r="K2" s="21">
        <f t="shared" si="0"/>
        <v>120843.00614966529</v>
      </c>
      <c r="L2" s="21">
        <f t="shared" si="0"/>
        <v>118346.70747312062</v>
      </c>
      <c r="M2" s="21">
        <f t="shared" si="0"/>
        <v>123818.5418526849</v>
      </c>
      <c r="N2" s="21">
        <f t="shared" si="0"/>
        <v>103897.92235486704</v>
      </c>
      <c r="O2" s="21">
        <f t="shared" si="0"/>
        <v>105017.58972792953</v>
      </c>
      <c r="P2" s="21">
        <f t="shared" si="0"/>
        <v>110155.38411655823</v>
      </c>
      <c r="Q2" s="21">
        <f t="shared" si="0"/>
        <v>91492.373152623753</v>
      </c>
      <c r="R2" s="21">
        <f t="shared" si="0"/>
        <v>96907.390474999775</v>
      </c>
      <c r="S2" s="21">
        <f t="shared" si="0"/>
        <v>95412.864881639223</v>
      </c>
      <c r="T2" s="21">
        <f t="shared" si="0"/>
        <v>95691.928876539721</v>
      </c>
      <c r="U2" s="21">
        <f t="shared" si="0"/>
        <v>92126.620049390229</v>
      </c>
      <c r="V2" s="21">
        <f t="shared" si="0"/>
        <v>87045.948689108875</v>
      </c>
      <c r="W2" s="21">
        <f t="shared" si="0"/>
        <v>84302.916837292811</v>
      </c>
      <c r="X2" s="21">
        <f t="shared" si="0"/>
        <v>92864.39679157389</v>
      </c>
      <c r="Y2" s="21">
        <f t="shared" ref="Y2:Z2" si="1">SUM(Y3,Y17,Y22,Y25,Y26,Y51,Y52)</f>
        <v>73384.003961279785</v>
      </c>
      <c r="Z2" s="21">
        <f t="shared" si="1"/>
        <v>67661.476756821503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8010.5358864964246</v>
      </c>
      <c r="D3" s="24">
        <f t="shared" si="2"/>
        <v>6135.1028844351677</v>
      </c>
      <c r="E3" s="24">
        <f t="shared" si="2"/>
        <v>6978.4097715337921</v>
      </c>
      <c r="F3" s="24">
        <f t="shared" si="2"/>
        <v>6736.2504830419111</v>
      </c>
      <c r="G3" s="24">
        <f t="shared" si="2"/>
        <v>6883.810852709521</v>
      </c>
      <c r="H3" s="24">
        <f t="shared" si="2"/>
        <v>4758.1853309864418</v>
      </c>
      <c r="I3" s="24">
        <f t="shared" si="2"/>
        <v>5810.4910033012056</v>
      </c>
      <c r="J3" s="24">
        <f t="shared" si="2"/>
        <v>5491.28665524196</v>
      </c>
      <c r="K3" s="24">
        <f t="shared" si="2"/>
        <v>5785.4164873593008</v>
      </c>
      <c r="L3" s="24">
        <f t="shared" si="2"/>
        <v>6608.7226736826833</v>
      </c>
      <c r="M3" s="24">
        <f t="shared" si="2"/>
        <v>6186.2443942476411</v>
      </c>
      <c r="N3" s="24">
        <f t="shared" si="2"/>
        <v>5447.0079123412906</v>
      </c>
      <c r="O3" s="24">
        <f t="shared" si="2"/>
        <v>4402.1998264197155</v>
      </c>
      <c r="P3" s="24">
        <f t="shared" si="2"/>
        <v>4309.4354077810121</v>
      </c>
      <c r="Q3" s="24">
        <f t="shared" si="2"/>
        <v>3600.2654470482862</v>
      </c>
      <c r="R3" s="24">
        <f t="shared" si="2"/>
        <v>4048.0115872806377</v>
      </c>
      <c r="S3" s="24">
        <f t="shared" si="2"/>
        <v>3382.1598418557146</v>
      </c>
      <c r="T3" s="24">
        <f t="shared" si="2"/>
        <v>3348.4062400628659</v>
      </c>
      <c r="U3" s="24">
        <f t="shared" si="2"/>
        <v>3143.9902138614193</v>
      </c>
      <c r="V3" s="24">
        <f t="shared" si="2"/>
        <v>2757.2607260722966</v>
      </c>
      <c r="W3" s="24">
        <f t="shared" si="2"/>
        <v>2444.6428390647293</v>
      </c>
      <c r="X3" s="24">
        <f t="shared" si="2"/>
        <v>3033.2493260506017</v>
      </c>
      <c r="Y3" s="24">
        <f t="shared" ref="Y3:Z3" si="3">SUM(Y4,Y8,Y11)</f>
        <v>1658.7408270468864</v>
      </c>
      <c r="Z3" s="24">
        <f t="shared" si="3"/>
        <v>1593.9756549731601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2778.3325246063168</v>
      </c>
      <c r="D4" s="19">
        <f t="shared" si="4"/>
        <v>3100.6425420907244</v>
      </c>
      <c r="E4" s="19">
        <f t="shared" si="4"/>
        <v>3108.2634649066722</v>
      </c>
      <c r="F4" s="19">
        <f t="shared" si="4"/>
        <v>3119.6286732966569</v>
      </c>
      <c r="G4" s="19">
        <f t="shared" si="4"/>
        <v>3139.3133908644941</v>
      </c>
      <c r="H4" s="19">
        <f t="shared" si="4"/>
        <v>3221.1714029403406</v>
      </c>
      <c r="I4" s="19">
        <f t="shared" si="4"/>
        <v>3715.7595283425403</v>
      </c>
      <c r="J4" s="19">
        <f t="shared" si="4"/>
        <v>4064.1334243985502</v>
      </c>
      <c r="K4" s="19">
        <f t="shared" si="4"/>
        <v>4317.4564050314757</v>
      </c>
      <c r="L4" s="19">
        <f t="shared" si="4"/>
        <v>5129.8422983883402</v>
      </c>
      <c r="M4" s="19">
        <f t="shared" si="4"/>
        <v>5062.6954262255567</v>
      </c>
      <c r="N4" s="19">
        <f t="shared" si="4"/>
        <v>4310.4137123865121</v>
      </c>
      <c r="O4" s="19">
        <f t="shared" si="4"/>
        <v>3909.4354512443879</v>
      </c>
      <c r="P4" s="19">
        <f t="shared" si="4"/>
        <v>3792.8027172773327</v>
      </c>
      <c r="Q4" s="19">
        <f t="shared" si="4"/>
        <v>3238.0582535013873</v>
      </c>
      <c r="R4" s="19">
        <f t="shared" si="4"/>
        <v>3557.9045784887612</v>
      </c>
      <c r="S4" s="19">
        <f t="shared" si="4"/>
        <v>2960.1691373511167</v>
      </c>
      <c r="T4" s="19">
        <f t="shared" si="4"/>
        <v>2967.580205798065</v>
      </c>
      <c r="U4" s="19">
        <f t="shared" si="4"/>
        <v>2826.4424301239364</v>
      </c>
      <c r="V4" s="19">
        <f t="shared" si="4"/>
        <v>2304.0801632711255</v>
      </c>
      <c r="W4" s="19">
        <f t="shared" si="4"/>
        <v>2129.4624356844338</v>
      </c>
      <c r="X4" s="19">
        <f t="shared" si="4"/>
        <v>2693.9015479211812</v>
      </c>
      <c r="Y4" s="19">
        <f t="shared" ref="Y4:Z4" si="5">SUM(Y5:Y7)</f>
        <v>1275.5225688995577</v>
      </c>
      <c r="Z4" s="19">
        <f t="shared" si="5"/>
        <v>1369.1746162021138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118.06248311880002</v>
      </c>
      <c r="G5" s="8">
        <v>67.945291840799982</v>
      </c>
      <c r="H5" s="8">
        <v>65.615953259999984</v>
      </c>
      <c r="I5" s="8">
        <v>94.103507586000006</v>
      </c>
      <c r="J5" s="8">
        <v>145.41717166679999</v>
      </c>
      <c r="K5" s="8">
        <v>134.88957781200006</v>
      </c>
      <c r="L5" s="8">
        <v>97.088313553714869</v>
      </c>
      <c r="M5" s="8">
        <v>117.99104349105261</v>
      </c>
      <c r="N5" s="8">
        <v>188.25662651607473</v>
      </c>
      <c r="O5" s="8">
        <v>208.55193238882799</v>
      </c>
      <c r="P5" s="8">
        <v>191.58240947741888</v>
      </c>
      <c r="Q5" s="8">
        <v>137.08335076071202</v>
      </c>
      <c r="R5" s="8">
        <v>180.41817266230669</v>
      </c>
      <c r="S5" s="8">
        <v>105.5638873293952</v>
      </c>
      <c r="T5" s="8">
        <v>59.829963173935191</v>
      </c>
      <c r="U5" s="8">
        <v>75.212136674480348</v>
      </c>
      <c r="V5" s="8">
        <v>31.116194059994889</v>
      </c>
      <c r="W5" s="8">
        <v>20.417491208646268</v>
      </c>
      <c r="X5" s="8">
        <v>24.018556365701084</v>
      </c>
      <c r="Y5" s="8">
        <v>26.192845983352207</v>
      </c>
      <c r="Z5" s="8">
        <v>98.72083080688725</v>
      </c>
    </row>
    <row r="6" spans="1:26" ht="11.25" customHeight="1" x14ac:dyDescent="0.2">
      <c r="A6" s="28" t="s">
        <v>6</v>
      </c>
      <c r="B6" s="7" t="s">
        <v>7</v>
      </c>
      <c r="C6" s="8">
        <v>2.7154099776598803</v>
      </c>
      <c r="D6" s="8">
        <v>2.6396341210141694</v>
      </c>
      <c r="E6" s="8">
        <v>5.3225704774430538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5.171856123485731</v>
      </c>
      <c r="L6" s="8">
        <v>5.2320508038850644</v>
      </c>
      <c r="M6" s="8">
        <v>2.6590655190339518</v>
      </c>
      <c r="N6" s="8">
        <v>2.5902106222320613</v>
      </c>
      <c r="O6" s="8">
        <v>2.6396124557753637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0.26051812405063196</v>
      </c>
      <c r="W6" s="8">
        <v>1.0693896805892621E-2</v>
      </c>
      <c r="X6" s="8">
        <v>1.8479776324600552</v>
      </c>
      <c r="Y6" s="8">
        <v>1.590743948195646</v>
      </c>
      <c r="Z6" s="8">
        <v>1.8361263524239075</v>
      </c>
    </row>
    <row r="7" spans="1:26" ht="11.25" customHeight="1" x14ac:dyDescent="0.2">
      <c r="A7" s="28" t="s">
        <v>8</v>
      </c>
      <c r="B7" s="7" t="s">
        <v>9</v>
      </c>
      <c r="C7" s="8">
        <v>2775.617114628657</v>
      </c>
      <c r="D7" s="8">
        <v>3098.0029079697101</v>
      </c>
      <c r="E7" s="8">
        <v>3102.940894429229</v>
      </c>
      <c r="F7" s="8">
        <v>3001.5661901778567</v>
      </c>
      <c r="G7" s="8">
        <v>3071.368099023694</v>
      </c>
      <c r="H7" s="8">
        <v>3155.5554496803406</v>
      </c>
      <c r="I7" s="8">
        <v>3621.6560207565403</v>
      </c>
      <c r="J7" s="8">
        <v>3918.71625273175</v>
      </c>
      <c r="K7" s="8">
        <v>4177.3949710959896</v>
      </c>
      <c r="L7" s="8">
        <v>5027.5219340307403</v>
      </c>
      <c r="M7" s="8">
        <v>4942.0453172154703</v>
      </c>
      <c r="N7" s="8">
        <v>4119.5668752482052</v>
      </c>
      <c r="O7" s="8">
        <v>3698.2439063997845</v>
      </c>
      <c r="P7" s="8">
        <v>3601.2203077999138</v>
      </c>
      <c r="Q7" s="8">
        <v>3100.9749027406751</v>
      </c>
      <c r="R7" s="8">
        <v>3377.4864058264543</v>
      </c>
      <c r="S7" s="8">
        <v>2854.6052500217215</v>
      </c>
      <c r="T7" s="8">
        <v>2907.7502426241299</v>
      </c>
      <c r="U7" s="8">
        <v>2751.230293449456</v>
      </c>
      <c r="V7" s="8">
        <v>2272.7034510870799</v>
      </c>
      <c r="W7" s="8">
        <v>2109.0342505789818</v>
      </c>
      <c r="X7" s="8">
        <v>2668.03501392302</v>
      </c>
      <c r="Y7" s="8">
        <v>1247.7389789680099</v>
      </c>
      <c r="Z7" s="8">
        <v>1268.6176590428026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2568.2004216058876</v>
      </c>
      <c r="D8" s="19">
        <f t="shared" ref="D8:X8" si="7">SUM(D9:D10)</f>
        <v>985.40995312930147</v>
      </c>
      <c r="E8" s="19">
        <f t="shared" si="7"/>
        <v>1699.8131106575181</v>
      </c>
      <c r="F8" s="19">
        <f t="shared" si="7"/>
        <v>1889.9206903818401</v>
      </c>
      <c r="G8" s="19">
        <f t="shared" si="7"/>
        <v>2360.9794392093995</v>
      </c>
      <c r="H8" s="19">
        <f t="shared" si="7"/>
        <v>566.78504983073356</v>
      </c>
      <c r="I8" s="19">
        <f t="shared" si="7"/>
        <v>1051.8954375910664</v>
      </c>
      <c r="J8" s="19">
        <f t="shared" si="7"/>
        <v>493.69631496838213</v>
      </c>
      <c r="K8" s="19">
        <f t="shared" si="7"/>
        <v>542.04116181909808</v>
      </c>
      <c r="L8" s="19">
        <f t="shared" si="7"/>
        <v>286.48906614307236</v>
      </c>
      <c r="M8" s="19">
        <f t="shared" si="7"/>
        <v>418.23134162869434</v>
      </c>
      <c r="N8" s="19">
        <f t="shared" si="7"/>
        <v>175.80518399928113</v>
      </c>
      <c r="O8" s="19">
        <f t="shared" si="7"/>
        <v>148.95098199762626</v>
      </c>
      <c r="P8" s="19">
        <f t="shared" si="7"/>
        <v>148.38805605883292</v>
      </c>
      <c r="Q8" s="19">
        <f t="shared" si="7"/>
        <v>174.77098793972434</v>
      </c>
      <c r="R8" s="19">
        <f t="shared" si="7"/>
        <v>174.07335778462257</v>
      </c>
      <c r="S8" s="19">
        <f t="shared" si="7"/>
        <v>206.6061393341179</v>
      </c>
      <c r="T8" s="19">
        <f t="shared" si="7"/>
        <v>177.87855648697345</v>
      </c>
      <c r="U8" s="19">
        <f t="shared" si="7"/>
        <v>105.64693383864443</v>
      </c>
      <c r="V8" s="19">
        <f t="shared" si="7"/>
        <v>123.75538390856234</v>
      </c>
      <c r="W8" s="19">
        <f t="shared" si="7"/>
        <v>93.339984708572615</v>
      </c>
      <c r="X8" s="19">
        <f t="shared" si="7"/>
        <v>96.576411221133938</v>
      </c>
      <c r="Y8" s="19">
        <f t="shared" ref="Y8:Z8" si="8">SUM(Y9:Y10)</f>
        <v>179.66404359056565</v>
      </c>
      <c r="Z8" s="19">
        <f t="shared" si="8"/>
        <v>165.7569173183353</v>
      </c>
    </row>
    <row r="9" spans="1:26" ht="11.25" customHeight="1" x14ac:dyDescent="0.2">
      <c r="A9" s="28" t="s">
        <v>10</v>
      </c>
      <c r="B9" s="7" t="s">
        <v>11</v>
      </c>
      <c r="C9" s="8">
        <v>215.46458111999999</v>
      </c>
      <c r="D9" s="8">
        <v>146.03846399999995</v>
      </c>
      <c r="E9" s="8">
        <v>174.37455359999998</v>
      </c>
      <c r="F9" s="8">
        <v>176.5542528</v>
      </c>
      <c r="G9" s="8">
        <v>172.31112999726886</v>
      </c>
      <c r="H9" s="8">
        <v>198.21096431999993</v>
      </c>
      <c r="I9" s="8">
        <v>270.86916192000007</v>
      </c>
      <c r="J9" s="8">
        <v>199.38958704000007</v>
      </c>
      <c r="K9" s="8">
        <v>124.24181760000005</v>
      </c>
      <c r="L9" s="8">
        <v>123.22738368</v>
      </c>
      <c r="M9" s="8">
        <v>138.45069408000001</v>
      </c>
      <c r="N9" s="8">
        <v>7.8671606232609257</v>
      </c>
      <c r="O9" s="8">
        <v>3.4296952800000002</v>
      </c>
      <c r="P9" s="8">
        <v>9.8564399999999974</v>
      </c>
      <c r="Q9" s="8">
        <v>6.8936287199999997</v>
      </c>
      <c r="R9" s="8">
        <v>7.2045388800000003</v>
      </c>
      <c r="S9" s="8">
        <v>6.9804345599999946</v>
      </c>
      <c r="T9" s="8">
        <v>0.43625555999999938</v>
      </c>
      <c r="U9" s="8">
        <v>0.21830076000000007</v>
      </c>
      <c r="V9" s="8">
        <v>0.21830075999999973</v>
      </c>
      <c r="W9" s="8">
        <v>0.43625555999999927</v>
      </c>
      <c r="X9" s="8">
        <v>0</v>
      </c>
      <c r="Y9" s="8">
        <v>50.621213159999968</v>
      </c>
      <c r="Z9" s="8">
        <v>39.249161999999927</v>
      </c>
    </row>
    <row r="10" spans="1:26" ht="11.25" customHeight="1" x14ac:dyDescent="0.2">
      <c r="A10" s="28" t="s">
        <v>12</v>
      </c>
      <c r="B10" s="7" t="s">
        <v>13</v>
      </c>
      <c r="C10" s="8">
        <v>2352.7358404858878</v>
      </c>
      <c r="D10" s="8">
        <v>839.37148912930149</v>
      </c>
      <c r="E10" s="8">
        <v>1525.4385570575182</v>
      </c>
      <c r="F10" s="8">
        <v>1713.36643758184</v>
      </c>
      <c r="G10" s="8">
        <v>2188.6683092121307</v>
      </c>
      <c r="H10" s="8">
        <v>368.57408551073365</v>
      </c>
      <c r="I10" s="8">
        <v>781.0262756710664</v>
      </c>
      <c r="J10" s="8">
        <v>294.30672792838203</v>
      </c>
      <c r="K10" s="8">
        <v>417.79934421909809</v>
      </c>
      <c r="L10" s="8">
        <v>163.26168246307236</v>
      </c>
      <c r="M10" s="8">
        <v>279.78064754869433</v>
      </c>
      <c r="N10" s="8">
        <v>167.9380233760202</v>
      </c>
      <c r="O10" s="8">
        <v>145.52128671762625</v>
      </c>
      <c r="P10" s="8">
        <v>138.53161605883292</v>
      </c>
      <c r="Q10" s="8">
        <v>167.87735921972433</v>
      </c>
      <c r="R10" s="8">
        <v>166.86881890462257</v>
      </c>
      <c r="S10" s="8">
        <v>199.62570477411791</v>
      </c>
      <c r="T10" s="8">
        <v>177.44230092697345</v>
      </c>
      <c r="U10" s="8">
        <v>105.42863307864442</v>
      </c>
      <c r="V10" s="8">
        <v>123.53708314856233</v>
      </c>
      <c r="W10" s="8">
        <v>92.903729148572623</v>
      </c>
      <c r="X10" s="8">
        <v>96.576411221133938</v>
      </c>
      <c r="Y10" s="8">
        <v>129.04283043056569</v>
      </c>
      <c r="Z10" s="8">
        <v>126.50775531833538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2664.0029402842201</v>
      </c>
      <c r="D11" s="19">
        <f t="shared" ref="D11:X11" si="10">SUM(D12:D16)</f>
        <v>2049.0503892151423</v>
      </c>
      <c r="E11" s="19">
        <f t="shared" si="10"/>
        <v>2170.333195969602</v>
      </c>
      <c r="F11" s="19">
        <f t="shared" si="10"/>
        <v>1726.7011193634144</v>
      </c>
      <c r="G11" s="19">
        <f t="shared" si="10"/>
        <v>1383.5180226356283</v>
      </c>
      <c r="H11" s="19">
        <f t="shared" si="10"/>
        <v>970.22887821536813</v>
      </c>
      <c r="I11" s="19">
        <f t="shared" si="10"/>
        <v>1042.8360373675985</v>
      </c>
      <c r="J11" s="19">
        <f t="shared" si="10"/>
        <v>933.45691587502688</v>
      </c>
      <c r="K11" s="19">
        <f t="shared" si="10"/>
        <v>925.91892050872684</v>
      </c>
      <c r="L11" s="19">
        <f t="shared" si="10"/>
        <v>1192.3913091512702</v>
      </c>
      <c r="M11" s="19">
        <f t="shared" si="10"/>
        <v>705.31762639339036</v>
      </c>
      <c r="N11" s="19">
        <f t="shared" si="10"/>
        <v>960.78901595549746</v>
      </c>
      <c r="O11" s="19">
        <f t="shared" si="10"/>
        <v>343.81339317770176</v>
      </c>
      <c r="P11" s="19">
        <f t="shared" si="10"/>
        <v>368.24463444484661</v>
      </c>
      <c r="Q11" s="19">
        <f t="shared" si="10"/>
        <v>187.43620560717443</v>
      </c>
      <c r="R11" s="19">
        <f t="shared" si="10"/>
        <v>316.03365100725387</v>
      </c>
      <c r="S11" s="19">
        <f t="shared" si="10"/>
        <v>215.3845651704801</v>
      </c>
      <c r="T11" s="19">
        <f t="shared" si="10"/>
        <v>202.94747777782717</v>
      </c>
      <c r="U11" s="19">
        <f t="shared" si="10"/>
        <v>211.90084989883809</v>
      </c>
      <c r="V11" s="19">
        <f t="shared" si="10"/>
        <v>329.42517889260881</v>
      </c>
      <c r="W11" s="19">
        <f t="shared" si="10"/>
        <v>221.84041867172311</v>
      </c>
      <c r="X11" s="19">
        <f t="shared" si="10"/>
        <v>242.7713669082865</v>
      </c>
      <c r="Y11" s="19">
        <f t="shared" ref="Y11:Z11" si="11">SUM(Y12:Y16)</f>
        <v>203.55421455676321</v>
      </c>
      <c r="Z11" s="19">
        <f t="shared" si="11"/>
        <v>59.044121452710897</v>
      </c>
    </row>
    <row r="12" spans="1:26" ht="11.25" customHeight="1" x14ac:dyDescent="0.2">
      <c r="A12" s="28" t="s">
        <v>14</v>
      </c>
      <c r="B12" s="7" t="s">
        <v>15</v>
      </c>
      <c r="C12" s="8">
        <v>302.79106459852801</v>
      </c>
      <c r="D12" s="8">
        <v>221.41196928127997</v>
      </c>
      <c r="E12" s="8">
        <v>210.57133224123734</v>
      </c>
      <c r="F12" s="8">
        <v>238.44850320140796</v>
      </c>
      <c r="G12" s="8">
        <v>237.06531672145064</v>
      </c>
      <c r="H12" s="8">
        <v>386.3979830500831</v>
      </c>
      <c r="I12" s="8">
        <v>374.3715759868312</v>
      </c>
      <c r="J12" s="8">
        <v>323.88865448656804</v>
      </c>
      <c r="K12" s="8">
        <v>247.36320861007269</v>
      </c>
      <c r="L12" s="8">
        <v>214.51572327913667</v>
      </c>
      <c r="M12" s="8">
        <v>186.78488335903157</v>
      </c>
      <c r="N12" s="8">
        <v>57.41415317880876</v>
      </c>
      <c r="O12" s="8">
        <v>56.037492089678821</v>
      </c>
      <c r="P12" s="8">
        <v>65.01596428474349</v>
      </c>
      <c r="Q12" s="8">
        <v>49.530395757865961</v>
      </c>
      <c r="R12" s="8">
        <v>46.946241929626296</v>
      </c>
      <c r="S12" s="8">
        <v>46.95183015794764</v>
      </c>
      <c r="T12" s="8">
        <v>51.484206217163376</v>
      </c>
      <c r="U12" s="8">
        <v>38.81710004279909</v>
      </c>
      <c r="V12" s="8">
        <v>31.34321517704619</v>
      </c>
      <c r="W12" s="8">
        <v>23.602949082909635</v>
      </c>
      <c r="X12" s="8">
        <v>28.658110738275852</v>
      </c>
      <c r="Y12" s="8">
        <v>26.95311331180605</v>
      </c>
      <c r="Z12" s="8">
        <v>10.344279213123119</v>
      </c>
    </row>
    <row r="13" spans="1:26" ht="11.25" customHeight="1" x14ac:dyDescent="0.2">
      <c r="A13" s="28" t="s">
        <v>16</v>
      </c>
      <c r="B13" s="7" t="s">
        <v>17</v>
      </c>
      <c r="C13" s="8">
        <v>1672.4369766670177</v>
      </c>
      <c r="D13" s="8">
        <v>1120.8153817081379</v>
      </c>
      <c r="E13" s="8">
        <v>1399.7733853514608</v>
      </c>
      <c r="F13" s="8">
        <v>1276.0823815036065</v>
      </c>
      <c r="G13" s="8">
        <v>977.80164743203045</v>
      </c>
      <c r="H13" s="8">
        <v>431.87246810048504</v>
      </c>
      <c r="I13" s="8">
        <v>436.80685554156724</v>
      </c>
      <c r="J13" s="8">
        <v>423.37037659805884</v>
      </c>
      <c r="K13" s="8">
        <v>311.41362779145419</v>
      </c>
      <c r="L13" s="8">
        <v>650.45293493053362</v>
      </c>
      <c r="M13" s="8">
        <v>301.06590727355871</v>
      </c>
      <c r="N13" s="8">
        <v>712.30008077270463</v>
      </c>
      <c r="O13" s="8">
        <v>122.33338797283889</v>
      </c>
      <c r="P13" s="8">
        <v>147.78854954451919</v>
      </c>
      <c r="Q13" s="8">
        <v>104.04396177172447</v>
      </c>
      <c r="R13" s="8">
        <v>233.59994399693957</v>
      </c>
      <c r="S13" s="8">
        <v>110.33261603804547</v>
      </c>
      <c r="T13" s="8">
        <v>80.397690063494153</v>
      </c>
      <c r="U13" s="8">
        <v>80.381431679270619</v>
      </c>
      <c r="V13" s="8">
        <v>170.69529966989177</v>
      </c>
      <c r="W13" s="8">
        <v>165.58687338291264</v>
      </c>
      <c r="X13" s="8">
        <v>151.14714091942108</v>
      </c>
      <c r="Y13" s="8">
        <v>121.59810253950437</v>
      </c>
      <c r="Z13" s="8">
        <v>18.168276612459913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688.77489901867466</v>
      </c>
      <c r="D16" s="8">
        <v>706.82303822572453</v>
      </c>
      <c r="E16" s="8">
        <v>559.9884783769038</v>
      </c>
      <c r="F16" s="8">
        <v>212.17023465839992</v>
      </c>
      <c r="G16" s="8">
        <v>168.65105848214711</v>
      </c>
      <c r="H16" s="8">
        <v>151.95842706480002</v>
      </c>
      <c r="I16" s="8">
        <v>231.65760583920002</v>
      </c>
      <c r="J16" s="8">
        <v>186.1978847904</v>
      </c>
      <c r="K16" s="8">
        <v>367.14208410719999</v>
      </c>
      <c r="L16" s="8">
        <v>327.42265094160001</v>
      </c>
      <c r="M16" s="8">
        <v>217.46683576080005</v>
      </c>
      <c r="N16" s="8">
        <v>191.07478200398401</v>
      </c>
      <c r="O16" s="8">
        <v>165.44251311518408</v>
      </c>
      <c r="P16" s="8">
        <v>155.44012061558396</v>
      </c>
      <c r="Q16" s="8">
        <v>33.861848077584</v>
      </c>
      <c r="R16" s="8">
        <v>35.487465080688004</v>
      </c>
      <c r="S16" s="8">
        <v>58.100118974486996</v>
      </c>
      <c r="T16" s="8">
        <v>71.065581497169632</v>
      </c>
      <c r="U16" s="8">
        <v>92.702318176768387</v>
      </c>
      <c r="V16" s="8">
        <v>127.38666404567084</v>
      </c>
      <c r="W16" s="8">
        <v>32.650596205900811</v>
      </c>
      <c r="X16" s="8">
        <v>62.966115250589553</v>
      </c>
      <c r="Y16" s="8">
        <v>55.002998705452789</v>
      </c>
      <c r="Z16" s="8">
        <v>30.531565627127868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63.027903047852782</v>
      </c>
      <c r="D17" s="27">
        <f t="shared" ref="D17:X17" si="13">SUM(D18:D21)</f>
        <v>22.493435133593842</v>
      </c>
      <c r="E17" s="27">
        <f t="shared" si="13"/>
        <v>22.459051379057513</v>
      </c>
      <c r="F17" s="27">
        <f t="shared" si="13"/>
        <v>12.267451518050958</v>
      </c>
      <c r="G17" s="27">
        <f t="shared" si="13"/>
        <v>12.018384709286444</v>
      </c>
      <c r="H17" s="27">
        <f t="shared" si="13"/>
        <v>28.430275407471843</v>
      </c>
      <c r="I17" s="27">
        <f t="shared" si="13"/>
        <v>34.702951492054211</v>
      </c>
      <c r="J17" s="27">
        <f t="shared" si="13"/>
        <v>31.198734948584878</v>
      </c>
      <c r="K17" s="27">
        <f t="shared" si="13"/>
        <v>30.470854128520749</v>
      </c>
      <c r="L17" s="27">
        <f t="shared" si="13"/>
        <v>30.044064183015021</v>
      </c>
      <c r="M17" s="27">
        <f t="shared" si="13"/>
        <v>48.434438135419889</v>
      </c>
      <c r="N17" s="27">
        <f t="shared" si="13"/>
        <v>6.1515559015753638</v>
      </c>
      <c r="O17" s="27">
        <f t="shared" si="13"/>
        <v>3.1925856518632885</v>
      </c>
      <c r="P17" s="27">
        <f t="shared" si="13"/>
        <v>1.6993280106599766</v>
      </c>
      <c r="Q17" s="27">
        <f t="shared" si="13"/>
        <v>0.83053485290301954</v>
      </c>
      <c r="R17" s="27">
        <f t="shared" si="13"/>
        <v>0.32468341697742453</v>
      </c>
      <c r="S17" s="27">
        <f t="shared" si="13"/>
        <v>0.15196209619892742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20.309988286135262</v>
      </c>
      <c r="X17" s="27">
        <f t="shared" si="13"/>
        <v>13.440453219018369</v>
      </c>
      <c r="Y17" s="27">
        <f t="shared" ref="Y17:Z17" si="14">SUM(Y18:Y21)</f>
        <v>15.190966475054664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v>63.027903047852782</v>
      </c>
      <c r="D18" s="8">
        <v>22.493435133593842</v>
      </c>
      <c r="E18" s="8">
        <v>22.459051379057513</v>
      </c>
      <c r="F18" s="8">
        <v>12.267451518050958</v>
      </c>
      <c r="G18" s="8">
        <v>12.018384709286444</v>
      </c>
      <c r="H18" s="8">
        <v>28.430275407471843</v>
      </c>
      <c r="I18" s="8">
        <v>34.669954414388016</v>
      </c>
      <c r="J18" s="8">
        <v>30.74932322174271</v>
      </c>
      <c r="K18" s="8">
        <v>30.43786932759582</v>
      </c>
      <c r="L18" s="8">
        <v>29.977723484345475</v>
      </c>
      <c r="M18" s="8">
        <v>48.400966636616545</v>
      </c>
      <c r="N18" s="8">
        <v>6.1191447987489873</v>
      </c>
      <c r="O18" s="8">
        <v>3.1603873299099412</v>
      </c>
      <c r="P18" s="8">
        <v>1.6993280106599766</v>
      </c>
      <c r="Q18" s="8">
        <v>0.80011625069245429</v>
      </c>
      <c r="R18" s="8">
        <v>0.32468341697742453</v>
      </c>
      <c r="S18" s="8">
        <v>0.15196209619892742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3.2997077666192753E-2</v>
      </c>
      <c r="J19" s="8">
        <v>0.4494117268421684</v>
      </c>
      <c r="K19" s="8">
        <v>3.2984800924928975E-2</v>
      </c>
      <c r="L19" s="8">
        <v>6.6340698669546186E-2</v>
      </c>
      <c r="M19" s="8">
        <v>3.3471498803347481E-2</v>
      </c>
      <c r="N19" s="8">
        <v>3.2411102826376777E-2</v>
      </c>
      <c r="O19" s="8">
        <v>3.219832195334732E-2</v>
      </c>
      <c r="P19" s="8">
        <v>0</v>
      </c>
      <c r="Q19" s="8">
        <v>3.0418602210565221E-2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20.309988286135262</v>
      </c>
      <c r="X19" s="8">
        <v>13.440453219018369</v>
      </c>
      <c r="Y19" s="8">
        <v>15.190966475054664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42.00990402508878</v>
      </c>
      <c r="D22" s="27">
        <f t="shared" ref="D22:X22" si="16">SUM(D23:D24)</f>
        <v>45.376012717641999</v>
      </c>
      <c r="E22" s="27">
        <f t="shared" si="16"/>
        <v>26.256188590246367</v>
      </c>
      <c r="F22" s="27">
        <f t="shared" si="16"/>
        <v>18.092862627307202</v>
      </c>
      <c r="G22" s="27">
        <f t="shared" si="16"/>
        <v>19.293158224480898</v>
      </c>
      <c r="H22" s="27">
        <f t="shared" si="16"/>
        <v>19.224266948375103</v>
      </c>
      <c r="I22" s="27">
        <f t="shared" si="16"/>
        <v>18.531480380093438</v>
      </c>
      <c r="J22" s="27">
        <f t="shared" si="16"/>
        <v>23.968228233783634</v>
      </c>
      <c r="K22" s="27">
        <f t="shared" si="16"/>
        <v>32.693758516006099</v>
      </c>
      <c r="L22" s="27">
        <f t="shared" si="16"/>
        <v>36.65148085619397</v>
      </c>
      <c r="M22" s="27">
        <f t="shared" si="16"/>
        <v>39.0164343374515</v>
      </c>
      <c r="N22" s="27">
        <f t="shared" si="16"/>
        <v>44.749297004673579</v>
      </c>
      <c r="O22" s="27">
        <f t="shared" si="16"/>
        <v>60.379195508404067</v>
      </c>
      <c r="P22" s="27">
        <f t="shared" si="16"/>
        <v>57.727380055956772</v>
      </c>
      <c r="Q22" s="27">
        <f t="shared" si="16"/>
        <v>56.503243022989608</v>
      </c>
      <c r="R22" s="27">
        <f t="shared" si="16"/>
        <v>36.905394074437844</v>
      </c>
      <c r="S22" s="27">
        <f t="shared" si="16"/>
        <v>44.040382907648556</v>
      </c>
      <c r="T22" s="27">
        <f t="shared" si="16"/>
        <v>41.399962678811569</v>
      </c>
      <c r="U22" s="27">
        <f t="shared" si="16"/>
        <v>49.289701653031877</v>
      </c>
      <c r="V22" s="27">
        <f t="shared" si="16"/>
        <v>39.881210093029523</v>
      </c>
      <c r="W22" s="27">
        <f t="shared" si="16"/>
        <v>29.294327619550987</v>
      </c>
      <c r="X22" s="27">
        <f t="shared" si="16"/>
        <v>33.701759605079452</v>
      </c>
      <c r="Y22" s="27">
        <f t="shared" ref="Y22:Z22" si="17">SUM(Y23:Y24)</f>
        <v>43.032134402820205</v>
      </c>
      <c r="Z22" s="27">
        <f t="shared" si="17"/>
        <v>39.533261035290749</v>
      </c>
    </row>
    <row r="23" spans="1:26" ht="11.25" customHeight="1" x14ac:dyDescent="0.2">
      <c r="A23" s="29" t="s">
        <v>36</v>
      </c>
      <c r="B23" s="7" t="s">
        <v>37</v>
      </c>
      <c r="C23" s="8">
        <v>19.119568082134542</v>
      </c>
      <c r="D23" s="8">
        <v>23.780978565543698</v>
      </c>
      <c r="E23" s="8">
        <v>10.600306591472666</v>
      </c>
      <c r="F23" s="8">
        <v>10.723862841281477</v>
      </c>
      <c r="G23" s="8">
        <v>11.283464453969952</v>
      </c>
      <c r="H23" s="8">
        <v>12.590752481649272</v>
      </c>
      <c r="I23" s="8">
        <v>10.852439616043124</v>
      </c>
      <c r="J23" s="8">
        <v>9.7899657937836331</v>
      </c>
      <c r="K23" s="8">
        <v>12.673356370910019</v>
      </c>
      <c r="L23" s="8">
        <v>13.849439555037666</v>
      </c>
      <c r="M23" s="8">
        <v>16.511817686400001</v>
      </c>
      <c r="N23" s="8">
        <v>18.084177881999992</v>
      </c>
      <c r="O23" s="8">
        <v>26.647508098979589</v>
      </c>
      <c r="P23" s="8">
        <v>21.221592883199992</v>
      </c>
      <c r="Q23" s="8">
        <v>21.385089470607248</v>
      </c>
      <c r="R23" s="8">
        <v>15.66891232199999</v>
      </c>
      <c r="S23" s="8">
        <v>20.027416695473399</v>
      </c>
      <c r="T23" s="8">
        <v>17.672700137175067</v>
      </c>
      <c r="U23" s="8">
        <v>20.578099113314497</v>
      </c>
      <c r="V23" s="8">
        <v>17.541984310494058</v>
      </c>
      <c r="W23" s="8">
        <v>13.632868505893981</v>
      </c>
      <c r="X23" s="8">
        <v>14.044482845247286</v>
      </c>
      <c r="Y23" s="8">
        <v>17.833995234751328</v>
      </c>
      <c r="Z23" s="8">
        <v>16.63365912249202</v>
      </c>
    </row>
    <row r="24" spans="1:26" ht="11.25" customHeight="1" x14ac:dyDescent="0.2">
      <c r="A24" s="29" t="s">
        <v>38</v>
      </c>
      <c r="B24" s="7" t="s">
        <v>39</v>
      </c>
      <c r="C24" s="8">
        <v>22.890335942954238</v>
      </c>
      <c r="D24" s="8">
        <v>21.595034152098297</v>
      </c>
      <c r="E24" s="8">
        <v>15.655881998773703</v>
      </c>
      <c r="F24" s="8">
        <v>7.368999786025725</v>
      </c>
      <c r="G24" s="8">
        <v>8.0096937705109461</v>
      </c>
      <c r="H24" s="8">
        <v>6.6335144667258321</v>
      </c>
      <c r="I24" s="8">
        <v>7.6790407640503133</v>
      </c>
      <c r="J24" s="8">
        <v>14.178262439999999</v>
      </c>
      <c r="K24" s="8">
        <v>20.020402145096078</v>
      </c>
      <c r="L24" s="8">
        <v>22.802041301156308</v>
      </c>
      <c r="M24" s="8">
        <v>22.504616651051499</v>
      </c>
      <c r="N24" s="8">
        <v>26.665119122673588</v>
      </c>
      <c r="O24" s="8">
        <v>33.731687409424474</v>
      </c>
      <c r="P24" s="8">
        <v>36.505787172756783</v>
      </c>
      <c r="Q24" s="8">
        <v>35.11815355238236</v>
      </c>
      <c r="R24" s="8">
        <v>21.236481752437854</v>
      </c>
      <c r="S24" s="8">
        <v>24.012966212175158</v>
      </c>
      <c r="T24" s="8">
        <v>23.727262541636502</v>
      </c>
      <c r="U24" s="8">
        <v>28.711602539717379</v>
      </c>
      <c r="V24" s="8">
        <v>22.339225782535468</v>
      </c>
      <c r="W24" s="8">
        <v>15.661459113657006</v>
      </c>
      <c r="X24" s="8">
        <v>19.657276759832165</v>
      </c>
      <c r="Y24" s="8">
        <v>25.198139168068874</v>
      </c>
      <c r="Z24" s="8">
        <v>22.899601912798726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49466.352868495138</v>
      </c>
      <c r="D26" s="27">
        <f t="shared" ref="D26:X26" si="19">SUM(D27,D33)</f>
        <v>55537.501137195337</v>
      </c>
      <c r="E26" s="27">
        <f t="shared" si="19"/>
        <v>51581.412077408531</v>
      </c>
      <c r="F26" s="27">
        <f t="shared" si="19"/>
        <v>54145.453732731672</v>
      </c>
      <c r="G26" s="27">
        <f t="shared" si="19"/>
        <v>51949.706952541324</v>
      </c>
      <c r="H26" s="27">
        <f t="shared" si="19"/>
        <v>50293.105269391577</v>
      </c>
      <c r="I26" s="27">
        <f t="shared" si="19"/>
        <v>48088.940412679804</v>
      </c>
      <c r="J26" s="27">
        <f t="shared" si="19"/>
        <v>38446.658967061405</v>
      </c>
      <c r="K26" s="27">
        <f t="shared" si="19"/>
        <v>44483.299223421483</v>
      </c>
      <c r="L26" s="27">
        <f t="shared" si="19"/>
        <v>40063.33684481791</v>
      </c>
      <c r="M26" s="27">
        <f t="shared" si="19"/>
        <v>39255.106769654827</v>
      </c>
      <c r="N26" s="27">
        <f t="shared" si="19"/>
        <v>34382.467279264638</v>
      </c>
      <c r="O26" s="27">
        <f t="shared" si="19"/>
        <v>33629.686626543087</v>
      </c>
      <c r="P26" s="27">
        <f t="shared" si="19"/>
        <v>34692.322320985921</v>
      </c>
      <c r="Q26" s="27">
        <f t="shared" si="19"/>
        <v>31936.762504198497</v>
      </c>
      <c r="R26" s="27">
        <f t="shared" si="19"/>
        <v>31509.652621082161</v>
      </c>
      <c r="S26" s="27">
        <f t="shared" si="19"/>
        <v>29714.534699039181</v>
      </c>
      <c r="T26" s="27">
        <f t="shared" si="19"/>
        <v>30954.425910847287</v>
      </c>
      <c r="U26" s="27">
        <f t="shared" si="19"/>
        <v>25641.338787564542</v>
      </c>
      <c r="V26" s="27">
        <f t="shared" si="19"/>
        <v>24742.315496682288</v>
      </c>
      <c r="W26" s="27">
        <f t="shared" si="19"/>
        <v>23445.568356838765</v>
      </c>
      <c r="X26" s="27">
        <f t="shared" si="19"/>
        <v>27284.053467390819</v>
      </c>
      <c r="Y26" s="27">
        <f t="shared" ref="Y26:Z26" si="20">SUM(Y27,Y33)</f>
        <v>20934.740698933114</v>
      </c>
      <c r="Z26" s="27">
        <f t="shared" si="20"/>
        <v>18399.16626243533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49466.352868495138</v>
      </c>
      <c r="D33" s="19">
        <f t="shared" ref="D33:X33" si="25">SUM(D34:D50)</f>
        <v>55537.501137195337</v>
      </c>
      <c r="E33" s="19">
        <f t="shared" si="25"/>
        <v>51581.412077408531</v>
      </c>
      <c r="F33" s="19">
        <f t="shared" si="25"/>
        <v>54145.453732731672</v>
      </c>
      <c r="G33" s="19">
        <f t="shared" si="25"/>
        <v>51949.706952541324</v>
      </c>
      <c r="H33" s="19">
        <f t="shared" si="25"/>
        <v>50293.105269391577</v>
      </c>
      <c r="I33" s="19">
        <f t="shared" si="25"/>
        <v>48088.940412679804</v>
      </c>
      <c r="J33" s="19">
        <f t="shared" si="25"/>
        <v>38446.658967061405</v>
      </c>
      <c r="K33" s="19">
        <f t="shared" si="25"/>
        <v>44483.299223421483</v>
      </c>
      <c r="L33" s="19">
        <f t="shared" si="25"/>
        <v>40063.33684481791</v>
      </c>
      <c r="M33" s="19">
        <f t="shared" si="25"/>
        <v>39255.106769654827</v>
      </c>
      <c r="N33" s="19">
        <f t="shared" si="25"/>
        <v>34382.467279264638</v>
      </c>
      <c r="O33" s="19">
        <f t="shared" si="25"/>
        <v>33629.686626543087</v>
      </c>
      <c r="P33" s="19">
        <f t="shared" si="25"/>
        <v>34692.322320985921</v>
      </c>
      <c r="Q33" s="19">
        <f t="shared" si="25"/>
        <v>31936.762504198497</v>
      </c>
      <c r="R33" s="19">
        <f t="shared" si="25"/>
        <v>31509.652621082161</v>
      </c>
      <c r="S33" s="19">
        <f t="shared" si="25"/>
        <v>29714.534699039181</v>
      </c>
      <c r="T33" s="19">
        <f t="shared" si="25"/>
        <v>30954.425910847287</v>
      </c>
      <c r="U33" s="19">
        <f t="shared" si="25"/>
        <v>25641.338787564542</v>
      </c>
      <c r="V33" s="19">
        <f t="shared" si="25"/>
        <v>24742.315496682288</v>
      </c>
      <c r="W33" s="19">
        <f t="shared" si="25"/>
        <v>23445.568356838765</v>
      </c>
      <c r="X33" s="19">
        <f t="shared" si="25"/>
        <v>27284.053467390819</v>
      </c>
      <c r="Y33" s="19">
        <f t="shared" ref="Y33:Z33" si="26">SUM(Y34:Y50)</f>
        <v>20934.740698933114</v>
      </c>
      <c r="Z33" s="19">
        <f t="shared" si="26"/>
        <v>18399.16626243533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0.89066142495614764</v>
      </c>
      <c r="V34" s="8">
        <v>0.95605696805806395</v>
      </c>
      <c r="W34" s="8">
        <v>1.0035553740400818</v>
      </c>
      <c r="X34" s="8">
        <v>1.2864594213418508</v>
      </c>
      <c r="Y34" s="8">
        <v>1.007711424422072</v>
      </c>
      <c r="Z34" s="8">
        <v>1.3405028467353257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7.9091708424705032E-3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810.82223720749096</v>
      </c>
      <c r="D36" s="8">
        <v>800.47290345469992</v>
      </c>
      <c r="E36" s="8">
        <v>748.49322993238479</v>
      </c>
      <c r="F36" s="8">
        <v>893.1906669900045</v>
      </c>
      <c r="G36" s="8">
        <v>875.31186513770376</v>
      </c>
      <c r="H36" s="8">
        <v>956.08130819879136</v>
      </c>
      <c r="I36" s="8">
        <v>904.85233647782752</v>
      </c>
      <c r="J36" s="8">
        <v>812.0160826663822</v>
      </c>
      <c r="K36" s="8">
        <v>917.54734959355767</v>
      </c>
      <c r="L36" s="8">
        <v>901.0002783680543</v>
      </c>
      <c r="M36" s="8">
        <v>900.40727447480378</v>
      </c>
      <c r="N36" s="8">
        <v>748.4481882456754</v>
      </c>
      <c r="O36" s="8">
        <v>606.76469615797907</v>
      </c>
      <c r="P36" s="8">
        <v>587.96332456741789</v>
      </c>
      <c r="Q36" s="8">
        <v>472.65671397208297</v>
      </c>
      <c r="R36" s="8">
        <v>430.68516247462549</v>
      </c>
      <c r="S36" s="8">
        <v>467.55784119832094</v>
      </c>
      <c r="T36" s="8">
        <v>484.69615581247956</v>
      </c>
      <c r="U36" s="8">
        <v>461.39329141579503</v>
      </c>
      <c r="V36" s="8">
        <v>481.38615687318833</v>
      </c>
      <c r="W36" s="8">
        <v>468.97568441504274</v>
      </c>
      <c r="X36" s="8">
        <v>587.81202386058612</v>
      </c>
      <c r="Y36" s="8">
        <v>496.9300787676728</v>
      </c>
      <c r="Z36" s="8">
        <v>487.81824996087062</v>
      </c>
    </row>
    <row r="37" spans="1:26" ht="11.25" customHeight="1" x14ac:dyDescent="0.2">
      <c r="A37" s="28" t="s">
        <v>60</v>
      </c>
      <c r="B37" s="7" t="s">
        <v>61</v>
      </c>
      <c r="C37" s="8">
        <v>438.56721764654787</v>
      </c>
      <c r="D37" s="8">
        <v>547.08343797477255</v>
      </c>
      <c r="E37" s="8">
        <v>403.61618307441637</v>
      </c>
      <c r="F37" s="8">
        <v>444.08094499771107</v>
      </c>
      <c r="G37" s="8">
        <v>473.09284714703392</v>
      </c>
      <c r="H37" s="8">
        <v>745.07251272932876</v>
      </c>
      <c r="I37" s="8">
        <v>666.82339947390528</v>
      </c>
      <c r="J37" s="8">
        <v>743.99129363009388</v>
      </c>
      <c r="K37" s="8">
        <v>618.24225362367793</v>
      </c>
      <c r="L37" s="8">
        <v>541.93276052655426</v>
      </c>
      <c r="M37" s="8">
        <v>609.33990216314055</v>
      </c>
      <c r="N37" s="8">
        <v>710.64027184800966</v>
      </c>
      <c r="O37" s="8">
        <v>950.88072388026421</v>
      </c>
      <c r="P37" s="8">
        <v>690.52787413613305</v>
      </c>
      <c r="Q37" s="8">
        <v>670.6830146409967</v>
      </c>
      <c r="R37" s="8">
        <v>640.76071339421856</v>
      </c>
      <c r="S37" s="8">
        <v>679.78282202656919</v>
      </c>
      <c r="T37" s="8">
        <v>694.24709407586101</v>
      </c>
      <c r="U37" s="8">
        <v>710.76144371958117</v>
      </c>
      <c r="V37" s="8">
        <v>733.59316105491871</v>
      </c>
      <c r="W37" s="8">
        <v>691.17184344713792</v>
      </c>
      <c r="X37" s="8">
        <v>1157.0821853789278</v>
      </c>
      <c r="Y37" s="8">
        <v>972.77132743790253</v>
      </c>
      <c r="Z37" s="8">
        <v>911.2056766832626</v>
      </c>
    </row>
    <row r="38" spans="1:26" ht="11.25" customHeight="1" x14ac:dyDescent="0.2">
      <c r="A38" s="28" t="s">
        <v>62</v>
      </c>
      <c r="B38" s="7" t="s">
        <v>63</v>
      </c>
      <c r="C38" s="8">
        <v>19.394466663271935</v>
      </c>
      <c r="D38" s="8">
        <v>19.445078738754713</v>
      </c>
      <c r="E38" s="8">
        <v>20.889176992879143</v>
      </c>
      <c r="F38" s="8">
        <v>23.125230624700876</v>
      </c>
      <c r="G38" s="8">
        <v>29.040649976349716</v>
      </c>
      <c r="H38" s="8">
        <v>61.856090020712017</v>
      </c>
      <c r="I38" s="8">
        <v>28.467916674276868</v>
      </c>
      <c r="J38" s="8">
        <v>10.715509448133437</v>
      </c>
      <c r="K38" s="8">
        <v>17.213406810459574</v>
      </c>
      <c r="L38" s="8">
        <v>12.013851488800615</v>
      </c>
      <c r="M38" s="8">
        <v>12.325568688152716</v>
      </c>
      <c r="N38" s="8">
        <v>12.289683506146524</v>
      </c>
      <c r="O38" s="8">
        <v>11.345441733082557</v>
      </c>
      <c r="P38" s="8">
        <v>8.412696105628493</v>
      </c>
      <c r="Q38" s="8">
        <v>8.4778129739191481</v>
      </c>
      <c r="R38" s="8">
        <v>9.401057620228741</v>
      </c>
      <c r="S38" s="8">
        <v>11.989002263269182</v>
      </c>
      <c r="T38" s="8">
        <v>11.744038008786603</v>
      </c>
      <c r="U38" s="8">
        <v>12.257912019610007</v>
      </c>
      <c r="V38" s="8">
        <v>14.582869013136895</v>
      </c>
      <c r="W38" s="8">
        <v>11.462062360837839</v>
      </c>
      <c r="X38" s="8">
        <v>13.030527294645085</v>
      </c>
      <c r="Y38" s="8">
        <v>13.373860878549749</v>
      </c>
      <c r="Z38" s="8">
        <v>12.900696635503722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5.7250298940293209</v>
      </c>
      <c r="E39" s="8">
        <v>0</v>
      </c>
      <c r="F39" s="8">
        <v>0</v>
      </c>
      <c r="G39" s="8">
        <v>2.8005855667358102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2380.1970244479639</v>
      </c>
      <c r="D40" s="8">
        <v>1986.8988826290072</v>
      </c>
      <c r="E40" s="8">
        <v>1831.1172988419116</v>
      </c>
      <c r="F40" s="8">
        <v>2084.1821291375932</v>
      </c>
      <c r="G40" s="8">
        <v>2082.9848826284324</v>
      </c>
      <c r="H40" s="8">
        <v>2060.3553100614081</v>
      </c>
      <c r="I40" s="8">
        <v>1965.6864997803491</v>
      </c>
      <c r="J40" s="8">
        <v>1855.8957644484003</v>
      </c>
      <c r="K40" s="8">
        <v>1878.2065898836804</v>
      </c>
      <c r="L40" s="8">
        <v>1800.8285279897602</v>
      </c>
      <c r="M40" s="8">
        <v>1841.1553411903774</v>
      </c>
      <c r="N40" s="8">
        <v>1995.0736679832801</v>
      </c>
      <c r="O40" s="8">
        <v>1732.1226617374741</v>
      </c>
      <c r="P40" s="8">
        <v>1688.2809697883642</v>
      </c>
      <c r="Q40" s="8">
        <v>1618.2918060570153</v>
      </c>
      <c r="R40" s="8">
        <v>1592.6208496979843</v>
      </c>
      <c r="S40" s="8">
        <v>1291.370043909789</v>
      </c>
      <c r="T40" s="8">
        <v>1146.7483388064575</v>
      </c>
      <c r="U40" s="8">
        <v>1243.6780306584662</v>
      </c>
      <c r="V40" s="8">
        <v>1135.5305074728242</v>
      </c>
      <c r="W40" s="8">
        <v>994.09589103219503</v>
      </c>
      <c r="X40" s="8">
        <v>1632.6442662553243</v>
      </c>
      <c r="Y40" s="8">
        <v>1820.2919893211974</v>
      </c>
      <c r="Z40" s="8">
        <v>1812.195119522828</v>
      </c>
    </row>
    <row r="41" spans="1:26" ht="11.25" customHeight="1" x14ac:dyDescent="0.2">
      <c r="A41" s="28" t="s">
        <v>68</v>
      </c>
      <c r="B41" s="7" t="s">
        <v>69</v>
      </c>
      <c r="C41" s="8">
        <v>154.06569189149039</v>
      </c>
      <c r="D41" s="8">
        <v>152.6988866706161</v>
      </c>
      <c r="E41" s="8">
        <v>182.46194133004408</v>
      </c>
      <c r="F41" s="8">
        <v>196.35579659395725</v>
      </c>
      <c r="G41" s="8">
        <v>219.58842220751981</v>
      </c>
      <c r="H41" s="8">
        <v>152.32958599834296</v>
      </c>
      <c r="I41" s="8">
        <v>132.90356820048569</v>
      </c>
      <c r="J41" s="8">
        <v>121.5562325032477</v>
      </c>
      <c r="K41" s="8">
        <v>142.78823451310541</v>
      </c>
      <c r="L41" s="8">
        <v>162.20884511849044</v>
      </c>
      <c r="M41" s="8">
        <v>137.09111279152867</v>
      </c>
      <c r="N41" s="8">
        <v>134.73017924860986</v>
      </c>
      <c r="O41" s="8">
        <v>143.73783445907566</v>
      </c>
      <c r="P41" s="8">
        <v>191.77959907987488</v>
      </c>
      <c r="Q41" s="8">
        <v>176.22228776263651</v>
      </c>
      <c r="R41" s="8">
        <v>205.94210848314634</v>
      </c>
      <c r="S41" s="8">
        <v>187.85514940483714</v>
      </c>
      <c r="T41" s="8">
        <v>183.73092611456522</v>
      </c>
      <c r="U41" s="8">
        <v>204.69069053007303</v>
      </c>
      <c r="V41" s="8">
        <v>196.54297806525133</v>
      </c>
      <c r="W41" s="8">
        <v>170.14052466023907</v>
      </c>
      <c r="X41" s="8">
        <v>167.25659739252262</v>
      </c>
      <c r="Y41" s="8">
        <v>137.24867333526078</v>
      </c>
      <c r="Z41" s="8">
        <v>153.45596429702042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42758.002308381918</v>
      </c>
      <c r="D43" s="8">
        <v>48888.140536444807</v>
      </c>
      <c r="E43" s="8">
        <v>45780.522607241044</v>
      </c>
      <c r="F43" s="8">
        <v>47712.625624558052</v>
      </c>
      <c r="G43" s="8">
        <v>45630.03371454373</v>
      </c>
      <c r="H43" s="8">
        <v>43725.621838847917</v>
      </c>
      <c r="I43" s="8">
        <v>42277.216399879959</v>
      </c>
      <c r="J43" s="8">
        <v>33757.481422742727</v>
      </c>
      <c r="K43" s="8">
        <v>40038.770046105077</v>
      </c>
      <c r="L43" s="8">
        <v>35810.669257869537</v>
      </c>
      <c r="M43" s="8">
        <v>35077.058460485292</v>
      </c>
      <c r="N43" s="8">
        <v>30264.578960869214</v>
      </c>
      <c r="O43" s="8">
        <v>29662.562123583823</v>
      </c>
      <c r="P43" s="8">
        <v>31056.691823233356</v>
      </c>
      <c r="Q43" s="8">
        <v>28535.882753304431</v>
      </c>
      <c r="R43" s="8">
        <v>28194.356519489487</v>
      </c>
      <c r="S43" s="8">
        <v>26500.98430449246</v>
      </c>
      <c r="T43" s="8">
        <v>28067.73146087597</v>
      </c>
      <c r="U43" s="8">
        <v>22748.27657141698</v>
      </c>
      <c r="V43" s="8">
        <v>21955.287016920527</v>
      </c>
      <c r="W43" s="8">
        <v>20837.035277329898</v>
      </c>
      <c r="X43" s="8">
        <v>23432.993773538867</v>
      </c>
      <c r="Y43" s="8">
        <v>17185.812729727186</v>
      </c>
      <c r="Z43" s="8">
        <v>14688.119555595407</v>
      </c>
    </row>
    <row r="44" spans="1:26" ht="11.25" customHeight="1" x14ac:dyDescent="0.2">
      <c r="A44" s="28" t="s">
        <v>74</v>
      </c>
      <c r="B44" s="7" t="s">
        <v>75</v>
      </c>
      <c r="C44" s="8">
        <v>2815.0909321276272</v>
      </c>
      <c r="D44" s="8">
        <v>2888.8712518693806</v>
      </c>
      <c r="E44" s="8">
        <v>2530.5402988447463</v>
      </c>
      <c r="F44" s="8">
        <v>2613.00212003656</v>
      </c>
      <c r="G44" s="8">
        <v>2458.0155338740415</v>
      </c>
      <c r="H44" s="8">
        <v>2547.7691690581</v>
      </c>
      <c r="I44" s="8">
        <v>1985.0737107756711</v>
      </c>
      <c r="J44" s="8">
        <v>1126.3682130132142</v>
      </c>
      <c r="K44" s="8">
        <v>849.26959923268817</v>
      </c>
      <c r="L44" s="8">
        <v>822.80073298659704</v>
      </c>
      <c r="M44" s="8">
        <v>656.56678027332555</v>
      </c>
      <c r="N44" s="8">
        <v>510.04203239126571</v>
      </c>
      <c r="O44" s="8">
        <v>514.55665625844097</v>
      </c>
      <c r="P44" s="8">
        <v>465.10838512272085</v>
      </c>
      <c r="Q44" s="8">
        <v>425.59323001008812</v>
      </c>
      <c r="R44" s="8">
        <v>405.60353796292441</v>
      </c>
      <c r="S44" s="8">
        <v>422.13946496790516</v>
      </c>
      <c r="T44" s="8">
        <v>360.67732524335707</v>
      </c>
      <c r="U44" s="8">
        <v>254.65503459123241</v>
      </c>
      <c r="V44" s="8">
        <v>219.39913203875821</v>
      </c>
      <c r="W44" s="8">
        <v>266.65121158918487</v>
      </c>
      <c r="X44" s="8">
        <v>287.37371245544767</v>
      </c>
      <c r="Y44" s="8">
        <v>303.85657800390845</v>
      </c>
      <c r="Z44" s="8">
        <v>313.10537509242351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0.72936522303774454</v>
      </c>
      <c r="I45" s="8">
        <v>0.7117044617114805</v>
      </c>
      <c r="J45" s="8">
        <v>0.78962866800126008</v>
      </c>
      <c r="K45" s="8">
        <v>0.78945888854090784</v>
      </c>
      <c r="L45" s="8">
        <v>1.7154436009602898</v>
      </c>
      <c r="M45" s="8">
        <v>1.5605444587040702</v>
      </c>
      <c r="N45" s="8">
        <v>1.4716283855069379</v>
      </c>
      <c r="O45" s="8">
        <v>2.50787333124685</v>
      </c>
      <c r="P45" s="8">
        <v>0.74198381127322943</v>
      </c>
      <c r="Q45" s="8">
        <v>3.514315657278464</v>
      </c>
      <c r="R45" s="8">
        <v>3.1175430212271404</v>
      </c>
      <c r="S45" s="8">
        <v>0.68157423569145092</v>
      </c>
      <c r="T45" s="8">
        <v>1.2159451424727532</v>
      </c>
      <c r="U45" s="8">
        <v>0.94376727848864594</v>
      </c>
      <c r="V45" s="8">
        <v>0.67170739337432062</v>
      </c>
      <c r="W45" s="8">
        <v>0.68083658373992306</v>
      </c>
      <c r="X45" s="8">
        <v>0.69445595087061884</v>
      </c>
      <c r="Y45" s="8">
        <v>0.67794618454308608</v>
      </c>
      <c r="Z45" s="8">
        <v>1.7261590350734211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15.412536050135651</v>
      </c>
      <c r="D48" s="8">
        <v>15.434241240175229</v>
      </c>
      <c r="E48" s="8">
        <v>12.716459968538025</v>
      </c>
      <c r="F48" s="8">
        <v>15.530030234216543</v>
      </c>
      <c r="G48" s="8">
        <v>15.771404106188971</v>
      </c>
      <c r="H48" s="8">
        <v>21.438435781569584</v>
      </c>
      <c r="I48" s="8">
        <v>15.169247383975053</v>
      </c>
      <c r="J48" s="8">
        <v>15.31065115097989</v>
      </c>
      <c r="K48" s="8">
        <v>18.046316054506338</v>
      </c>
      <c r="L48" s="8">
        <v>10.167146869163163</v>
      </c>
      <c r="M48" s="8">
        <v>12.650597092960384</v>
      </c>
      <c r="N48" s="8">
        <v>5.1926667869321674</v>
      </c>
      <c r="O48" s="8">
        <v>5.2086154017021862</v>
      </c>
      <c r="P48" s="8">
        <v>2.8156651411453004</v>
      </c>
      <c r="Q48" s="8">
        <v>25.440569820051721</v>
      </c>
      <c r="R48" s="8">
        <v>7.4554503491034154</v>
      </c>
      <c r="S48" s="8">
        <v>2.7733790053498413</v>
      </c>
      <c r="T48" s="8">
        <v>3.0639360554700485</v>
      </c>
      <c r="U48" s="8">
        <v>3.05740409445225</v>
      </c>
      <c r="V48" s="8">
        <v>3.0581872328644355</v>
      </c>
      <c r="W48" s="8">
        <v>2.8360379075503075</v>
      </c>
      <c r="X48" s="8">
        <v>2.7701229462433465</v>
      </c>
      <c r="Y48" s="8">
        <v>0.83563416886271047</v>
      </c>
      <c r="Z48" s="8">
        <v>0.34085124190090682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74.800454078693463</v>
      </c>
      <c r="D50" s="8">
        <v>232.7308882790947</v>
      </c>
      <c r="E50" s="8">
        <v>71.054881182571648</v>
      </c>
      <c r="F50" s="8">
        <v>163.36118955888705</v>
      </c>
      <c r="G50" s="8">
        <v>163.06704735358508</v>
      </c>
      <c r="H50" s="8">
        <v>21.851653472367857</v>
      </c>
      <c r="I50" s="8">
        <v>112.03562957164323</v>
      </c>
      <c r="J50" s="8">
        <v>2.5341687902171333</v>
      </c>
      <c r="K50" s="8">
        <v>2.425968716193788</v>
      </c>
      <c r="L50" s="8">
        <v>0</v>
      </c>
      <c r="M50" s="8">
        <v>6.9511880365455072</v>
      </c>
      <c r="N50" s="8">
        <v>0</v>
      </c>
      <c r="O50" s="8">
        <v>0</v>
      </c>
      <c r="P50" s="8">
        <v>0</v>
      </c>
      <c r="Q50" s="8">
        <v>0</v>
      </c>
      <c r="R50" s="8">
        <v>19.709678589216931</v>
      </c>
      <c r="S50" s="8">
        <v>149.4011175349865</v>
      </c>
      <c r="T50" s="8">
        <v>0.57069071186441001</v>
      </c>
      <c r="U50" s="8">
        <v>0.73398041490739141</v>
      </c>
      <c r="V50" s="8">
        <v>1.3077236493860891</v>
      </c>
      <c r="W50" s="8">
        <v>1.5154321389032834</v>
      </c>
      <c r="X50" s="8">
        <v>1.1093428960432206</v>
      </c>
      <c r="Y50" s="8">
        <v>1.9262605127609735</v>
      </c>
      <c r="Z50" s="8">
        <v>16.958111524308464</v>
      </c>
    </row>
    <row r="51" spans="1:26" ht="11.25" customHeight="1" x14ac:dyDescent="0.2">
      <c r="A51" s="25" t="s">
        <v>88</v>
      </c>
      <c r="B51" s="26" t="s">
        <v>89</v>
      </c>
      <c r="C51" s="27">
        <v>57814.328981518069</v>
      </c>
      <c r="D51" s="27">
        <v>61475.534102205631</v>
      </c>
      <c r="E51" s="27">
        <v>57335.674688366089</v>
      </c>
      <c r="F51" s="27">
        <v>62069.873311071715</v>
      </c>
      <c r="G51" s="27">
        <v>64953.115244832945</v>
      </c>
      <c r="H51" s="27">
        <v>68067.397144317889</v>
      </c>
      <c r="I51" s="27">
        <v>76322.374189213224</v>
      </c>
      <c r="J51" s="27">
        <v>64975.096079598901</v>
      </c>
      <c r="K51" s="27">
        <v>69595.643252095178</v>
      </c>
      <c r="L51" s="27">
        <v>70508.211635679865</v>
      </c>
      <c r="M51" s="27">
        <v>77272.098221767475</v>
      </c>
      <c r="N51" s="27">
        <v>63365.609855720388</v>
      </c>
      <c r="O51" s="27">
        <v>66262.309857359069</v>
      </c>
      <c r="P51" s="27">
        <v>70188.876163065885</v>
      </c>
      <c r="Q51" s="27">
        <v>54959.488057133502</v>
      </c>
      <c r="R51" s="27">
        <v>60454.591625712004</v>
      </c>
      <c r="S51" s="27">
        <v>61406.98603360181</v>
      </c>
      <c r="T51" s="27">
        <v>60450.767700113262</v>
      </c>
      <c r="U51" s="27">
        <v>62468.473334153554</v>
      </c>
      <c r="V51" s="27">
        <v>58626.73536869543</v>
      </c>
      <c r="W51" s="27">
        <v>57382.766339836948</v>
      </c>
      <c r="X51" s="27">
        <v>61398.348807939117</v>
      </c>
      <c r="Y51" s="27">
        <v>49344.88499101116</v>
      </c>
      <c r="Z51" s="27">
        <v>46366.544653383695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947.96507808204012</v>
      </c>
      <c r="D52" s="27">
        <f t="shared" ref="D52:X52" si="28">SUM(D53:D54)</f>
        <v>1137.9713307099009</v>
      </c>
      <c r="E52" s="27">
        <f t="shared" si="28"/>
        <v>1258.6323152924172</v>
      </c>
      <c r="F52" s="27">
        <f t="shared" si="28"/>
        <v>1437.2998357404201</v>
      </c>
      <c r="G52" s="27">
        <f t="shared" si="28"/>
        <v>1520.9767804493686</v>
      </c>
      <c r="H52" s="27">
        <f t="shared" si="28"/>
        <v>803.71099195301815</v>
      </c>
      <c r="I52" s="27">
        <f t="shared" si="28"/>
        <v>730.73886762928998</v>
      </c>
      <c r="J52" s="27">
        <f t="shared" si="28"/>
        <v>867.76488184906441</v>
      </c>
      <c r="K52" s="27">
        <f t="shared" si="28"/>
        <v>915.48257414480486</v>
      </c>
      <c r="L52" s="27">
        <f t="shared" si="28"/>
        <v>1099.7407739009677</v>
      </c>
      <c r="M52" s="27">
        <f t="shared" si="28"/>
        <v>1017.6415945420803</v>
      </c>
      <c r="N52" s="27">
        <f t="shared" si="28"/>
        <v>651.93645463447501</v>
      </c>
      <c r="O52" s="27">
        <f t="shared" si="28"/>
        <v>659.82163644739558</v>
      </c>
      <c r="P52" s="27">
        <f t="shared" si="28"/>
        <v>905.32351665877661</v>
      </c>
      <c r="Q52" s="27">
        <f t="shared" si="28"/>
        <v>938.52336636758241</v>
      </c>
      <c r="R52" s="27">
        <f t="shared" si="28"/>
        <v>857.90456343355891</v>
      </c>
      <c r="S52" s="27">
        <f t="shared" si="28"/>
        <v>864.9919621386814</v>
      </c>
      <c r="T52" s="27">
        <f t="shared" si="28"/>
        <v>896.92906283749915</v>
      </c>
      <c r="U52" s="27">
        <f t="shared" si="28"/>
        <v>823.5280121576734</v>
      </c>
      <c r="V52" s="27">
        <f t="shared" si="28"/>
        <v>879.75588756583579</v>
      </c>
      <c r="W52" s="27">
        <f t="shared" si="28"/>
        <v>980.33498564668071</v>
      </c>
      <c r="X52" s="27">
        <f t="shared" si="28"/>
        <v>1101.6029773692558</v>
      </c>
      <c r="Y52" s="27">
        <f t="shared" ref="Y52:Z52" si="29">SUM(Y53:Y54)</f>
        <v>1387.4143434107593</v>
      </c>
      <c r="Z52" s="27">
        <f t="shared" si="29"/>
        <v>1262.2569249940329</v>
      </c>
    </row>
    <row r="53" spans="1:26" ht="11.25" customHeight="1" x14ac:dyDescent="0.2">
      <c r="A53" s="29" t="s">
        <v>116</v>
      </c>
      <c r="B53" s="7" t="s">
        <v>117</v>
      </c>
      <c r="C53" s="8">
        <v>102.60118208597022</v>
      </c>
      <c r="D53" s="8">
        <v>125.40306128906641</v>
      </c>
      <c r="E53" s="8">
        <v>117.12848079104265</v>
      </c>
      <c r="F53" s="8">
        <v>128.51409860881537</v>
      </c>
      <c r="G53" s="8">
        <v>125.13184866414608</v>
      </c>
      <c r="H53" s="8">
        <v>215.67717070783502</v>
      </c>
      <c r="I53" s="8">
        <v>170.75795647826055</v>
      </c>
      <c r="J53" s="8">
        <v>162.37179560876493</v>
      </c>
      <c r="K53" s="8">
        <v>134.82594205432787</v>
      </c>
      <c r="L53" s="8">
        <v>141.85884809325734</v>
      </c>
      <c r="M53" s="8">
        <v>118.14151823178646</v>
      </c>
      <c r="N53" s="8">
        <v>97.846253415455351</v>
      </c>
      <c r="O53" s="8">
        <v>122.73178637881034</v>
      </c>
      <c r="P53" s="8">
        <v>295.77992993190537</v>
      </c>
      <c r="Q53" s="8">
        <v>268.93604801098314</v>
      </c>
      <c r="R53" s="8">
        <v>344.24217404323429</v>
      </c>
      <c r="S53" s="8">
        <v>315.78259605973</v>
      </c>
      <c r="T53" s="8">
        <v>308.49731871133076</v>
      </c>
      <c r="U53" s="8">
        <v>317.1174640882183</v>
      </c>
      <c r="V53" s="8">
        <v>334.56421843483338</v>
      </c>
      <c r="W53" s="8">
        <v>339.7378879105251</v>
      </c>
      <c r="X53" s="8">
        <v>347.46724277320345</v>
      </c>
      <c r="Y53" s="8">
        <v>422.65042594115511</v>
      </c>
      <c r="Z53" s="8">
        <v>415.94782093726087</v>
      </c>
    </row>
    <row r="54" spans="1:26" ht="11.25" customHeight="1" x14ac:dyDescent="0.2">
      <c r="A54" s="43" t="s">
        <v>118</v>
      </c>
      <c r="B54" s="44" t="s">
        <v>119</v>
      </c>
      <c r="C54" s="45">
        <v>845.36389599606991</v>
      </c>
      <c r="D54" s="45">
        <v>1012.5682694208346</v>
      </c>
      <c r="E54" s="45">
        <v>1141.5038345013745</v>
      </c>
      <c r="F54" s="45">
        <v>1308.7857371316047</v>
      </c>
      <c r="G54" s="45">
        <v>1395.8449317852226</v>
      </c>
      <c r="H54" s="45">
        <v>588.03382124518316</v>
      </c>
      <c r="I54" s="45">
        <v>559.98091115102943</v>
      </c>
      <c r="J54" s="45">
        <v>705.39308624029945</v>
      </c>
      <c r="K54" s="45">
        <v>780.65663209047705</v>
      </c>
      <c r="L54" s="45">
        <v>957.88192580771045</v>
      </c>
      <c r="M54" s="45">
        <v>899.50007631029382</v>
      </c>
      <c r="N54" s="45">
        <v>554.09020121901972</v>
      </c>
      <c r="O54" s="45">
        <v>537.08985006858518</v>
      </c>
      <c r="P54" s="45">
        <v>609.54358672687124</v>
      </c>
      <c r="Q54" s="45">
        <v>669.58731835659933</v>
      </c>
      <c r="R54" s="45">
        <v>513.66238939032462</v>
      </c>
      <c r="S54" s="45">
        <v>549.20936607895135</v>
      </c>
      <c r="T54" s="45">
        <v>588.43174412616838</v>
      </c>
      <c r="U54" s="45">
        <v>506.41054806945516</v>
      </c>
      <c r="V54" s="45">
        <v>545.19166913100241</v>
      </c>
      <c r="W54" s="45">
        <v>640.59709773615566</v>
      </c>
      <c r="X54" s="45">
        <v>754.1357345960522</v>
      </c>
      <c r="Y54" s="45">
        <v>964.76391746960417</v>
      </c>
      <c r="Z54" s="45">
        <v>846.30910405677196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3773.4072187348534</v>
      </c>
      <c r="D61" s="49">
        <f t="shared" ref="D61:X61" si="31">SUM(D62:D72)</f>
        <v>4432.8703593902965</v>
      </c>
      <c r="E61" s="49">
        <f t="shared" si="31"/>
        <v>4597.6810910424265</v>
      </c>
      <c r="F61" s="49">
        <f t="shared" si="31"/>
        <v>7403.6328055934746</v>
      </c>
      <c r="G61" s="49">
        <f t="shared" si="31"/>
        <v>8842.4665280840782</v>
      </c>
      <c r="H61" s="49">
        <f t="shared" si="31"/>
        <v>9022.4055879147472</v>
      </c>
      <c r="I61" s="49">
        <f t="shared" si="31"/>
        <v>9453.4744078876756</v>
      </c>
      <c r="J61" s="49">
        <f t="shared" si="31"/>
        <v>10111.090428361669</v>
      </c>
      <c r="K61" s="49">
        <f t="shared" si="31"/>
        <v>11714.491101135302</v>
      </c>
      <c r="L61" s="49">
        <f t="shared" si="31"/>
        <v>12400.492923777563</v>
      </c>
      <c r="M61" s="49">
        <f t="shared" si="31"/>
        <v>14438.784875130998</v>
      </c>
      <c r="N61" s="49">
        <f t="shared" si="31"/>
        <v>11493.076781849293</v>
      </c>
      <c r="O61" s="49">
        <f t="shared" si="31"/>
        <v>12804.756235504374</v>
      </c>
      <c r="P61" s="49">
        <f t="shared" si="31"/>
        <v>13682.57909400411</v>
      </c>
      <c r="Q61" s="49">
        <f t="shared" si="31"/>
        <v>11942.660514878946</v>
      </c>
      <c r="R61" s="49">
        <f t="shared" si="31"/>
        <v>13232.610933534632</v>
      </c>
      <c r="S61" s="49">
        <f t="shared" si="31"/>
        <v>13746.965247105532</v>
      </c>
      <c r="T61" s="49">
        <f t="shared" si="31"/>
        <v>14668.783833965404</v>
      </c>
      <c r="U61" s="49">
        <f t="shared" si="31"/>
        <v>15213.10369812524</v>
      </c>
      <c r="V61" s="49">
        <f t="shared" si="31"/>
        <v>15410.093746714709</v>
      </c>
      <c r="W61" s="49">
        <f t="shared" si="31"/>
        <v>15298.455141920216</v>
      </c>
      <c r="X61" s="49">
        <f t="shared" si="31"/>
        <v>17408.792209627391</v>
      </c>
      <c r="Y61" s="49">
        <f t="shared" ref="Y61:Z61" si="32">SUM(Y62:Y72)</f>
        <v>16415.979400443463</v>
      </c>
      <c r="Z61" s="49">
        <f t="shared" si="32"/>
        <v>16604.930831726895</v>
      </c>
    </row>
    <row r="62" spans="1:26" ht="11.25" customHeight="1" x14ac:dyDescent="0.2">
      <c r="A62" s="50" t="s">
        <v>92</v>
      </c>
      <c r="B62" s="51" t="s">
        <v>93</v>
      </c>
      <c r="C62" s="52">
        <v>2673.3401781882785</v>
      </c>
      <c r="D62" s="52">
        <v>3121.1136208085591</v>
      </c>
      <c r="E62" s="52">
        <v>3155.4427773011603</v>
      </c>
      <c r="F62" s="52">
        <v>5488.7136224811738</v>
      </c>
      <c r="G62" s="52">
        <v>6708.4556073988788</v>
      </c>
      <c r="H62" s="52">
        <v>7568.5026049619673</v>
      </c>
      <c r="I62" s="52">
        <v>7804.2786301593524</v>
      </c>
      <c r="J62" s="52">
        <v>8260.2311041582507</v>
      </c>
      <c r="K62" s="52">
        <v>9699.790709217039</v>
      </c>
      <c r="L62" s="52">
        <v>10030.237779775127</v>
      </c>
      <c r="M62" s="52">
        <v>12028.301504184343</v>
      </c>
      <c r="N62" s="52">
        <v>9470.0038283604572</v>
      </c>
      <c r="O62" s="52">
        <v>10566.548591170618</v>
      </c>
      <c r="P62" s="52">
        <v>11314.32214016846</v>
      </c>
      <c r="Q62" s="52">
        <v>9668.1668701335639</v>
      </c>
      <c r="R62" s="52">
        <v>10968.554301283973</v>
      </c>
      <c r="S62" s="52">
        <v>11239.282731191468</v>
      </c>
      <c r="T62" s="52">
        <v>11975.819533099711</v>
      </c>
      <c r="U62" s="52">
        <v>12817.532527555124</v>
      </c>
      <c r="V62" s="52">
        <v>12971.290700732368</v>
      </c>
      <c r="W62" s="52">
        <v>12743.651155958578</v>
      </c>
      <c r="X62" s="52">
        <v>14466.383179712313</v>
      </c>
      <c r="Y62" s="52">
        <v>13270.003956087328</v>
      </c>
      <c r="Z62" s="52">
        <v>13582.596686114519</v>
      </c>
    </row>
    <row r="63" spans="1:26" ht="11.25" customHeight="1" x14ac:dyDescent="0.2">
      <c r="A63" s="50" t="s">
        <v>94</v>
      </c>
      <c r="B63" s="51" t="s">
        <v>95</v>
      </c>
      <c r="C63" s="52">
        <v>11.82347653109551</v>
      </c>
      <c r="D63" s="52">
        <v>11.941341279501875</v>
      </c>
      <c r="E63" s="52">
        <v>14.858740170158386</v>
      </c>
      <c r="F63" s="52">
        <v>46.567557742330088</v>
      </c>
      <c r="G63" s="52">
        <v>46.845196241789566</v>
      </c>
      <c r="H63" s="52">
        <v>48.545472949427058</v>
      </c>
      <c r="I63" s="52">
        <v>50.573822385621519</v>
      </c>
      <c r="J63" s="52">
        <v>50.324874052098075</v>
      </c>
      <c r="K63" s="52">
        <v>75.823252656184195</v>
      </c>
      <c r="L63" s="52">
        <v>75.7742318111397</v>
      </c>
      <c r="M63" s="52">
        <v>72.877002251622869</v>
      </c>
      <c r="N63" s="52">
        <v>70.926669870928265</v>
      </c>
      <c r="O63" s="52">
        <v>126.14732863114367</v>
      </c>
      <c r="P63" s="52">
        <v>105.82035826209986</v>
      </c>
      <c r="Q63" s="52">
        <v>102.98138383625977</v>
      </c>
      <c r="R63" s="52">
        <v>118.01147063675293</v>
      </c>
      <c r="S63" s="52">
        <v>110.75523487067156</v>
      </c>
      <c r="T63" s="52">
        <v>125.10518223878158</v>
      </c>
      <c r="U63" s="52">
        <v>127.20455446199523</v>
      </c>
      <c r="V63" s="52">
        <v>115.02515586660992</v>
      </c>
      <c r="W63" s="52">
        <v>88.733270052055531</v>
      </c>
      <c r="X63" s="52">
        <v>110.59254554295318</v>
      </c>
      <c r="Y63" s="52">
        <v>108.06110340463107</v>
      </c>
      <c r="Z63" s="52">
        <v>111.39991381407881</v>
      </c>
    </row>
    <row r="64" spans="1:26" ht="11.25" customHeight="1" x14ac:dyDescent="0.2">
      <c r="A64" s="50" t="s">
        <v>96</v>
      </c>
      <c r="B64" s="51" t="s">
        <v>97</v>
      </c>
      <c r="C64" s="52">
        <v>260.97464121547932</v>
      </c>
      <c r="D64" s="52">
        <v>290.26526230404409</v>
      </c>
      <c r="E64" s="52">
        <v>294.35774832571656</v>
      </c>
      <c r="F64" s="52">
        <v>571.66393634389249</v>
      </c>
      <c r="G64" s="52">
        <v>639.11894460872554</v>
      </c>
      <c r="H64" s="52">
        <v>607.33929269950886</v>
      </c>
      <c r="I64" s="52">
        <v>697.29042676027018</v>
      </c>
      <c r="J64" s="52">
        <v>665.46729194509453</v>
      </c>
      <c r="K64" s="52">
        <v>655.26579281231477</v>
      </c>
      <c r="L64" s="52">
        <v>680.94509208611316</v>
      </c>
      <c r="M64" s="52">
        <v>770.09970609138293</v>
      </c>
      <c r="N64" s="52">
        <v>841.36462163921658</v>
      </c>
      <c r="O64" s="52">
        <v>1019.5909584696087</v>
      </c>
      <c r="P64" s="52">
        <v>1098.0447551094967</v>
      </c>
      <c r="Q64" s="52">
        <v>1039.9828922666054</v>
      </c>
      <c r="R64" s="52">
        <v>1125.6452101930388</v>
      </c>
      <c r="S64" s="52">
        <v>1253.3031745451356</v>
      </c>
      <c r="T64" s="52">
        <v>1297.3083636493957</v>
      </c>
      <c r="U64" s="52">
        <v>1325.0709665632087</v>
      </c>
      <c r="V64" s="52">
        <v>1310.5298944923968</v>
      </c>
      <c r="W64" s="52">
        <v>1447.9670740894614</v>
      </c>
      <c r="X64" s="52">
        <v>1660.356126312731</v>
      </c>
      <c r="Y64" s="52">
        <v>1603.9471555205289</v>
      </c>
      <c r="Z64" s="52">
        <v>1699.0371045899628</v>
      </c>
    </row>
    <row r="65" spans="1:26" ht="11.25" customHeight="1" x14ac:dyDescent="0.2">
      <c r="A65" s="50" t="s">
        <v>98</v>
      </c>
      <c r="B65" s="51" t="s">
        <v>99</v>
      </c>
      <c r="C65" s="52">
        <v>827.26892280000038</v>
      </c>
      <c r="D65" s="52">
        <v>1009.5501349981914</v>
      </c>
      <c r="E65" s="52">
        <v>1133.0218252453919</v>
      </c>
      <c r="F65" s="52">
        <v>1296.6876890260785</v>
      </c>
      <c r="G65" s="52">
        <v>1394.0001383989988</v>
      </c>
      <c r="H65" s="52">
        <v>663.93725152967158</v>
      </c>
      <c r="I65" s="52">
        <v>651.73519171891121</v>
      </c>
      <c r="J65" s="52">
        <v>791.3356832120669</v>
      </c>
      <c r="K65" s="52">
        <v>880.13098323201621</v>
      </c>
      <c r="L65" s="52">
        <v>1024.5688563787096</v>
      </c>
      <c r="M65" s="52">
        <v>1012.22830405918</v>
      </c>
      <c r="N65" s="52">
        <v>655.12676909512663</v>
      </c>
      <c r="O65" s="52">
        <v>630.89865303340184</v>
      </c>
      <c r="P65" s="52">
        <v>704.03729455802863</v>
      </c>
      <c r="Q65" s="52">
        <v>648.65709899032811</v>
      </c>
      <c r="R65" s="52">
        <v>541.18938341126</v>
      </c>
      <c r="S65" s="52">
        <v>606.86815616826516</v>
      </c>
      <c r="T65" s="52">
        <v>661.79940450361426</v>
      </c>
      <c r="U65" s="52">
        <v>591.01021927454428</v>
      </c>
      <c r="V65" s="52">
        <v>642.71358020349112</v>
      </c>
      <c r="W65" s="52">
        <v>684.80717494621013</v>
      </c>
      <c r="X65" s="52">
        <v>815.80991418566055</v>
      </c>
      <c r="Y65" s="52">
        <v>1047.2416901287215</v>
      </c>
      <c r="Z65" s="52">
        <v>889.47731032710237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5.2914324881272359</v>
      </c>
      <c r="I67" s="52">
        <v>6.3312339945147524</v>
      </c>
      <c r="J67" s="52">
        <v>7.7457632984009059</v>
      </c>
      <c r="K67" s="52">
        <v>9.2790046559893344</v>
      </c>
      <c r="L67" s="52">
        <v>9.5006505269475152</v>
      </c>
      <c r="M67" s="52">
        <v>12.168916208083598</v>
      </c>
      <c r="N67" s="52">
        <v>14.498525537158926</v>
      </c>
      <c r="O67" s="52">
        <v>15.942201253151765</v>
      </c>
      <c r="P67" s="52">
        <v>14.749442168588116</v>
      </c>
      <c r="Q67" s="52">
        <v>14.343515037698605</v>
      </c>
      <c r="R67" s="52">
        <v>10.83491197304267</v>
      </c>
      <c r="S67" s="52">
        <v>9.7661649827174575</v>
      </c>
      <c r="T67" s="52">
        <v>11.449636267817802</v>
      </c>
      <c r="U67" s="52">
        <v>13.161836732949826</v>
      </c>
      <c r="V67" s="52">
        <v>11.335813622570027</v>
      </c>
      <c r="W67" s="52">
        <v>13.387201662145458</v>
      </c>
      <c r="X67" s="52">
        <v>11.276338739758955</v>
      </c>
      <c r="Y67" s="52">
        <v>11.827501979092039</v>
      </c>
      <c r="Z67" s="52">
        <v>12.286176478178117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0.15559103027688984</v>
      </c>
      <c r="I68" s="52">
        <v>0.8199019062118017</v>
      </c>
      <c r="J68" s="52">
        <v>0.41900380472318616</v>
      </c>
      <c r="K68" s="52">
        <v>0.3845413356057385</v>
      </c>
      <c r="L68" s="52">
        <v>1.0176488236685683</v>
      </c>
      <c r="M68" s="52">
        <v>1.7309497405565542</v>
      </c>
      <c r="N68" s="52">
        <v>2.0639321995034403</v>
      </c>
      <c r="O68" s="52">
        <v>3.1311626898360081</v>
      </c>
      <c r="P68" s="52">
        <v>11.187674271328902</v>
      </c>
      <c r="Q68" s="52">
        <v>12.148757187554656</v>
      </c>
      <c r="R68" s="52">
        <v>13.138607979666926</v>
      </c>
      <c r="S68" s="52">
        <v>18.830806312676049</v>
      </c>
      <c r="T68" s="52">
        <v>41.773279260649772</v>
      </c>
      <c r="U68" s="52">
        <v>38.076955604602482</v>
      </c>
      <c r="V68" s="52">
        <v>27.941669276858608</v>
      </c>
      <c r="W68" s="52">
        <v>30.561911530983043</v>
      </c>
      <c r="X68" s="52">
        <v>25.514808540099359</v>
      </c>
      <c r="Y68" s="52">
        <v>20.44304243123084</v>
      </c>
      <c r="Z68" s="52">
        <v>20.684361231192099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45.280338541701823</v>
      </c>
      <c r="H69" s="52">
        <v>116.74925352989973</v>
      </c>
      <c r="I69" s="52">
        <v>162.30313804159417</v>
      </c>
      <c r="J69" s="52">
        <v>241.40530227987111</v>
      </c>
      <c r="K69" s="52">
        <v>281.98938109264736</v>
      </c>
      <c r="L69" s="52">
        <v>393.26222905187734</v>
      </c>
      <c r="M69" s="52">
        <v>375.92029124859459</v>
      </c>
      <c r="N69" s="52">
        <v>381.08001159543994</v>
      </c>
      <c r="O69" s="52">
        <v>420.75977733000997</v>
      </c>
      <c r="P69" s="52">
        <v>393.93827808214496</v>
      </c>
      <c r="Q69" s="52">
        <v>413.92400694829939</v>
      </c>
      <c r="R69" s="52">
        <v>404.54772825821766</v>
      </c>
      <c r="S69" s="52">
        <v>453.93172737056716</v>
      </c>
      <c r="T69" s="52">
        <v>497.81755362959422</v>
      </c>
      <c r="U69" s="52">
        <v>204.37534988152493</v>
      </c>
      <c r="V69" s="52">
        <v>218.53765329801126</v>
      </c>
      <c r="W69" s="52">
        <v>170.90573086582702</v>
      </c>
      <c r="X69" s="52">
        <v>230.66498319210939</v>
      </c>
      <c r="Y69" s="52">
        <v>290.68209278951088</v>
      </c>
      <c r="Z69" s="52">
        <v>228.83866766519208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8.7663028939846921</v>
      </c>
      <c r="H72" s="55">
        <v>11.884688725870509</v>
      </c>
      <c r="I72" s="55">
        <v>80.142062921198274</v>
      </c>
      <c r="J72" s="55">
        <v>94.161405611163985</v>
      </c>
      <c r="K72" s="55">
        <v>111.82743613350321</v>
      </c>
      <c r="L72" s="55">
        <v>185.18643532398076</v>
      </c>
      <c r="M72" s="55">
        <v>165.45820134723422</v>
      </c>
      <c r="N72" s="55">
        <v>58.012423551460266</v>
      </c>
      <c r="O72" s="55">
        <v>21.737562926602099</v>
      </c>
      <c r="P72" s="55">
        <v>40.479151383963185</v>
      </c>
      <c r="Q72" s="55">
        <v>42.455990478633048</v>
      </c>
      <c r="R72" s="55">
        <v>50.689319798679016</v>
      </c>
      <c r="S72" s="55">
        <v>54.227251664028756</v>
      </c>
      <c r="T72" s="55">
        <v>57.710881315840176</v>
      </c>
      <c r="U72" s="55">
        <v>96.671288051289764</v>
      </c>
      <c r="V72" s="55">
        <v>112.71927922240161</v>
      </c>
      <c r="W72" s="55">
        <v>118.4416228149551</v>
      </c>
      <c r="X72" s="55">
        <v>88.19431340176655</v>
      </c>
      <c r="Y72" s="55">
        <v>63.772858102418517</v>
      </c>
      <c r="Z72" s="55">
        <v>60.610611506672818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6.9402718808541373</v>
      </c>
      <c r="D2" s="21">
        <f t="shared" ref="D2:X2" si="0">SUM(D3,D17,D22,D25,D26,D51,D52)</f>
        <v>8.9167105076654973</v>
      </c>
      <c r="E2" s="21">
        <f t="shared" si="0"/>
        <v>9.3726958959915425</v>
      </c>
      <c r="F2" s="21">
        <f t="shared" si="0"/>
        <v>21.372032375092505</v>
      </c>
      <c r="G2" s="21">
        <f t="shared" si="0"/>
        <v>14.671730745245112</v>
      </c>
      <c r="H2" s="21">
        <f t="shared" si="0"/>
        <v>16.983081714249263</v>
      </c>
      <c r="I2" s="21">
        <f t="shared" si="0"/>
        <v>26.249387016697099</v>
      </c>
      <c r="J2" s="21">
        <f t="shared" si="0"/>
        <v>27.185162753057405</v>
      </c>
      <c r="K2" s="21">
        <f t="shared" si="0"/>
        <v>34.718597041625266</v>
      </c>
      <c r="L2" s="21">
        <f t="shared" si="0"/>
        <v>42.987713447161909</v>
      </c>
      <c r="M2" s="21">
        <f t="shared" si="0"/>
        <v>48.507073653387614</v>
      </c>
      <c r="N2" s="21">
        <f t="shared" si="0"/>
        <v>58.343454144526923</v>
      </c>
      <c r="O2" s="21">
        <f t="shared" si="0"/>
        <v>86.287910178214631</v>
      </c>
      <c r="P2" s="21">
        <f t="shared" si="0"/>
        <v>91.806653543181127</v>
      </c>
      <c r="Q2" s="21">
        <f t="shared" si="0"/>
        <v>97.052525532920754</v>
      </c>
      <c r="R2" s="21">
        <f t="shared" si="0"/>
        <v>156.14870064772816</v>
      </c>
      <c r="S2" s="21">
        <f t="shared" si="0"/>
        <v>157.44291759678865</v>
      </c>
      <c r="T2" s="21">
        <f t="shared" si="0"/>
        <v>198.05721685648962</v>
      </c>
      <c r="U2" s="21">
        <f t="shared" si="0"/>
        <v>206.98130714756238</v>
      </c>
      <c r="V2" s="21">
        <f t="shared" si="0"/>
        <v>233.92852155639235</v>
      </c>
      <c r="W2" s="21">
        <f t="shared" si="0"/>
        <v>226.4054647417895</v>
      </c>
      <c r="X2" s="21">
        <f t="shared" si="0"/>
        <v>211.04193765987165</v>
      </c>
      <c r="Y2" s="21">
        <f t="shared" ref="Y2:Z2" si="1">SUM(Y3,Y17,Y22,Y25,Y26,Y51,Y52)</f>
        <v>292.83349954746814</v>
      </c>
      <c r="Z2" s="21">
        <f t="shared" si="1"/>
        <v>276.24501227506238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0.1314288358680368</v>
      </c>
      <c r="D17" s="27">
        <f t="shared" ref="D17:X17" si="15">SUM(D18:D21)</f>
        <v>1.8095762688567538E-2</v>
      </c>
      <c r="E17" s="27">
        <f t="shared" si="15"/>
        <v>1.0184341656090192E-2</v>
      </c>
      <c r="F17" s="27">
        <f t="shared" si="15"/>
        <v>7.3116141456924563E-2</v>
      </c>
      <c r="G17" s="27">
        <f t="shared" si="15"/>
        <v>4.9642148320546496E-2</v>
      </c>
      <c r="H17" s="27">
        <f t="shared" si="15"/>
        <v>3.3660426262429315E-2</v>
      </c>
      <c r="I17" s="27">
        <f t="shared" si="15"/>
        <v>1.3353394910282916E-2</v>
      </c>
      <c r="J17" s="27">
        <f t="shared" si="15"/>
        <v>2.7818616553491292E-2</v>
      </c>
      <c r="K17" s="27">
        <f t="shared" si="15"/>
        <v>4.2471578468241983E-2</v>
      </c>
      <c r="L17" s="27">
        <f t="shared" si="15"/>
        <v>4.7868767031378781E-2</v>
      </c>
      <c r="M17" s="27">
        <f t="shared" si="15"/>
        <v>7.3453861007612337E-2</v>
      </c>
      <c r="N17" s="27">
        <f t="shared" si="15"/>
        <v>8.0873976900642155E-3</v>
      </c>
      <c r="O17" s="27">
        <f t="shared" si="15"/>
        <v>6.358387782588599E-3</v>
      </c>
      <c r="P17" s="27">
        <f t="shared" si="15"/>
        <v>3.0060504906902277E-3</v>
      </c>
      <c r="Q17" s="27">
        <f t="shared" si="15"/>
        <v>1.830687417241583E-3</v>
      </c>
      <c r="R17" s="27">
        <f t="shared" si="15"/>
        <v>1.8655350483743507E-3</v>
      </c>
      <c r="S17" s="27">
        <f t="shared" si="15"/>
        <v>2.6211863734584887E-3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2.2793144759747835E-2</v>
      </c>
      <c r="X17" s="27">
        <f t="shared" si="15"/>
        <v>1.1626302965348057E-2</v>
      </c>
      <c r="Y17" s="27">
        <f t="shared" ref="Y17:Z17" si="16">SUM(Y18:Y21)</f>
        <v>1.5418698671522756E-2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0.1314288358680368</v>
      </c>
      <c r="D18" s="8">
        <v>1.8095762688567538E-2</v>
      </c>
      <c r="E18" s="8">
        <v>1.0184341656090192E-2</v>
      </c>
      <c r="F18" s="8">
        <v>7.3116141456924563E-2</v>
      </c>
      <c r="G18" s="8">
        <v>4.9642148320546496E-2</v>
      </c>
      <c r="H18" s="8">
        <v>3.3660426262429315E-2</v>
      </c>
      <c r="I18" s="8">
        <v>1.3350448311511947E-2</v>
      </c>
      <c r="J18" s="8">
        <v>2.781515565128544E-2</v>
      </c>
      <c r="K18" s="8">
        <v>4.2468028215758256E-2</v>
      </c>
      <c r="L18" s="8">
        <v>4.7861129396216458E-2</v>
      </c>
      <c r="M18" s="8">
        <v>7.3449692987540977E-2</v>
      </c>
      <c r="N18" s="8">
        <v>8.0827802019994687E-3</v>
      </c>
      <c r="O18" s="8">
        <v>6.3530304433296169E-3</v>
      </c>
      <c r="P18" s="8">
        <v>3.0060504906902277E-3</v>
      </c>
      <c r="Q18" s="8">
        <v>1.8202830778477842E-3</v>
      </c>
      <c r="R18" s="8">
        <v>1.8655350483743507E-3</v>
      </c>
      <c r="S18" s="8">
        <v>2.6211863734584887E-3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2.9465987709691271E-6</v>
      </c>
      <c r="J19" s="8">
        <v>3.4609022058511335E-6</v>
      </c>
      <c r="K19" s="8">
        <v>3.5502524837257512E-6</v>
      </c>
      <c r="L19" s="8">
        <v>7.637635162324881E-6</v>
      </c>
      <c r="M19" s="8">
        <v>4.1680200713617536E-6</v>
      </c>
      <c r="N19" s="8">
        <v>4.6174880647474898E-6</v>
      </c>
      <c r="O19" s="8">
        <v>5.3573392589822146E-6</v>
      </c>
      <c r="P19" s="8">
        <v>0</v>
      </c>
      <c r="Q19" s="8">
        <v>1.0404339393798656E-5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2.2793144759747835E-2</v>
      </c>
      <c r="X19" s="8">
        <v>1.1626302965348057E-2</v>
      </c>
      <c r="Y19" s="8">
        <v>1.5418698671522756E-2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6.8088430449861006</v>
      </c>
      <c r="D51" s="27">
        <v>8.8986147449769302</v>
      </c>
      <c r="E51" s="27">
        <v>9.3625115543354518</v>
      </c>
      <c r="F51" s="27">
        <v>21.29891623363558</v>
      </c>
      <c r="G51" s="27">
        <v>14.622088596924565</v>
      </c>
      <c r="H51" s="27">
        <v>16.949421287986834</v>
      </c>
      <c r="I51" s="27">
        <v>26.236033621786817</v>
      </c>
      <c r="J51" s="27">
        <v>27.157344136503912</v>
      </c>
      <c r="K51" s="27">
        <v>34.676125463157021</v>
      </c>
      <c r="L51" s="27">
        <v>42.939844680130527</v>
      </c>
      <c r="M51" s="27">
        <v>48.43361979238</v>
      </c>
      <c r="N51" s="27">
        <v>58.335366746836861</v>
      </c>
      <c r="O51" s="27">
        <v>86.281551790432047</v>
      </c>
      <c r="P51" s="27">
        <v>91.80364749269043</v>
      </c>
      <c r="Q51" s="27">
        <v>97.050694845503514</v>
      </c>
      <c r="R51" s="27">
        <v>156.14683511267978</v>
      </c>
      <c r="S51" s="27">
        <v>157.44029641041519</v>
      </c>
      <c r="T51" s="27">
        <v>198.05721685648962</v>
      </c>
      <c r="U51" s="27">
        <v>206.98130714756238</v>
      </c>
      <c r="V51" s="27">
        <v>233.92852155639235</v>
      </c>
      <c r="W51" s="27">
        <v>226.38267159702974</v>
      </c>
      <c r="X51" s="27">
        <v>211.03031135690631</v>
      </c>
      <c r="Y51" s="27">
        <v>292.81808084879663</v>
      </c>
      <c r="Z51" s="27">
        <v>276.24501227506238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7.3828947641095183E-2</v>
      </c>
      <c r="D61" s="49">
        <f t="shared" ref="D61:X61" si="33">SUM(D62:D72)</f>
        <v>8.787942887715687E-2</v>
      </c>
      <c r="E61" s="49">
        <f t="shared" si="33"/>
        <v>0.10931109725347567</v>
      </c>
      <c r="F61" s="49">
        <f t="shared" si="33"/>
        <v>0.27831432237230219</v>
      </c>
      <c r="G61" s="49">
        <f t="shared" si="33"/>
        <v>0.18208767632799019</v>
      </c>
      <c r="H61" s="49">
        <f t="shared" si="33"/>
        <v>0.14115416611134951</v>
      </c>
      <c r="I61" s="49">
        <f t="shared" si="33"/>
        <v>0.22267764770746981</v>
      </c>
      <c r="J61" s="49">
        <f t="shared" si="33"/>
        <v>0.24529869296810566</v>
      </c>
      <c r="K61" s="49">
        <f t="shared" si="33"/>
        <v>0.22003426197940262</v>
      </c>
      <c r="L61" s="49">
        <f t="shared" si="33"/>
        <v>0.21995111709820148</v>
      </c>
      <c r="M61" s="49">
        <f t="shared" si="33"/>
        <v>0.26817662893197092</v>
      </c>
      <c r="N61" s="49">
        <f t="shared" si="33"/>
        <v>0.55298329428097193</v>
      </c>
      <c r="O61" s="49">
        <f t="shared" si="33"/>
        <v>1.0419578805614813</v>
      </c>
      <c r="P61" s="49">
        <f t="shared" si="33"/>
        <v>1.4221822687250809</v>
      </c>
      <c r="Q61" s="49">
        <f t="shared" si="33"/>
        <v>1.8318569885380027</v>
      </c>
      <c r="R61" s="49">
        <f t="shared" si="33"/>
        <v>2.2993760267641572</v>
      </c>
      <c r="S61" s="49">
        <f t="shared" si="33"/>
        <v>3.11268753886743</v>
      </c>
      <c r="T61" s="49">
        <f t="shared" si="33"/>
        <v>4.045426801153881</v>
      </c>
      <c r="U61" s="49">
        <f t="shared" si="33"/>
        <v>4.7291811714056236</v>
      </c>
      <c r="V61" s="49">
        <f t="shared" si="33"/>
        <v>6.287538373127556</v>
      </c>
      <c r="W61" s="49">
        <f t="shared" si="33"/>
        <v>6.5053819226067988</v>
      </c>
      <c r="X61" s="49">
        <f t="shared" si="33"/>
        <v>6.2961363529953713</v>
      </c>
      <c r="Y61" s="49">
        <f t="shared" ref="Y61:Z61" si="34">SUM(Y62:Y72)</f>
        <v>9.9704584866543655</v>
      </c>
      <c r="Z61" s="49">
        <f t="shared" si="34"/>
        <v>11.976186755113732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7.3828947641095183E-2</v>
      </c>
      <c r="D64" s="52">
        <v>8.787942887715687E-2</v>
      </c>
      <c r="E64" s="52">
        <v>0.10931109725347567</v>
      </c>
      <c r="F64" s="52">
        <v>0.27831432237230219</v>
      </c>
      <c r="G64" s="52">
        <v>0.18208767632799019</v>
      </c>
      <c r="H64" s="52">
        <v>0.14115416611134951</v>
      </c>
      <c r="I64" s="52">
        <v>0.22267764770746981</v>
      </c>
      <c r="J64" s="52">
        <v>0.24529869296810566</v>
      </c>
      <c r="K64" s="52">
        <v>0.22003426197940262</v>
      </c>
      <c r="L64" s="52">
        <v>0.21995111709820148</v>
      </c>
      <c r="M64" s="52">
        <v>0.26817662893197092</v>
      </c>
      <c r="N64" s="52">
        <v>0.55298329428097193</v>
      </c>
      <c r="O64" s="52">
        <v>1.0419578805614813</v>
      </c>
      <c r="P64" s="52">
        <v>1.4221822687250809</v>
      </c>
      <c r="Q64" s="52">
        <v>1.8318569885380027</v>
      </c>
      <c r="R64" s="52">
        <v>2.2993760267641572</v>
      </c>
      <c r="S64" s="52">
        <v>3.11268753886743</v>
      </c>
      <c r="T64" s="52">
        <v>4.045426801153881</v>
      </c>
      <c r="U64" s="52">
        <v>4.7291811714056236</v>
      </c>
      <c r="V64" s="52">
        <v>6.287538373127556</v>
      </c>
      <c r="W64" s="52">
        <v>6.5053819226067988</v>
      </c>
      <c r="X64" s="52">
        <v>6.2961363529953713</v>
      </c>
      <c r="Y64" s="52">
        <v>9.9704584866543655</v>
      </c>
      <c r="Z64" s="52">
        <v>11.976186755113732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14958.797150322036</v>
      </c>
      <c r="D2" s="21">
        <f t="shared" ref="D2:X2" si="0">SUM(D3,D17,D22,D25,D26,D51,D52)</f>
        <v>15133.870021327559</v>
      </c>
      <c r="E2" s="21">
        <f t="shared" si="0"/>
        <v>15306.546782873736</v>
      </c>
      <c r="F2" s="21">
        <f t="shared" si="0"/>
        <v>15320.997118255042</v>
      </c>
      <c r="G2" s="21">
        <f t="shared" si="0"/>
        <v>15352.865030091896</v>
      </c>
      <c r="H2" s="21">
        <f t="shared" si="0"/>
        <v>15228.668030674678</v>
      </c>
      <c r="I2" s="21">
        <f t="shared" si="0"/>
        <v>15674.127289951446</v>
      </c>
      <c r="J2" s="21">
        <f t="shared" si="0"/>
        <v>15511.601650565819</v>
      </c>
      <c r="K2" s="21">
        <f t="shared" si="0"/>
        <v>15475.708058250044</v>
      </c>
      <c r="L2" s="21">
        <f t="shared" si="0"/>
        <v>15510.758711548473</v>
      </c>
      <c r="M2" s="21">
        <f t="shared" si="0"/>
        <v>15293.344945116378</v>
      </c>
      <c r="N2" s="21">
        <f t="shared" si="0"/>
        <v>15161.959776464217</v>
      </c>
      <c r="O2" s="21">
        <f t="shared" si="0"/>
        <v>15221.598263856995</v>
      </c>
      <c r="P2" s="21">
        <f t="shared" si="0"/>
        <v>15542.989230656551</v>
      </c>
      <c r="Q2" s="21">
        <f t="shared" si="0"/>
        <v>16102.866996250723</v>
      </c>
      <c r="R2" s="21">
        <f t="shared" si="0"/>
        <v>16031.1981346633</v>
      </c>
      <c r="S2" s="21">
        <f t="shared" si="0"/>
        <v>15696.728862358914</v>
      </c>
      <c r="T2" s="21">
        <f t="shared" si="0"/>
        <v>15881.122599364651</v>
      </c>
      <c r="U2" s="21">
        <f t="shared" si="0"/>
        <v>15955.792960253917</v>
      </c>
      <c r="V2" s="21">
        <f t="shared" si="0"/>
        <v>15234.005089101944</v>
      </c>
      <c r="W2" s="21">
        <f t="shared" si="0"/>
        <v>13995.170385787009</v>
      </c>
      <c r="X2" s="21">
        <f t="shared" si="0"/>
        <v>14369.997289583418</v>
      </c>
      <c r="Y2" s="21">
        <f t="shared" ref="Y2:Z2" si="1">SUM(Y3,Y17,Y22,Y25,Y26,Y51,Y52)</f>
        <v>14163.456561700059</v>
      </c>
      <c r="Z2" s="21">
        <f t="shared" si="1"/>
        <v>13712.027132878364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71.978454801952694</v>
      </c>
      <c r="D3" s="24">
        <f t="shared" si="2"/>
        <v>109.73270851521741</v>
      </c>
      <c r="E3" s="24">
        <f t="shared" si="2"/>
        <v>139.95774044676159</v>
      </c>
      <c r="F3" s="24">
        <f t="shared" si="2"/>
        <v>137.66126862592881</v>
      </c>
      <c r="G3" s="24">
        <f t="shared" si="2"/>
        <v>136.73478797974258</v>
      </c>
      <c r="H3" s="24">
        <f t="shared" si="2"/>
        <v>124.16093990635477</v>
      </c>
      <c r="I3" s="24">
        <f t="shared" si="2"/>
        <v>119.54283037336612</v>
      </c>
      <c r="J3" s="24">
        <f t="shared" si="2"/>
        <v>158.03361225427039</v>
      </c>
      <c r="K3" s="24">
        <f t="shared" si="2"/>
        <v>168.22319270616612</v>
      </c>
      <c r="L3" s="24">
        <f t="shared" si="2"/>
        <v>178.48717408533582</v>
      </c>
      <c r="M3" s="24">
        <f t="shared" si="2"/>
        <v>186.41090225182177</v>
      </c>
      <c r="N3" s="24">
        <f t="shared" si="2"/>
        <v>190.06001205880551</v>
      </c>
      <c r="O3" s="24">
        <f t="shared" si="2"/>
        <v>192.36147400786516</v>
      </c>
      <c r="P3" s="24">
        <f t="shared" si="2"/>
        <v>197.79363424321025</v>
      </c>
      <c r="Q3" s="24">
        <f t="shared" si="2"/>
        <v>201.53908531262658</v>
      </c>
      <c r="R3" s="24">
        <f t="shared" si="2"/>
        <v>208.46793512298714</v>
      </c>
      <c r="S3" s="24">
        <f t="shared" si="2"/>
        <v>201.47623356319656</v>
      </c>
      <c r="T3" s="24">
        <f t="shared" si="2"/>
        <v>174.60315150281093</v>
      </c>
      <c r="U3" s="24">
        <f t="shared" si="2"/>
        <v>133.67081141449296</v>
      </c>
      <c r="V3" s="24">
        <f t="shared" si="2"/>
        <v>128.16738863051629</v>
      </c>
      <c r="W3" s="24">
        <f t="shared" si="2"/>
        <v>113.28170302594181</v>
      </c>
      <c r="X3" s="24">
        <f t="shared" si="2"/>
        <v>153.97997299531329</v>
      </c>
      <c r="Y3" s="24">
        <f t="shared" ref="Y3:Z3" si="3">SUM(Y4,Y8,Y11)</f>
        <v>79.42805078509025</v>
      </c>
      <c r="Z3" s="24">
        <f t="shared" si="3"/>
        <v>56.547812532968933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28.35012613205441</v>
      </c>
      <c r="D4" s="19">
        <f t="shared" si="4"/>
        <v>78.701079234185229</v>
      </c>
      <c r="E4" s="19">
        <f t="shared" si="4"/>
        <v>81.700750632869401</v>
      </c>
      <c r="F4" s="19">
        <f t="shared" si="4"/>
        <v>85.444237710822719</v>
      </c>
      <c r="G4" s="19">
        <f t="shared" si="4"/>
        <v>97.670397508228447</v>
      </c>
      <c r="H4" s="19">
        <f t="shared" si="4"/>
        <v>106.25288589907842</v>
      </c>
      <c r="I4" s="19">
        <f t="shared" si="4"/>
        <v>100.35218416295534</v>
      </c>
      <c r="J4" s="19">
        <f t="shared" si="4"/>
        <v>136.80610136605176</v>
      </c>
      <c r="K4" s="19">
        <f t="shared" si="4"/>
        <v>151.68784581429969</v>
      </c>
      <c r="L4" s="19">
        <f t="shared" si="4"/>
        <v>158.65375389600547</v>
      </c>
      <c r="M4" s="19">
        <f t="shared" si="4"/>
        <v>168.28162583498889</v>
      </c>
      <c r="N4" s="19">
        <f t="shared" si="4"/>
        <v>161.35948212578438</v>
      </c>
      <c r="O4" s="19">
        <f t="shared" si="4"/>
        <v>180.27606137788516</v>
      </c>
      <c r="P4" s="19">
        <f t="shared" si="4"/>
        <v>185.99063495802611</v>
      </c>
      <c r="Q4" s="19">
        <f t="shared" si="4"/>
        <v>186.8210940863803</v>
      </c>
      <c r="R4" s="19">
        <f t="shared" si="4"/>
        <v>176.95924754751712</v>
      </c>
      <c r="S4" s="19">
        <f t="shared" si="4"/>
        <v>181.8210058386656</v>
      </c>
      <c r="T4" s="19">
        <f t="shared" si="4"/>
        <v>158.01322480115846</v>
      </c>
      <c r="U4" s="19">
        <f t="shared" si="4"/>
        <v>121.35513352237646</v>
      </c>
      <c r="V4" s="19">
        <f t="shared" si="4"/>
        <v>102.67021152504431</v>
      </c>
      <c r="W4" s="19">
        <f t="shared" si="4"/>
        <v>96.41079536041569</v>
      </c>
      <c r="X4" s="19">
        <f t="shared" si="4"/>
        <v>139.93752264415366</v>
      </c>
      <c r="Y4" s="19">
        <f t="shared" ref="Y4:Z4" si="5">SUM(Y5:Y7)</f>
        <v>65.3834441841379</v>
      </c>
      <c r="Z4" s="19">
        <f t="shared" si="5"/>
        <v>51.189663560836912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5.1913473540119645E-2</v>
      </c>
      <c r="D6" s="8">
        <v>0.13925670138583027</v>
      </c>
      <c r="E6" s="8">
        <v>0.21854054415694482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0.24133338131427154</v>
      </c>
      <c r="L6" s="8">
        <v>0.23251143771493599</v>
      </c>
      <c r="M6" s="8">
        <v>0.1109796665660462</v>
      </c>
      <c r="N6" s="8">
        <v>0.12505965856793957</v>
      </c>
      <c r="O6" s="8">
        <v>0.12839142902463613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1.1655315949367816E-2</v>
      </c>
      <c r="W6" s="8">
        <v>5.3325759410738621E-4</v>
      </c>
      <c r="X6" s="8">
        <v>0.10112441473994505</v>
      </c>
      <c r="Y6" s="8">
        <v>9.2988995004355909E-2</v>
      </c>
      <c r="Z6" s="8">
        <v>8.6779001176092316E-2</v>
      </c>
    </row>
    <row r="7" spans="1:26" ht="11.25" customHeight="1" x14ac:dyDescent="0.2">
      <c r="A7" s="28" t="s">
        <v>8</v>
      </c>
      <c r="B7" s="7" t="s">
        <v>9</v>
      </c>
      <c r="C7" s="8">
        <v>28.298212658514291</v>
      </c>
      <c r="D7" s="8">
        <v>78.561822532799397</v>
      </c>
      <c r="E7" s="8">
        <v>81.482210088712449</v>
      </c>
      <c r="F7" s="8">
        <v>85.444237710822719</v>
      </c>
      <c r="G7" s="8">
        <v>97.670397508228447</v>
      </c>
      <c r="H7" s="8">
        <v>106.25288589907842</v>
      </c>
      <c r="I7" s="8">
        <v>100.35218416295534</v>
      </c>
      <c r="J7" s="8">
        <v>136.80610136605176</v>
      </c>
      <c r="K7" s="8">
        <v>151.44651243298543</v>
      </c>
      <c r="L7" s="8">
        <v>158.42124245829052</v>
      </c>
      <c r="M7" s="8">
        <v>168.17064616842285</v>
      </c>
      <c r="N7" s="8">
        <v>161.23442246721643</v>
      </c>
      <c r="O7" s="8">
        <v>180.14766994886051</v>
      </c>
      <c r="P7" s="8">
        <v>185.99063495802611</v>
      </c>
      <c r="Q7" s="8">
        <v>186.8210940863803</v>
      </c>
      <c r="R7" s="8">
        <v>176.95924754751712</v>
      </c>
      <c r="S7" s="8">
        <v>181.8210058386656</v>
      </c>
      <c r="T7" s="8">
        <v>158.01322480115846</v>
      </c>
      <c r="U7" s="8">
        <v>121.35513352237646</v>
      </c>
      <c r="V7" s="8">
        <v>102.65855620909494</v>
      </c>
      <c r="W7" s="8">
        <v>96.410262102821576</v>
      </c>
      <c r="X7" s="8">
        <v>139.8363982294137</v>
      </c>
      <c r="Y7" s="8">
        <v>65.290455189133539</v>
      </c>
      <c r="Z7" s="8">
        <v>51.102884559660822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15.837005113250719</v>
      </c>
      <c r="D8" s="19">
        <f t="shared" si="6"/>
        <v>2.0184730979971204</v>
      </c>
      <c r="E8" s="19">
        <f t="shared" si="6"/>
        <v>23.036141406523939</v>
      </c>
      <c r="F8" s="19">
        <f t="shared" si="6"/>
        <v>3.0800718407366321</v>
      </c>
      <c r="G8" s="19">
        <f t="shared" si="6"/>
        <v>7.0378618115837739</v>
      </c>
      <c r="H8" s="19">
        <f t="shared" si="6"/>
        <v>4.0660886214594356</v>
      </c>
      <c r="I8" s="19">
        <f t="shared" si="6"/>
        <v>6.7978886533665719</v>
      </c>
      <c r="J8" s="19">
        <f t="shared" si="6"/>
        <v>6.1287468455409835</v>
      </c>
      <c r="K8" s="19">
        <f t="shared" si="6"/>
        <v>5.374371680299979</v>
      </c>
      <c r="L8" s="19">
        <f t="shared" si="6"/>
        <v>1.3619703578587348</v>
      </c>
      <c r="M8" s="19">
        <f t="shared" si="6"/>
        <v>7.4831702165649991</v>
      </c>
      <c r="N8" s="19">
        <f t="shared" si="6"/>
        <v>3.8331339176242558</v>
      </c>
      <c r="O8" s="19">
        <f t="shared" si="6"/>
        <v>3.8655108531851279</v>
      </c>
      <c r="P8" s="19">
        <f t="shared" si="6"/>
        <v>3.8781706573049912</v>
      </c>
      <c r="Q8" s="19">
        <f t="shared" si="6"/>
        <v>8.6666540645516861</v>
      </c>
      <c r="R8" s="19">
        <f t="shared" si="6"/>
        <v>9.0201481068906819</v>
      </c>
      <c r="S8" s="19">
        <f t="shared" si="6"/>
        <v>8.7591979092495915</v>
      </c>
      <c r="T8" s="19">
        <f t="shared" si="6"/>
        <v>7.0005379939790595</v>
      </c>
      <c r="U8" s="19">
        <f t="shared" si="6"/>
        <v>2.7535199683217702</v>
      </c>
      <c r="V8" s="19">
        <f t="shared" si="6"/>
        <v>2.8632420359028092</v>
      </c>
      <c r="W8" s="19">
        <f t="shared" si="6"/>
        <v>1.0580211583623675</v>
      </c>
      <c r="X8" s="19">
        <f t="shared" si="6"/>
        <v>2.3521279540213675</v>
      </c>
      <c r="Y8" s="19">
        <f t="shared" ref="Y8:Z8" si="7">SUM(Y9:Y10)</f>
        <v>0.61694548804318039</v>
      </c>
      <c r="Z8" s="19">
        <f t="shared" si="7"/>
        <v>2.2830597058196922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15.837005113250719</v>
      </c>
      <c r="D10" s="8">
        <v>2.0184730979971204</v>
      </c>
      <c r="E10" s="8">
        <v>23.036141406523939</v>
      </c>
      <c r="F10" s="8">
        <v>3.0800718407366321</v>
      </c>
      <c r="G10" s="8">
        <v>7.0378618115837739</v>
      </c>
      <c r="H10" s="8">
        <v>4.0660886214594356</v>
      </c>
      <c r="I10" s="8">
        <v>6.7978886533665719</v>
      </c>
      <c r="J10" s="8">
        <v>6.1287468455409835</v>
      </c>
      <c r="K10" s="8">
        <v>5.374371680299979</v>
      </c>
      <c r="L10" s="8">
        <v>1.3619703578587348</v>
      </c>
      <c r="M10" s="8">
        <v>7.4831702165649991</v>
      </c>
      <c r="N10" s="8">
        <v>3.8331339176242558</v>
      </c>
      <c r="O10" s="8">
        <v>3.8655108531851279</v>
      </c>
      <c r="P10" s="8">
        <v>3.8781706573049912</v>
      </c>
      <c r="Q10" s="8">
        <v>8.6666540645516861</v>
      </c>
      <c r="R10" s="8">
        <v>9.0201481068906819</v>
      </c>
      <c r="S10" s="8">
        <v>8.7591979092495915</v>
      </c>
      <c r="T10" s="8">
        <v>7.0005379939790595</v>
      </c>
      <c r="U10" s="8">
        <v>2.7535199683217702</v>
      </c>
      <c r="V10" s="8">
        <v>2.8632420359028092</v>
      </c>
      <c r="W10" s="8">
        <v>1.0580211583623675</v>
      </c>
      <c r="X10" s="8">
        <v>2.3521279540213675</v>
      </c>
      <c r="Y10" s="8">
        <v>0.61694548804318039</v>
      </c>
      <c r="Z10" s="8">
        <v>2.2830597058196922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27.791323556647566</v>
      </c>
      <c r="D11" s="19">
        <f t="shared" si="8"/>
        <v>29.013156183035072</v>
      </c>
      <c r="E11" s="19">
        <f t="shared" si="8"/>
        <v>35.220848407368265</v>
      </c>
      <c r="F11" s="19">
        <f t="shared" si="8"/>
        <v>49.136959074369457</v>
      </c>
      <c r="G11" s="19">
        <f t="shared" si="8"/>
        <v>32.026528659930364</v>
      </c>
      <c r="H11" s="19">
        <f t="shared" si="8"/>
        <v>13.841965385816913</v>
      </c>
      <c r="I11" s="19">
        <f t="shared" si="8"/>
        <v>12.392757557044199</v>
      </c>
      <c r="J11" s="19">
        <f t="shared" si="8"/>
        <v>15.098764042677667</v>
      </c>
      <c r="K11" s="19">
        <f t="shared" si="8"/>
        <v>11.160975211566445</v>
      </c>
      <c r="L11" s="19">
        <f t="shared" si="8"/>
        <v>18.471449831471624</v>
      </c>
      <c r="M11" s="19">
        <f t="shared" si="8"/>
        <v>10.646106200267896</v>
      </c>
      <c r="N11" s="19">
        <f t="shared" si="8"/>
        <v>24.867396015396881</v>
      </c>
      <c r="O11" s="19">
        <f t="shared" si="8"/>
        <v>8.2199017767948579</v>
      </c>
      <c r="P11" s="19">
        <f t="shared" si="8"/>
        <v>7.9248286278791635</v>
      </c>
      <c r="Q11" s="19">
        <f t="shared" si="8"/>
        <v>6.0513371616945992</v>
      </c>
      <c r="R11" s="19">
        <f t="shared" si="8"/>
        <v>22.488539468579358</v>
      </c>
      <c r="S11" s="19">
        <f t="shared" si="8"/>
        <v>10.896029815281363</v>
      </c>
      <c r="T11" s="19">
        <f t="shared" si="8"/>
        <v>9.5893887076733968</v>
      </c>
      <c r="U11" s="19">
        <f t="shared" si="8"/>
        <v>9.5621579237947305</v>
      </c>
      <c r="V11" s="19">
        <f t="shared" si="8"/>
        <v>22.633935069569162</v>
      </c>
      <c r="W11" s="19">
        <f t="shared" si="8"/>
        <v>15.81288650716375</v>
      </c>
      <c r="X11" s="19">
        <f t="shared" si="8"/>
        <v>11.690322397138262</v>
      </c>
      <c r="Y11" s="19">
        <f t="shared" ref="Y11:Z11" si="9">SUM(Y12:Y16)</f>
        <v>13.427661112909165</v>
      </c>
      <c r="Z11" s="19">
        <f t="shared" si="9"/>
        <v>3.0750892663123341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1.3046655569356094</v>
      </c>
      <c r="I12" s="8">
        <v>1.1557841897447851</v>
      </c>
      <c r="J12" s="8">
        <v>0.61089188337325873</v>
      </c>
      <c r="K12" s="8">
        <v>1.0278841273139536</v>
      </c>
      <c r="L12" s="8">
        <v>0.47620232205796625</v>
      </c>
      <c r="M12" s="8">
        <v>0.81508504199236576</v>
      </c>
      <c r="N12" s="8">
        <v>0.97481331736187626</v>
      </c>
      <c r="O12" s="8">
        <v>3.1926821825131602</v>
      </c>
      <c r="P12" s="8">
        <v>2.0078042250768298</v>
      </c>
      <c r="Q12" s="8">
        <v>2.4492014423047186</v>
      </c>
      <c r="R12" s="8">
        <v>2.301532410282356</v>
      </c>
      <c r="S12" s="8">
        <v>2.295944181961012</v>
      </c>
      <c r="T12" s="8">
        <v>2.8066744354064008</v>
      </c>
      <c r="U12" s="8">
        <v>2.8386767660068015</v>
      </c>
      <c r="V12" s="8">
        <v>2.1674397190792698</v>
      </c>
      <c r="W12" s="8">
        <v>1.6119707005344279</v>
      </c>
      <c r="X12" s="8">
        <v>1.5251186451991452</v>
      </c>
      <c r="Y12" s="8">
        <v>0.86196325816815134</v>
      </c>
      <c r="Z12" s="8">
        <v>0.40980229957359665</v>
      </c>
    </row>
    <row r="13" spans="1:26" ht="11.25" customHeight="1" x14ac:dyDescent="0.2">
      <c r="A13" s="28" t="s">
        <v>16</v>
      </c>
      <c r="B13" s="7" t="s">
        <v>17</v>
      </c>
      <c r="C13" s="8">
        <v>26.948165720049829</v>
      </c>
      <c r="D13" s="8">
        <v>29.013156183035072</v>
      </c>
      <c r="E13" s="8">
        <v>35.155651262482458</v>
      </c>
      <c r="F13" s="8">
        <v>49.136959074369457</v>
      </c>
      <c r="G13" s="8">
        <v>31.58176849247748</v>
      </c>
      <c r="H13" s="8">
        <v>12.537299828881304</v>
      </c>
      <c r="I13" s="8">
        <v>11.236973367299413</v>
      </c>
      <c r="J13" s="8">
        <v>14.487872159304407</v>
      </c>
      <c r="K13" s="8">
        <v>10.133091084252491</v>
      </c>
      <c r="L13" s="8">
        <v>17.995247509413659</v>
      </c>
      <c r="M13" s="8">
        <v>9.8310211582755311</v>
      </c>
      <c r="N13" s="8">
        <v>23.892582698035007</v>
      </c>
      <c r="O13" s="8">
        <v>5.0272195942816982</v>
      </c>
      <c r="P13" s="8">
        <v>5.9170244028023333</v>
      </c>
      <c r="Q13" s="8">
        <v>3.6021357193898811</v>
      </c>
      <c r="R13" s="8">
        <v>20.187007058297002</v>
      </c>
      <c r="S13" s="8">
        <v>6.3022226911545562</v>
      </c>
      <c r="T13" s="8">
        <v>4.140193736506558</v>
      </c>
      <c r="U13" s="8">
        <v>3.7981796642174026</v>
      </c>
      <c r="V13" s="8">
        <v>13.663603826024829</v>
      </c>
      <c r="W13" s="8">
        <v>13.213345409224175</v>
      </c>
      <c r="X13" s="8">
        <v>8.1487874805795606</v>
      </c>
      <c r="Y13" s="8">
        <v>9.5272768841034257</v>
      </c>
      <c r="Z13" s="8">
        <v>0.8200919875406093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0.84315783659773691</v>
      </c>
      <c r="D16" s="8">
        <v>0</v>
      </c>
      <c r="E16" s="8">
        <v>6.519714488580837E-2</v>
      </c>
      <c r="F16" s="8">
        <v>0</v>
      </c>
      <c r="G16" s="8">
        <v>0.44476016745288216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2.2978629421657946</v>
      </c>
      <c r="T16" s="8">
        <v>2.642520535760438</v>
      </c>
      <c r="U16" s="8">
        <v>2.9253014935705259</v>
      </c>
      <c r="V16" s="8">
        <v>6.802891524465065</v>
      </c>
      <c r="W16" s="8">
        <v>0.98757039740514707</v>
      </c>
      <c r="X16" s="8">
        <v>2.0164162713595561</v>
      </c>
      <c r="Y16" s="8">
        <v>3.038420970637588</v>
      </c>
      <c r="Z16" s="8">
        <v>1.8451949791981284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23.599500456886581</v>
      </c>
      <c r="D17" s="27">
        <f t="shared" si="10"/>
        <v>5.4881812927861677</v>
      </c>
      <c r="E17" s="27">
        <f t="shared" si="10"/>
        <v>4.0193879081979738</v>
      </c>
      <c r="F17" s="27">
        <f t="shared" si="10"/>
        <v>5.0714431977252472</v>
      </c>
      <c r="G17" s="27">
        <f t="shared" si="10"/>
        <v>6.0428046104538824</v>
      </c>
      <c r="H17" s="27">
        <f t="shared" si="10"/>
        <v>4.7414618334330862</v>
      </c>
      <c r="I17" s="27">
        <f t="shared" si="10"/>
        <v>4.0696501607404469</v>
      </c>
      <c r="J17" s="27">
        <f t="shared" si="10"/>
        <v>6.6631828001889355</v>
      </c>
      <c r="K17" s="27">
        <f t="shared" si="10"/>
        <v>7.4147415868867919</v>
      </c>
      <c r="L17" s="27">
        <f t="shared" si="10"/>
        <v>6.3964094051025917</v>
      </c>
      <c r="M17" s="27">
        <f t="shared" si="10"/>
        <v>7.5625915696050328</v>
      </c>
      <c r="N17" s="27">
        <f t="shared" si="10"/>
        <v>1.0386468691332207</v>
      </c>
      <c r="O17" s="27">
        <f t="shared" si="10"/>
        <v>0.71779953731365931</v>
      </c>
      <c r="P17" s="27">
        <f t="shared" si="10"/>
        <v>0.44385856485105707</v>
      </c>
      <c r="Q17" s="27">
        <f t="shared" si="10"/>
        <v>0.32869393387604895</v>
      </c>
      <c r="R17" s="27">
        <f t="shared" si="10"/>
        <v>0.11655417792663773</v>
      </c>
      <c r="S17" s="27">
        <f t="shared" si="10"/>
        <v>9.3641633987476755E-2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1.5782856251483581</v>
      </c>
      <c r="X17" s="27">
        <f t="shared" si="10"/>
        <v>0.99263967857706303</v>
      </c>
      <c r="Y17" s="27">
        <f t="shared" ref="Y17:Z17" si="11">SUM(Y18:Y21)</f>
        <v>1.0609531580789096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23.599500456886581</v>
      </c>
      <c r="D18" s="8">
        <v>5.4881812927861677</v>
      </c>
      <c r="E18" s="8">
        <v>4.0193879081979738</v>
      </c>
      <c r="F18" s="8">
        <v>5.0714431977252472</v>
      </c>
      <c r="G18" s="8">
        <v>6.0428046104538824</v>
      </c>
      <c r="H18" s="8">
        <v>4.7414618334330862</v>
      </c>
      <c r="I18" s="8">
        <v>4.0670320380090734</v>
      </c>
      <c r="J18" s="8">
        <v>6.6191657638537578</v>
      </c>
      <c r="K18" s="8">
        <v>7.4119020539597811</v>
      </c>
      <c r="L18" s="8">
        <v>6.3908656569615276</v>
      </c>
      <c r="M18" s="8">
        <v>7.5597725602954382</v>
      </c>
      <c r="N18" s="8">
        <v>1.035605131246357</v>
      </c>
      <c r="O18" s="8">
        <v>0.71486189618134199</v>
      </c>
      <c r="P18" s="8">
        <v>0.44385856485105707</v>
      </c>
      <c r="Q18" s="8">
        <v>0.32505761644558301</v>
      </c>
      <c r="R18" s="8">
        <v>0.11655417792663773</v>
      </c>
      <c r="S18" s="8">
        <v>9.3641633987476755E-2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2.6181227313734467E-3</v>
      </c>
      <c r="J19" s="8">
        <v>4.4017036335177916E-2</v>
      </c>
      <c r="K19" s="8">
        <v>2.839532927010674E-3</v>
      </c>
      <c r="L19" s="8">
        <v>5.5437481410637044E-3</v>
      </c>
      <c r="M19" s="8">
        <v>2.8190093095943366E-3</v>
      </c>
      <c r="N19" s="8">
        <v>3.0417378868637908E-3</v>
      </c>
      <c r="O19" s="8">
        <v>2.9376411323173662E-3</v>
      </c>
      <c r="P19" s="8">
        <v>0</v>
      </c>
      <c r="Q19" s="8">
        <v>3.6363174304659407E-3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1.5782856251483581</v>
      </c>
      <c r="X19" s="8">
        <v>0.99263967857706303</v>
      </c>
      <c r="Y19" s="8">
        <v>1.0609531580789096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7590.75441848837</v>
      </c>
      <c r="D26" s="27">
        <f t="shared" si="14"/>
        <v>7732.1209498848666</v>
      </c>
      <c r="E26" s="27">
        <f t="shared" si="14"/>
        <v>7776.9144209736642</v>
      </c>
      <c r="F26" s="27">
        <f t="shared" si="14"/>
        <v>7878.6993280985835</v>
      </c>
      <c r="G26" s="27">
        <f t="shared" si="14"/>
        <v>7849.7934928042941</v>
      </c>
      <c r="H26" s="27">
        <f t="shared" si="14"/>
        <v>7652.3351606462957</v>
      </c>
      <c r="I26" s="27">
        <f t="shared" si="14"/>
        <v>7574.6456047980773</v>
      </c>
      <c r="J26" s="27">
        <f t="shared" si="14"/>
        <v>7325.7223831217589</v>
      </c>
      <c r="K26" s="27">
        <f t="shared" si="14"/>
        <v>7210.5792905021053</v>
      </c>
      <c r="L26" s="27">
        <f t="shared" si="14"/>
        <v>6963.4432411149683</v>
      </c>
      <c r="M26" s="27">
        <f t="shared" si="14"/>
        <v>6732.847576208088</v>
      </c>
      <c r="N26" s="27">
        <f t="shared" si="14"/>
        <v>6581.1705412933079</v>
      </c>
      <c r="O26" s="27">
        <f t="shared" si="14"/>
        <v>6709.6761295528277</v>
      </c>
      <c r="P26" s="27">
        <f t="shared" si="14"/>
        <v>6625.5900690560547</v>
      </c>
      <c r="Q26" s="27">
        <f t="shared" si="14"/>
        <v>6771.4480543095051</v>
      </c>
      <c r="R26" s="27">
        <f t="shared" si="14"/>
        <v>6816.3810325209815</v>
      </c>
      <c r="S26" s="27">
        <f t="shared" si="14"/>
        <v>6401.2295073676523</v>
      </c>
      <c r="T26" s="27">
        <f t="shared" si="14"/>
        <v>6470.7411521856629</v>
      </c>
      <c r="U26" s="27">
        <f t="shared" si="14"/>
        <v>5548.9706229619433</v>
      </c>
      <c r="V26" s="27">
        <f t="shared" si="14"/>
        <v>5219.5748990433895</v>
      </c>
      <c r="W26" s="27">
        <f t="shared" si="14"/>
        <v>4721.3860048721026</v>
      </c>
      <c r="X26" s="27">
        <f t="shared" si="14"/>
        <v>4655.5207950634413</v>
      </c>
      <c r="Y26" s="27">
        <f t="shared" ref="Y26:Z26" si="15">SUM(Y27,Y33)</f>
        <v>4560.4518925355824</v>
      </c>
      <c r="Z26" s="27">
        <f t="shared" si="15"/>
        <v>4216.5632534264396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7590.75441848837</v>
      </c>
      <c r="D33" s="19">
        <f t="shared" si="18"/>
        <v>7732.1209498848666</v>
      </c>
      <c r="E33" s="19">
        <f t="shared" si="18"/>
        <v>7776.9144209736642</v>
      </c>
      <c r="F33" s="19">
        <f t="shared" si="18"/>
        <v>7878.6993280985835</v>
      </c>
      <c r="G33" s="19">
        <f t="shared" si="18"/>
        <v>7849.7934928042941</v>
      </c>
      <c r="H33" s="19">
        <f t="shared" si="18"/>
        <v>7652.3351606462957</v>
      </c>
      <c r="I33" s="19">
        <f t="shared" si="18"/>
        <v>7574.6456047980773</v>
      </c>
      <c r="J33" s="19">
        <f t="shared" si="18"/>
        <v>7325.7223831217589</v>
      </c>
      <c r="K33" s="19">
        <f t="shared" si="18"/>
        <v>7210.5792905021053</v>
      </c>
      <c r="L33" s="19">
        <f t="shared" si="18"/>
        <v>6963.4432411149683</v>
      </c>
      <c r="M33" s="19">
        <f t="shared" si="18"/>
        <v>6732.847576208088</v>
      </c>
      <c r="N33" s="19">
        <f t="shared" si="18"/>
        <v>6581.1705412933079</v>
      </c>
      <c r="O33" s="19">
        <f t="shared" si="18"/>
        <v>6709.6761295528277</v>
      </c>
      <c r="P33" s="19">
        <f t="shared" si="18"/>
        <v>6625.5900690560547</v>
      </c>
      <c r="Q33" s="19">
        <f t="shared" si="18"/>
        <v>6771.4480543095051</v>
      </c>
      <c r="R33" s="19">
        <f t="shared" si="18"/>
        <v>6816.3810325209815</v>
      </c>
      <c r="S33" s="19">
        <f t="shared" si="18"/>
        <v>6401.2295073676523</v>
      </c>
      <c r="T33" s="19">
        <f t="shared" si="18"/>
        <v>6470.7411521856629</v>
      </c>
      <c r="U33" s="19">
        <f t="shared" si="18"/>
        <v>5548.9706229619433</v>
      </c>
      <c r="V33" s="19">
        <f t="shared" si="18"/>
        <v>5219.5748990433895</v>
      </c>
      <c r="W33" s="19">
        <f t="shared" si="18"/>
        <v>4721.3860048721026</v>
      </c>
      <c r="X33" s="19">
        <f t="shared" si="18"/>
        <v>4655.5207950634413</v>
      </c>
      <c r="Y33" s="19">
        <f t="shared" ref="Y33:Z33" si="19">SUM(Y34:Y50)</f>
        <v>4560.4518925355824</v>
      </c>
      <c r="Z33" s="19">
        <f t="shared" si="19"/>
        <v>4216.5632534264396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0.13286753504385226</v>
      </c>
      <c r="V34" s="8">
        <v>0.13590079194193577</v>
      </c>
      <c r="W34" s="8">
        <v>0.14273070595991719</v>
      </c>
      <c r="X34" s="8">
        <v>0.16195017865814854</v>
      </c>
      <c r="Y34" s="8">
        <v>0.13857465557792814</v>
      </c>
      <c r="Z34" s="8">
        <v>0.19354643326467533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7.3946915752949518E-4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878.47168276161267</v>
      </c>
      <c r="D36" s="8">
        <v>923.52321271212259</v>
      </c>
      <c r="E36" s="8">
        <v>957.01919669710503</v>
      </c>
      <c r="F36" s="8">
        <v>1056.9016405069794</v>
      </c>
      <c r="G36" s="8">
        <v>1039.3804461689795</v>
      </c>
      <c r="H36" s="8">
        <v>999.60080215490689</v>
      </c>
      <c r="I36" s="8">
        <v>1060.500136925438</v>
      </c>
      <c r="J36" s="8">
        <v>1024.2165094423362</v>
      </c>
      <c r="K36" s="8">
        <v>998.94215120200658</v>
      </c>
      <c r="L36" s="8">
        <v>954.65961370707635</v>
      </c>
      <c r="M36" s="8">
        <v>900.2541849981028</v>
      </c>
      <c r="N36" s="8">
        <v>809.93221693803423</v>
      </c>
      <c r="O36" s="8">
        <v>849.56959347343729</v>
      </c>
      <c r="P36" s="8">
        <v>734.19214714881673</v>
      </c>
      <c r="Q36" s="8">
        <v>710.80994447958642</v>
      </c>
      <c r="R36" s="8">
        <v>690.13438971412086</v>
      </c>
      <c r="S36" s="8">
        <v>699.927417550869</v>
      </c>
      <c r="T36" s="8">
        <v>677.17574369431304</v>
      </c>
      <c r="U36" s="8">
        <v>657.77168875546897</v>
      </c>
      <c r="V36" s="8">
        <v>634.06253426655655</v>
      </c>
      <c r="W36" s="8">
        <v>470.96413621169825</v>
      </c>
      <c r="X36" s="8">
        <v>414.19313260852846</v>
      </c>
      <c r="Y36" s="8">
        <v>435.03987408812429</v>
      </c>
      <c r="Z36" s="8">
        <v>450.36072311648144</v>
      </c>
    </row>
    <row r="37" spans="1:26" ht="11.25" customHeight="1" x14ac:dyDescent="0.2">
      <c r="A37" s="28" t="s">
        <v>60</v>
      </c>
      <c r="B37" s="7" t="s">
        <v>61</v>
      </c>
      <c r="C37" s="8">
        <v>52.849255593452227</v>
      </c>
      <c r="D37" s="8">
        <v>54.852675265227553</v>
      </c>
      <c r="E37" s="8">
        <v>57.121235605583678</v>
      </c>
      <c r="F37" s="8">
        <v>65.905572042288981</v>
      </c>
      <c r="G37" s="8">
        <v>64.377634092966105</v>
      </c>
      <c r="H37" s="8">
        <v>98.55283907067124</v>
      </c>
      <c r="I37" s="8">
        <v>90.762038366094799</v>
      </c>
      <c r="J37" s="8">
        <v>107.13342696990624</v>
      </c>
      <c r="K37" s="8">
        <v>86.638538376322117</v>
      </c>
      <c r="L37" s="8">
        <v>79.832023113445615</v>
      </c>
      <c r="M37" s="8">
        <v>82.500320756859537</v>
      </c>
      <c r="N37" s="8">
        <v>97.742786711990433</v>
      </c>
      <c r="O37" s="8">
        <v>193.58732083973609</v>
      </c>
      <c r="P37" s="8">
        <v>117.24620374386701</v>
      </c>
      <c r="Q37" s="8">
        <v>120.51461411900343</v>
      </c>
      <c r="R37" s="8">
        <v>125.53282384578181</v>
      </c>
      <c r="S37" s="8">
        <v>131.02443369343092</v>
      </c>
      <c r="T37" s="8">
        <v>132.69977128413942</v>
      </c>
      <c r="U37" s="8">
        <v>146.0633959204192</v>
      </c>
      <c r="V37" s="8">
        <v>149.28836770508167</v>
      </c>
      <c r="W37" s="8">
        <v>141.12536999286237</v>
      </c>
      <c r="X37" s="8">
        <v>183.87007034107262</v>
      </c>
      <c r="Y37" s="8">
        <v>234.81840052209799</v>
      </c>
      <c r="Z37" s="8">
        <v>193.12502771673678</v>
      </c>
    </row>
    <row r="38" spans="1:26" ht="11.25" customHeight="1" x14ac:dyDescent="0.2">
      <c r="A38" s="28" t="s">
        <v>62</v>
      </c>
      <c r="B38" s="7" t="s">
        <v>63</v>
      </c>
      <c r="C38" s="8">
        <v>2.703665336728065</v>
      </c>
      <c r="D38" s="8">
        <v>2.5283132612452865</v>
      </c>
      <c r="E38" s="8">
        <v>2.3371590071208566</v>
      </c>
      <c r="F38" s="8">
        <v>2.6410133752991283</v>
      </c>
      <c r="G38" s="8">
        <v>2.3993740236502861</v>
      </c>
      <c r="H38" s="8">
        <v>1.9135179792879806</v>
      </c>
      <c r="I38" s="8">
        <v>1.8643153257231257</v>
      </c>
      <c r="J38" s="8">
        <v>1.645846551866561</v>
      </c>
      <c r="K38" s="8">
        <v>1.9637931895404199</v>
      </c>
      <c r="L38" s="8">
        <v>1.5908725111993887</v>
      </c>
      <c r="M38" s="8">
        <v>1.3950753118472816</v>
      </c>
      <c r="N38" s="8">
        <v>1.5108444938534735</v>
      </c>
      <c r="O38" s="8">
        <v>1.5436022669174361</v>
      </c>
      <c r="P38" s="8">
        <v>1.0551958943715103</v>
      </c>
      <c r="Q38" s="8">
        <v>1.2491350260808569</v>
      </c>
      <c r="R38" s="8">
        <v>1.2363663797712579</v>
      </c>
      <c r="S38" s="8">
        <v>1.2029457367308198</v>
      </c>
      <c r="T38" s="8">
        <v>1.2271579912133985</v>
      </c>
      <c r="U38" s="8">
        <v>1.5002799803899949</v>
      </c>
      <c r="V38" s="8">
        <v>1.278010986863114</v>
      </c>
      <c r="W38" s="8">
        <v>1.327945639162162</v>
      </c>
      <c r="X38" s="8">
        <v>1.6000887053549064</v>
      </c>
      <c r="Y38" s="8">
        <v>1.5480671214502473</v>
      </c>
      <c r="Z38" s="8">
        <v>1.6467593644962755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0.5533931459706799</v>
      </c>
      <c r="E39" s="8">
        <v>0</v>
      </c>
      <c r="F39" s="8">
        <v>0</v>
      </c>
      <c r="G39" s="8">
        <v>0.33862595326418898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331.80425235203677</v>
      </c>
      <c r="D40" s="8">
        <v>250.16257265099267</v>
      </c>
      <c r="E40" s="8">
        <v>235.69240527808881</v>
      </c>
      <c r="F40" s="8">
        <v>248.86108074240747</v>
      </c>
      <c r="G40" s="8">
        <v>242.85558657156798</v>
      </c>
      <c r="H40" s="8">
        <v>241.93822549859229</v>
      </c>
      <c r="I40" s="8">
        <v>231.56070437965158</v>
      </c>
      <c r="J40" s="8">
        <v>234.93843311159895</v>
      </c>
      <c r="K40" s="8">
        <v>210.95938387631887</v>
      </c>
      <c r="L40" s="8">
        <v>217.41839185023906</v>
      </c>
      <c r="M40" s="8">
        <v>224.42901436962131</v>
      </c>
      <c r="N40" s="8">
        <v>275.25002149671849</v>
      </c>
      <c r="O40" s="8">
        <v>259.10291514252475</v>
      </c>
      <c r="P40" s="8">
        <v>261.31692293163542</v>
      </c>
      <c r="Q40" s="8">
        <v>277.27763694298437</v>
      </c>
      <c r="R40" s="8">
        <v>270.47840950201788</v>
      </c>
      <c r="S40" s="8">
        <v>206.4860446102123</v>
      </c>
      <c r="T40" s="8">
        <v>203.15609991354358</v>
      </c>
      <c r="U40" s="8">
        <v>210.23272034153354</v>
      </c>
      <c r="V40" s="8">
        <v>190.62380820717559</v>
      </c>
      <c r="W40" s="8">
        <v>172.21540640780478</v>
      </c>
      <c r="X40" s="8">
        <v>239.83483686467488</v>
      </c>
      <c r="Y40" s="8">
        <v>278.37004751880204</v>
      </c>
      <c r="Z40" s="8">
        <v>267.92077247717293</v>
      </c>
    </row>
    <row r="41" spans="1:26" ht="11.25" customHeight="1" x14ac:dyDescent="0.2">
      <c r="A41" s="28" t="s">
        <v>68</v>
      </c>
      <c r="B41" s="7" t="s">
        <v>69</v>
      </c>
      <c r="C41" s="8">
        <v>19.065886921978841</v>
      </c>
      <c r="D41" s="8">
        <v>17.349648902853144</v>
      </c>
      <c r="E41" s="8">
        <v>18.229080696581672</v>
      </c>
      <c r="F41" s="8">
        <v>17.199055752668563</v>
      </c>
      <c r="G41" s="8">
        <v>19.915916659106049</v>
      </c>
      <c r="H41" s="8">
        <v>16.267038389413138</v>
      </c>
      <c r="I41" s="8">
        <v>15.979537626624076</v>
      </c>
      <c r="J41" s="8">
        <v>16.892633560457028</v>
      </c>
      <c r="K41" s="8">
        <v>18.258539434004391</v>
      </c>
      <c r="L41" s="8">
        <v>25.849027321509602</v>
      </c>
      <c r="M41" s="8">
        <v>22.546904168471382</v>
      </c>
      <c r="N41" s="8">
        <v>26.409627391390206</v>
      </c>
      <c r="O41" s="8">
        <v>28.774366420924334</v>
      </c>
      <c r="P41" s="8">
        <v>30.299426440125085</v>
      </c>
      <c r="Q41" s="8">
        <v>30.959719237363682</v>
      </c>
      <c r="R41" s="8">
        <v>31.653080836853793</v>
      </c>
      <c r="S41" s="8">
        <v>29.364931635162922</v>
      </c>
      <c r="T41" s="8">
        <v>31.036645925434751</v>
      </c>
      <c r="U41" s="8">
        <v>29.057359869927041</v>
      </c>
      <c r="V41" s="8">
        <v>28.880260254748681</v>
      </c>
      <c r="W41" s="8">
        <v>23.285430539760849</v>
      </c>
      <c r="X41" s="8">
        <v>24.982058727477106</v>
      </c>
      <c r="Y41" s="8">
        <v>22.924624744739194</v>
      </c>
      <c r="Z41" s="8">
        <v>26.123603942979486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5875.5399171790177</v>
      </c>
      <c r="D43" s="8">
        <v>6077.2096292951037</v>
      </c>
      <c r="E43" s="8">
        <v>6125.9123747650401</v>
      </c>
      <c r="F43" s="8">
        <v>6114.7606121886029</v>
      </c>
      <c r="G43" s="8">
        <v>6129.2811653885756</v>
      </c>
      <c r="H43" s="8">
        <v>5973.8192526484991</v>
      </c>
      <c r="I43" s="8">
        <v>5911.1270625275465</v>
      </c>
      <c r="J43" s="8">
        <v>5768.0927269080057</v>
      </c>
      <c r="K43" s="8">
        <v>5750.2075301958412</v>
      </c>
      <c r="L43" s="8">
        <v>5547.5303205482178</v>
      </c>
      <c r="M43" s="8">
        <v>5363.8601132247204</v>
      </c>
      <c r="N43" s="8">
        <v>5260.5952980250258</v>
      </c>
      <c r="O43" s="8">
        <v>5261.1499339206775</v>
      </c>
      <c r="P43" s="8">
        <v>5381.2978946123785</v>
      </c>
      <c r="Q43" s="8">
        <v>5513.7108412719053</v>
      </c>
      <c r="R43" s="8">
        <v>5592.2269682849083</v>
      </c>
      <c r="S43" s="8">
        <v>5209.1013622051796</v>
      </c>
      <c r="T43" s="8">
        <v>5345.5788635701838</v>
      </c>
      <c r="U43" s="8">
        <v>4449.6073526982409</v>
      </c>
      <c r="V43" s="8">
        <v>4166.2555857454045</v>
      </c>
      <c r="W43" s="8">
        <v>3834.7270330742326</v>
      </c>
      <c r="X43" s="8">
        <v>3722.565496726279</v>
      </c>
      <c r="Y43" s="8">
        <v>3501.5339694457084</v>
      </c>
      <c r="Z43" s="8">
        <v>3173.1561966690133</v>
      </c>
    </row>
    <row r="44" spans="1:26" ht="11.25" customHeight="1" x14ac:dyDescent="0.2">
      <c r="A44" s="28" t="s">
        <v>74</v>
      </c>
      <c r="B44" s="7" t="s">
        <v>75</v>
      </c>
      <c r="C44" s="8">
        <v>421.95131075237344</v>
      </c>
      <c r="D44" s="8">
        <v>390.40389853062055</v>
      </c>
      <c r="E44" s="8">
        <v>374.47312683525377</v>
      </c>
      <c r="F44" s="8">
        <v>359.30342292344073</v>
      </c>
      <c r="G44" s="8">
        <v>335.43600860595836</v>
      </c>
      <c r="H44" s="8">
        <v>316.00470070190033</v>
      </c>
      <c r="I44" s="8">
        <v>251.75235706433003</v>
      </c>
      <c r="J44" s="8">
        <v>168.84719506678584</v>
      </c>
      <c r="K44" s="8">
        <v>139.30221020731193</v>
      </c>
      <c r="L44" s="8">
        <v>133.87989253340297</v>
      </c>
      <c r="M44" s="8">
        <v>133.64121316667448</v>
      </c>
      <c r="N44" s="8">
        <v>108.29495760873438</v>
      </c>
      <c r="O44" s="8">
        <v>114.28255398155922</v>
      </c>
      <c r="P44" s="8">
        <v>99.711613277279156</v>
      </c>
      <c r="Q44" s="8">
        <v>107.37821638991181</v>
      </c>
      <c r="R44" s="8">
        <v>96.007255077075683</v>
      </c>
      <c r="S44" s="8">
        <v>97.133481752094696</v>
      </c>
      <c r="T44" s="8">
        <v>79.076502356642848</v>
      </c>
      <c r="U44" s="8">
        <v>53.848486048767647</v>
      </c>
      <c r="V44" s="8">
        <v>48.295610121241864</v>
      </c>
      <c r="W44" s="8">
        <v>76.934478250815047</v>
      </c>
      <c r="X44" s="8">
        <v>67.640675624552358</v>
      </c>
      <c r="Y44" s="8">
        <v>85.691894396091442</v>
      </c>
      <c r="Z44" s="8">
        <v>101.92444666757622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7.889921696225545E-2</v>
      </c>
      <c r="I45" s="8">
        <v>7.0699738288519456E-2</v>
      </c>
      <c r="J45" s="8">
        <v>0.10914661199873996</v>
      </c>
      <c r="K45" s="8">
        <v>8.3456151459092076E-2</v>
      </c>
      <c r="L45" s="8">
        <v>0.22407439903970949</v>
      </c>
      <c r="M45" s="8">
        <v>0.3726404212959295</v>
      </c>
      <c r="N45" s="8">
        <v>0.33858841449306298</v>
      </c>
      <c r="O45" s="8">
        <v>0.58559190875315148</v>
      </c>
      <c r="P45" s="8">
        <v>0.16629114872677064</v>
      </c>
      <c r="Q45" s="8">
        <v>0.66527966272153571</v>
      </c>
      <c r="R45" s="8">
        <v>0.52875081877286056</v>
      </c>
      <c r="S45" s="8">
        <v>0.12325976430854899</v>
      </c>
      <c r="T45" s="8">
        <v>0.2074235775272473</v>
      </c>
      <c r="U45" s="8">
        <v>0.15740396151135388</v>
      </c>
      <c r="V45" s="8">
        <v>9.776668662567875E-2</v>
      </c>
      <c r="W45" s="8">
        <v>8.8637496260077567E-2</v>
      </c>
      <c r="X45" s="8">
        <v>7.5018129129380634E-2</v>
      </c>
      <c r="Y45" s="8">
        <v>9.1527895456913588E-2</v>
      </c>
      <c r="Z45" s="8">
        <v>0.44610112492657994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3.5512919498643498</v>
      </c>
      <c r="D48" s="8">
        <v>3.5783757598247714</v>
      </c>
      <c r="E48" s="8">
        <v>3.1273290314619775</v>
      </c>
      <c r="F48" s="8">
        <v>3.4825867657834646</v>
      </c>
      <c r="G48" s="8">
        <v>3.2412128938110265</v>
      </c>
      <c r="H48" s="8">
        <v>3.6482362184304176</v>
      </c>
      <c r="I48" s="8">
        <v>3.7945806160249522</v>
      </c>
      <c r="J48" s="8">
        <v>3.5457708490201112</v>
      </c>
      <c r="K48" s="8">
        <v>3.8715279454936611</v>
      </c>
      <c r="L48" s="8">
        <v>2.4590251308368387</v>
      </c>
      <c r="M48" s="8">
        <v>3.1444029070396149</v>
      </c>
      <c r="N48" s="8">
        <v>1.0962002130678319</v>
      </c>
      <c r="O48" s="8">
        <v>1.0802515982978134</v>
      </c>
      <c r="P48" s="8">
        <v>0.30437385885470047</v>
      </c>
      <c r="Q48" s="8">
        <v>8.8826671799482817</v>
      </c>
      <c r="R48" s="8">
        <v>1.9046666508965853</v>
      </c>
      <c r="S48" s="8">
        <v>0.34665999465016134</v>
      </c>
      <c r="T48" s="8">
        <v>0.40078494452995295</v>
      </c>
      <c r="U48" s="8">
        <v>0.39046890554775138</v>
      </c>
      <c r="V48" s="8">
        <v>0.39284476713556277</v>
      </c>
      <c r="W48" s="8">
        <v>0.3169950924496901</v>
      </c>
      <c r="X48" s="8">
        <v>0.41379805375665457</v>
      </c>
      <c r="Y48" s="8">
        <v>0.16296083113728935</v>
      </c>
      <c r="Z48" s="8">
        <v>7.0520758099093542E-2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4.8171556413065559</v>
      </c>
      <c r="D50" s="8">
        <v>11.959230360905304</v>
      </c>
      <c r="E50" s="8">
        <v>3.0025130574283501</v>
      </c>
      <c r="F50" s="8">
        <v>9.6443438011129388</v>
      </c>
      <c r="G50" s="8">
        <v>12.567522446414863</v>
      </c>
      <c r="H50" s="8">
        <v>0.51164876763214451</v>
      </c>
      <c r="I50" s="8">
        <v>7.2341722283567496</v>
      </c>
      <c r="J50" s="8">
        <v>0.30069404978286812</v>
      </c>
      <c r="K50" s="8">
        <v>0.35215992380621242</v>
      </c>
      <c r="L50" s="8">
        <v>0</v>
      </c>
      <c r="M50" s="8">
        <v>0.70370688345449839</v>
      </c>
      <c r="N50" s="8">
        <v>0</v>
      </c>
      <c r="O50" s="8">
        <v>0</v>
      </c>
      <c r="P50" s="8">
        <v>0</v>
      </c>
      <c r="Q50" s="8">
        <v>0</v>
      </c>
      <c r="R50" s="8">
        <v>6.6783214107830773</v>
      </c>
      <c r="S50" s="8">
        <v>26.518970425013457</v>
      </c>
      <c r="T50" s="8">
        <v>0.18215892813558993</v>
      </c>
      <c r="U50" s="8">
        <v>0.2085989450926084</v>
      </c>
      <c r="V50" s="8">
        <v>0.26420951061391179</v>
      </c>
      <c r="W50" s="8">
        <v>0.25784146109671646</v>
      </c>
      <c r="X50" s="8">
        <v>0.18366910395677871</v>
      </c>
      <c r="Y50" s="8">
        <v>0.13121184723902643</v>
      </c>
      <c r="Z50" s="8">
        <v>1.5955551556915488</v>
      </c>
    </row>
    <row r="51" spans="1:26" ht="11.25" customHeight="1" x14ac:dyDescent="0.2">
      <c r="A51" s="25" t="s">
        <v>88</v>
      </c>
      <c r="B51" s="26" t="s">
        <v>89</v>
      </c>
      <c r="C51" s="27">
        <v>7208.9498814270246</v>
      </c>
      <c r="D51" s="27">
        <v>7224.7732183193657</v>
      </c>
      <c r="E51" s="27">
        <v>7323.7548251201724</v>
      </c>
      <c r="F51" s="27">
        <v>7238.7256889847467</v>
      </c>
      <c r="G51" s="27">
        <v>7300.2937564428948</v>
      </c>
      <c r="H51" s="27">
        <v>7408.1018535176045</v>
      </c>
      <c r="I51" s="27">
        <v>7938.1402176637221</v>
      </c>
      <c r="J51" s="27">
        <v>7980.3195351411696</v>
      </c>
      <c r="K51" s="27">
        <v>8048.496010006138</v>
      </c>
      <c r="L51" s="27">
        <v>8317.4570290307183</v>
      </c>
      <c r="M51" s="27">
        <v>8319.8567690790478</v>
      </c>
      <c r="N51" s="27">
        <v>8363.4955393153032</v>
      </c>
      <c r="O51" s="27">
        <v>8292.9618345034196</v>
      </c>
      <c r="P51" s="27">
        <v>8687.2153871804039</v>
      </c>
      <c r="Q51" s="27">
        <v>9098.6953730582172</v>
      </c>
      <c r="R51" s="27">
        <v>8984.8834790212932</v>
      </c>
      <c r="S51" s="27">
        <v>9070.8085945082967</v>
      </c>
      <c r="T51" s="27">
        <v>9212.3172212832178</v>
      </c>
      <c r="U51" s="27">
        <v>10250.484795592505</v>
      </c>
      <c r="V51" s="27">
        <v>9863.4480899525461</v>
      </c>
      <c r="W51" s="27">
        <v>9127.0534089477896</v>
      </c>
      <c r="X51" s="27">
        <v>9524.0630666978104</v>
      </c>
      <c r="Y51" s="27">
        <v>9473.3631975447643</v>
      </c>
      <c r="Z51" s="27">
        <v>9391.3459652575639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63.514895147802477</v>
      </c>
      <c r="D52" s="27">
        <f t="shared" si="20"/>
        <v>61.754963315323636</v>
      </c>
      <c r="E52" s="27">
        <f t="shared" si="20"/>
        <v>61.900408424940508</v>
      </c>
      <c r="F52" s="27">
        <f t="shared" si="20"/>
        <v>60.83938934805667</v>
      </c>
      <c r="G52" s="27">
        <f t="shared" si="20"/>
        <v>60.000188254511308</v>
      </c>
      <c r="H52" s="27">
        <f t="shared" si="20"/>
        <v>39.328614770991798</v>
      </c>
      <c r="I52" s="27">
        <f t="shared" si="20"/>
        <v>37.728986955540066</v>
      </c>
      <c r="J52" s="27">
        <f t="shared" si="20"/>
        <v>40.862937248431123</v>
      </c>
      <c r="K52" s="27">
        <f t="shared" si="20"/>
        <v>40.994823448748001</v>
      </c>
      <c r="L52" s="27">
        <f t="shared" si="20"/>
        <v>44.974857912347893</v>
      </c>
      <c r="M52" s="27">
        <f t="shared" si="20"/>
        <v>46.667106007814802</v>
      </c>
      <c r="N52" s="27">
        <f t="shared" si="20"/>
        <v>26.195036927666763</v>
      </c>
      <c r="O52" s="27">
        <f t="shared" si="20"/>
        <v>25.881026255568429</v>
      </c>
      <c r="P52" s="27">
        <f t="shared" si="20"/>
        <v>31.946281612030933</v>
      </c>
      <c r="Q52" s="27">
        <f t="shared" si="20"/>
        <v>30.855789636497491</v>
      </c>
      <c r="R52" s="27">
        <f t="shared" si="20"/>
        <v>21.349133820112808</v>
      </c>
      <c r="S52" s="27">
        <f t="shared" si="20"/>
        <v>23.120885285780307</v>
      </c>
      <c r="T52" s="27">
        <f t="shared" si="20"/>
        <v>23.461074392958519</v>
      </c>
      <c r="U52" s="27">
        <f t="shared" si="20"/>
        <v>22.66673028497717</v>
      </c>
      <c r="V52" s="27">
        <f t="shared" si="20"/>
        <v>22.814711475491272</v>
      </c>
      <c r="W52" s="27">
        <f t="shared" si="20"/>
        <v>31.870983316027129</v>
      </c>
      <c r="X52" s="27">
        <f t="shared" si="20"/>
        <v>35.440815148275711</v>
      </c>
      <c r="Y52" s="27">
        <f t="shared" ref="Y52:Z52" si="21">SUM(Y53:Y54)</f>
        <v>49.152467676544447</v>
      </c>
      <c r="Z52" s="27">
        <f t="shared" si="21"/>
        <v>47.570101661390758</v>
      </c>
    </row>
    <row r="53" spans="1:26" ht="11.25" customHeight="1" x14ac:dyDescent="0.2">
      <c r="A53" s="29" t="s">
        <v>116</v>
      </c>
      <c r="B53" s="7" t="s">
        <v>117</v>
      </c>
      <c r="C53" s="8">
        <v>7.7152033936168571</v>
      </c>
      <c r="D53" s="8">
        <v>8.6659575462195484</v>
      </c>
      <c r="E53" s="8">
        <v>8.6674816179760832</v>
      </c>
      <c r="F53" s="8">
        <v>7.8803798622936663</v>
      </c>
      <c r="G53" s="8">
        <v>5.5841850428637523</v>
      </c>
      <c r="H53" s="8">
        <v>13.703071794904023</v>
      </c>
      <c r="I53" s="8">
        <v>8.524340004474162</v>
      </c>
      <c r="J53" s="8">
        <v>5.8049452563642863</v>
      </c>
      <c r="K53" s="8">
        <v>4.385409475239439</v>
      </c>
      <c r="L53" s="8">
        <v>4.4311976739309813</v>
      </c>
      <c r="M53" s="8">
        <v>3.8053205591423036</v>
      </c>
      <c r="N53" s="8">
        <v>2.5943335111976542</v>
      </c>
      <c r="O53" s="8">
        <v>4.2091420211896757</v>
      </c>
      <c r="P53" s="8">
        <v>7.6694551709842287</v>
      </c>
      <c r="Q53" s="8">
        <v>8.2157112244968573</v>
      </c>
      <c r="R53" s="8">
        <v>8.3392844534239856</v>
      </c>
      <c r="S53" s="8">
        <v>6.0524209470280503</v>
      </c>
      <c r="T53" s="8">
        <v>5.9115490041464085</v>
      </c>
      <c r="U53" s="8">
        <v>6.9454123025494505</v>
      </c>
      <c r="V53" s="8">
        <v>7.1729360739692982</v>
      </c>
      <c r="W53" s="8">
        <v>8.5129267451151929</v>
      </c>
      <c r="X53" s="8">
        <v>7.6227769917903503</v>
      </c>
      <c r="Y53" s="8">
        <v>13.40955189202729</v>
      </c>
      <c r="Z53" s="8">
        <v>12.681116797755442</v>
      </c>
    </row>
    <row r="54" spans="1:26" ht="11.25" customHeight="1" x14ac:dyDescent="0.2">
      <c r="A54" s="43" t="s">
        <v>118</v>
      </c>
      <c r="B54" s="44" t="s">
        <v>119</v>
      </c>
      <c r="C54" s="45">
        <v>55.799691754185616</v>
      </c>
      <c r="D54" s="45">
        <v>53.089005769104084</v>
      </c>
      <c r="E54" s="45">
        <v>53.232926806964429</v>
      </c>
      <c r="F54" s="45">
        <v>52.959009485763005</v>
      </c>
      <c r="G54" s="45">
        <v>54.416003211647556</v>
      </c>
      <c r="H54" s="45">
        <v>25.625542976087775</v>
      </c>
      <c r="I54" s="45">
        <v>29.204646951065907</v>
      </c>
      <c r="J54" s="45">
        <v>35.057991992066839</v>
      </c>
      <c r="K54" s="45">
        <v>36.609413973508559</v>
      </c>
      <c r="L54" s="45">
        <v>40.543660238416912</v>
      </c>
      <c r="M54" s="45">
        <v>42.861785448672499</v>
      </c>
      <c r="N54" s="45">
        <v>23.600703416469109</v>
      </c>
      <c r="O54" s="45">
        <v>21.671884234378751</v>
      </c>
      <c r="P54" s="45">
        <v>24.276826441046705</v>
      </c>
      <c r="Q54" s="45">
        <v>22.640078412000634</v>
      </c>
      <c r="R54" s="45">
        <v>13.009849366688822</v>
      </c>
      <c r="S54" s="45">
        <v>17.068464338752257</v>
      </c>
      <c r="T54" s="45">
        <v>17.549525388812111</v>
      </c>
      <c r="U54" s="45">
        <v>15.721317982427719</v>
      </c>
      <c r="V54" s="45">
        <v>15.641775401521976</v>
      </c>
      <c r="W54" s="45">
        <v>23.358056570911934</v>
      </c>
      <c r="X54" s="45">
        <v>27.818038156485361</v>
      </c>
      <c r="Y54" s="45">
        <v>35.742915784517159</v>
      </c>
      <c r="Z54" s="45">
        <v>34.888984863635315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22">SUM(C62:C72)</f>
        <v>292.34388949370168</v>
      </c>
      <c r="D61" s="49">
        <f t="shared" ref="D61:X61" si="23">SUM(D62:D72)</f>
        <v>259.35427820181246</v>
      </c>
      <c r="E61" s="49">
        <f t="shared" si="23"/>
        <v>293.0634398040005</v>
      </c>
      <c r="F61" s="49">
        <f t="shared" si="23"/>
        <v>336.19213440414103</v>
      </c>
      <c r="G61" s="49">
        <f t="shared" si="23"/>
        <v>342.32779665396464</v>
      </c>
      <c r="H61" s="49">
        <f t="shared" si="23"/>
        <v>372.83297977361337</v>
      </c>
      <c r="I61" s="49">
        <f t="shared" si="23"/>
        <v>394.72166676406573</v>
      </c>
      <c r="J61" s="49">
        <f t="shared" si="23"/>
        <v>470.22704595969981</v>
      </c>
      <c r="K61" s="49">
        <f t="shared" si="23"/>
        <v>452.9481080600055</v>
      </c>
      <c r="L61" s="49">
        <f t="shared" si="23"/>
        <v>502.07736543109991</v>
      </c>
      <c r="M61" s="49">
        <f t="shared" si="23"/>
        <v>508.17249676853965</v>
      </c>
      <c r="N61" s="49">
        <f t="shared" si="23"/>
        <v>506.75926222927018</v>
      </c>
      <c r="O61" s="49">
        <f t="shared" si="23"/>
        <v>555.60269588144411</v>
      </c>
      <c r="P61" s="49">
        <f t="shared" si="23"/>
        <v>580.9693334863814</v>
      </c>
      <c r="Q61" s="49">
        <f t="shared" si="23"/>
        <v>608.46688232760926</v>
      </c>
      <c r="R61" s="49">
        <f t="shared" si="23"/>
        <v>601.00409430151024</v>
      </c>
      <c r="S61" s="49">
        <f t="shared" si="23"/>
        <v>643.30634791620412</v>
      </c>
      <c r="T61" s="49">
        <f t="shared" si="23"/>
        <v>657.17906154379045</v>
      </c>
      <c r="U61" s="49">
        <f t="shared" si="23"/>
        <v>638.27697634527351</v>
      </c>
      <c r="V61" s="49">
        <f t="shared" si="23"/>
        <v>637.66035951894503</v>
      </c>
      <c r="W61" s="49">
        <f t="shared" si="23"/>
        <v>609.18827085508644</v>
      </c>
      <c r="X61" s="49">
        <f t="shared" si="23"/>
        <v>652.16458653829125</v>
      </c>
      <c r="Y61" s="49">
        <f t="shared" ref="Y61:Z61" si="24">SUM(Y62:Y72)</f>
        <v>686.93215270773271</v>
      </c>
      <c r="Z61" s="49">
        <f t="shared" si="24"/>
        <v>714.76663699029837</v>
      </c>
    </row>
    <row r="62" spans="1:26" ht="11.25" customHeight="1" x14ac:dyDescent="0.2">
      <c r="A62" s="50" t="s">
        <v>92</v>
      </c>
      <c r="B62" s="51" t="s">
        <v>93</v>
      </c>
      <c r="C62" s="52">
        <v>211.27467002925528</v>
      </c>
      <c r="D62" s="52">
        <v>179.85772144456774</v>
      </c>
      <c r="E62" s="52">
        <v>208.35087592549831</v>
      </c>
      <c r="F62" s="52">
        <v>209.38569418197579</v>
      </c>
      <c r="G62" s="52">
        <v>202.28912139892398</v>
      </c>
      <c r="H62" s="52">
        <v>247.32516309003847</v>
      </c>
      <c r="I62" s="52">
        <v>247.93161673554084</v>
      </c>
      <c r="J62" s="52">
        <v>260.83978646516385</v>
      </c>
      <c r="K62" s="52">
        <v>261.709933372465</v>
      </c>
      <c r="L62" s="52">
        <v>264.64322024769518</v>
      </c>
      <c r="M62" s="52">
        <v>270.87874439677569</v>
      </c>
      <c r="N62" s="52">
        <v>265.15481732060141</v>
      </c>
      <c r="O62" s="52">
        <v>297.82442064801523</v>
      </c>
      <c r="P62" s="52">
        <v>315.69757274845722</v>
      </c>
      <c r="Q62" s="52">
        <v>302.9333558318699</v>
      </c>
      <c r="R62" s="52">
        <v>314.49752102818661</v>
      </c>
      <c r="S62" s="52">
        <v>320.55813615252077</v>
      </c>
      <c r="T62" s="52">
        <v>318.12003374995987</v>
      </c>
      <c r="U62" s="52">
        <v>307.71448722387044</v>
      </c>
      <c r="V62" s="52">
        <v>294.73786402996052</v>
      </c>
      <c r="W62" s="52">
        <v>287.04881406756817</v>
      </c>
      <c r="X62" s="52">
        <v>320.04591868597925</v>
      </c>
      <c r="Y62" s="52">
        <v>287.80928377473458</v>
      </c>
      <c r="Z62" s="52">
        <v>291.14493452363934</v>
      </c>
    </row>
    <row r="63" spans="1:26" ht="11.25" customHeight="1" x14ac:dyDescent="0.2">
      <c r="A63" s="50" t="s">
        <v>94</v>
      </c>
      <c r="B63" s="51" t="s">
        <v>95</v>
      </c>
      <c r="C63" s="52">
        <v>1.3326514799455167</v>
      </c>
      <c r="D63" s="52">
        <v>1.2508568457192584</v>
      </c>
      <c r="E63" s="52">
        <v>1.5657003560120235</v>
      </c>
      <c r="F63" s="52">
        <v>1.6244795312858766</v>
      </c>
      <c r="G63" s="52">
        <v>1.5129860261821046</v>
      </c>
      <c r="H63" s="52">
        <v>1.6092916038121607</v>
      </c>
      <c r="I63" s="52">
        <v>1.7125512581765545</v>
      </c>
      <c r="J63" s="52">
        <v>1.6384544879651404</v>
      </c>
      <c r="K63" s="52">
        <v>2.4282370563300697</v>
      </c>
      <c r="L63" s="52">
        <v>1.905376848430969</v>
      </c>
      <c r="M63" s="52">
        <v>1.9454209405883804</v>
      </c>
      <c r="N63" s="52">
        <v>2.1643582628730345</v>
      </c>
      <c r="O63" s="52">
        <v>3.1242254421193616</v>
      </c>
      <c r="P63" s="52">
        <v>2.3708284158059878</v>
      </c>
      <c r="Q63" s="52">
        <v>2.7461259297684362</v>
      </c>
      <c r="R63" s="52">
        <v>2.9507803653286748</v>
      </c>
      <c r="S63" s="52">
        <v>3.6477643834006179</v>
      </c>
      <c r="T63" s="52">
        <v>2.193401251018992</v>
      </c>
      <c r="U63" s="52">
        <v>2.3762661431272933</v>
      </c>
      <c r="V63" s="52">
        <v>2.4412823016726142</v>
      </c>
      <c r="W63" s="52">
        <v>2.3509169654495512</v>
      </c>
      <c r="X63" s="52">
        <v>2.5294122694575503</v>
      </c>
      <c r="Y63" s="52">
        <v>2.3897435330387187</v>
      </c>
      <c r="Z63" s="52">
        <v>3.4752218126345156</v>
      </c>
    </row>
    <row r="64" spans="1:26" ht="11.25" customHeight="1" x14ac:dyDescent="0.2">
      <c r="A64" s="50" t="s">
        <v>96</v>
      </c>
      <c r="B64" s="51" t="s">
        <v>97</v>
      </c>
      <c r="C64" s="52">
        <v>30.505570784500851</v>
      </c>
      <c r="D64" s="52">
        <v>30.495994909716906</v>
      </c>
      <c r="E64" s="52">
        <v>34.368608767881966</v>
      </c>
      <c r="F64" s="52">
        <v>75.879601513100269</v>
      </c>
      <c r="G64" s="52">
        <v>78.50176735361481</v>
      </c>
      <c r="H64" s="52">
        <v>76.598496078015046</v>
      </c>
      <c r="I64" s="52">
        <v>77.11713235585718</v>
      </c>
      <c r="J64" s="52">
        <v>94.456208529453832</v>
      </c>
      <c r="K64" s="52">
        <v>83.167808127520729</v>
      </c>
      <c r="L64" s="52">
        <v>89.677018718483424</v>
      </c>
      <c r="M64" s="52">
        <v>97.228034865039518</v>
      </c>
      <c r="N64" s="52">
        <v>127.33103348679046</v>
      </c>
      <c r="O64" s="52">
        <v>145.198539344311</v>
      </c>
      <c r="P64" s="52">
        <v>155.88366286617185</v>
      </c>
      <c r="Q64" s="52">
        <v>190.63941774922856</v>
      </c>
      <c r="R64" s="52">
        <v>174.66627012406536</v>
      </c>
      <c r="S64" s="52">
        <v>200.20909017558265</v>
      </c>
      <c r="T64" s="52">
        <v>209.26123087718213</v>
      </c>
      <c r="U64" s="52">
        <v>246.96626264935469</v>
      </c>
      <c r="V64" s="52">
        <v>259.53213936452971</v>
      </c>
      <c r="W64" s="52">
        <v>244.18104586896087</v>
      </c>
      <c r="X64" s="52">
        <v>255.46801809994562</v>
      </c>
      <c r="Y64" s="52">
        <v>301.80938365107687</v>
      </c>
      <c r="Z64" s="52">
        <v>338.6673659570028</v>
      </c>
    </row>
    <row r="65" spans="1:26" ht="11.25" customHeight="1" x14ac:dyDescent="0.2">
      <c r="A65" s="50" t="s">
        <v>98</v>
      </c>
      <c r="B65" s="51" t="s">
        <v>99</v>
      </c>
      <c r="C65" s="52">
        <v>49.23099719999999</v>
      </c>
      <c r="D65" s="52">
        <v>47.749705001808593</v>
      </c>
      <c r="E65" s="52">
        <v>48.778254754608156</v>
      </c>
      <c r="F65" s="52">
        <v>49.302359177779074</v>
      </c>
      <c r="G65" s="52">
        <v>51.291922990930217</v>
      </c>
      <c r="H65" s="52">
        <v>25.447284215922117</v>
      </c>
      <c r="I65" s="52">
        <v>28.946149038010084</v>
      </c>
      <c r="J65" s="52">
        <v>34.680796431275986</v>
      </c>
      <c r="K65" s="52">
        <v>36.057674321435194</v>
      </c>
      <c r="L65" s="52">
        <v>39.474574782964751</v>
      </c>
      <c r="M65" s="52">
        <v>41.769018470605104</v>
      </c>
      <c r="N65" s="52">
        <v>23.348343002567574</v>
      </c>
      <c r="O65" s="52">
        <v>21.271586966598168</v>
      </c>
      <c r="P65" s="52">
        <v>23.470145441971301</v>
      </c>
      <c r="Q65" s="52">
        <v>20.05919662892769</v>
      </c>
      <c r="R65" s="52">
        <v>11.826437513535751</v>
      </c>
      <c r="S65" s="52">
        <v>15.405543694689383</v>
      </c>
      <c r="T65" s="52">
        <v>16.517373179531141</v>
      </c>
      <c r="U65" s="52">
        <v>15.069634759287993</v>
      </c>
      <c r="V65" s="52">
        <v>15.23632156262383</v>
      </c>
      <c r="W65" s="52">
        <v>18.572048507018497</v>
      </c>
      <c r="X65" s="52">
        <v>20.984737676643146</v>
      </c>
      <c r="Y65" s="52">
        <v>34.097350811135165</v>
      </c>
      <c r="Z65" s="52">
        <v>31.227259898256889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0.75890895187276264</v>
      </c>
      <c r="I67" s="52">
        <v>1.0513652054852476</v>
      </c>
      <c r="J67" s="52">
        <v>1.0934751015990958</v>
      </c>
      <c r="K67" s="52">
        <v>1.3609609440106638</v>
      </c>
      <c r="L67" s="52">
        <v>0.76464147305248131</v>
      </c>
      <c r="M67" s="52">
        <v>0.89368379191640779</v>
      </c>
      <c r="N67" s="52">
        <v>1.2517840628410646</v>
      </c>
      <c r="O67" s="52">
        <v>2.0788342668482338</v>
      </c>
      <c r="P67" s="52">
        <v>2.2008424714118759</v>
      </c>
      <c r="Q67" s="52">
        <v>1.8854592023013939</v>
      </c>
      <c r="R67" s="52">
        <v>2.187416986957329</v>
      </c>
      <c r="S67" s="52">
        <v>1.9287489372825455</v>
      </c>
      <c r="T67" s="52">
        <v>2.0105765321821978</v>
      </c>
      <c r="U67" s="52">
        <v>2.2568739870501746</v>
      </c>
      <c r="V67" s="52">
        <v>1.9870188574299725</v>
      </c>
      <c r="W67" s="52">
        <v>2.3467956178545384</v>
      </c>
      <c r="X67" s="52">
        <v>2.1402895802410384</v>
      </c>
      <c r="Y67" s="52">
        <v>2.0774764209079479</v>
      </c>
      <c r="Z67" s="52">
        <v>1.7783568018218749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2.2315209723110133E-2</v>
      </c>
      <c r="I68" s="52">
        <v>0.13615297378819832</v>
      </c>
      <c r="J68" s="52">
        <v>5.9151075276813812E-2</v>
      </c>
      <c r="K68" s="52">
        <v>5.6401064394261569E-2</v>
      </c>
      <c r="L68" s="52">
        <v>8.1903496331431527E-2</v>
      </c>
      <c r="M68" s="52">
        <v>0.14165361944344615</v>
      </c>
      <c r="N68" s="52">
        <v>0.16397388049655859</v>
      </c>
      <c r="O68" s="52">
        <v>0.3688494701639905</v>
      </c>
      <c r="P68" s="52">
        <v>1.7441722886710984</v>
      </c>
      <c r="Q68" s="52">
        <v>1.2867322524453406</v>
      </c>
      <c r="R68" s="52">
        <v>2.1419577803330689</v>
      </c>
      <c r="S68" s="52">
        <v>3.170945047323976</v>
      </c>
      <c r="T68" s="52">
        <v>6.6964856993502453</v>
      </c>
      <c r="U68" s="52">
        <v>6.5813338353975199</v>
      </c>
      <c r="V68" s="52">
        <v>4.8076070431413838</v>
      </c>
      <c r="W68" s="52">
        <v>5.1646180690169627</v>
      </c>
      <c r="X68" s="52">
        <v>4.257214499900642</v>
      </c>
      <c r="Y68" s="52">
        <v>3.3747289287691347</v>
      </c>
      <c r="Z68" s="52">
        <v>3.1334101288078982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7.3156787382981676</v>
      </c>
      <c r="H69" s="52">
        <v>19.119373190100259</v>
      </c>
      <c r="I69" s="52">
        <v>25.285228518405866</v>
      </c>
      <c r="J69" s="52">
        <v>55.130500760129024</v>
      </c>
      <c r="K69" s="52">
        <v>48.860661467352777</v>
      </c>
      <c r="L69" s="52">
        <v>71.635067748122552</v>
      </c>
      <c r="M69" s="52">
        <v>66.797093071405371</v>
      </c>
      <c r="N69" s="52">
        <v>76.604181204560376</v>
      </c>
      <c r="O69" s="52">
        <v>82.019824109990196</v>
      </c>
      <c r="P69" s="52">
        <v>72.327469437855271</v>
      </c>
      <c r="Q69" s="52">
        <v>80.619657051700955</v>
      </c>
      <c r="R69" s="52">
        <v>82.876627581782444</v>
      </c>
      <c r="S69" s="52">
        <v>88.137371189432827</v>
      </c>
      <c r="T69" s="52">
        <v>91.92251597040611</v>
      </c>
      <c r="U69" s="52">
        <v>38.936156678475115</v>
      </c>
      <c r="V69" s="52">
        <v>39.31832558198866</v>
      </c>
      <c r="W69" s="52">
        <v>28.911268334172952</v>
      </c>
      <c r="X69" s="52">
        <v>35.186071527890483</v>
      </c>
      <c r="Y69" s="52">
        <v>42.611739210488892</v>
      </c>
      <c r="Z69" s="52">
        <v>33.360466414807924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1.4163201460153036</v>
      </c>
      <c r="H72" s="55">
        <v>1.9521474341294862</v>
      </c>
      <c r="I72" s="55">
        <v>12.541470678801755</v>
      </c>
      <c r="J72" s="55">
        <v>22.328673108836039</v>
      </c>
      <c r="K72" s="55">
        <v>19.306431706496767</v>
      </c>
      <c r="L72" s="55">
        <v>33.895562116019093</v>
      </c>
      <c r="M72" s="55">
        <v>28.518847612765715</v>
      </c>
      <c r="N72" s="55">
        <v>10.740771008539751</v>
      </c>
      <c r="O72" s="55">
        <v>3.7164156333979173</v>
      </c>
      <c r="P72" s="55">
        <v>7.2746398160368342</v>
      </c>
      <c r="Q72" s="55">
        <v>8.2969376813669573</v>
      </c>
      <c r="R72" s="55">
        <v>9.8570829213210125</v>
      </c>
      <c r="S72" s="55">
        <v>10.248748335971255</v>
      </c>
      <c r="T72" s="55">
        <v>10.457444284159854</v>
      </c>
      <c r="U72" s="55">
        <v>18.375961068710193</v>
      </c>
      <c r="V72" s="55">
        <v>19.599800777598418</v>
      </c>
      <c r="W72" s="55">
        <v>20.612763425044982</v>
      </c>
      <c r="X72" s="55">
        <v>11.55292419823347</v>
      </c>
      <c r="Y72" s="55">
        <v>12.76244637758151</v>
      </c>
      <c r="Z72" s="55">
        <v>11.979621453327098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14392.702401056913</v>
      </c>
      <c r="D2" s="21">
        <f t="shared" ref="D2:X2" si="0">SUM(D3,D17,D22,D25,D26,D51,D52)</f>
        <v>14248.407857672108</v>
      </c>
      <c r="E2" s="21">
        <f t="shared" si="0"/>
        <v>15038.751167195407</v>
      </c>
      <c r="F2" s="21">
        <f t="shared" si="0"/>
        <v>15138.432370821747</v>
      </c>
      <c r="G2" s="21">
        <f t="shared" si="0"/>
        <v>15863.200984219169</v>
      </c>
      <c r="H2" s="21">
        <f t="shared" si="0"/>
        <v>15236.049813389944</v>
      </c>
      <c r="I2" s="21">
        <f t="shared" si="0"/>
        <v>14961.888420510502</v>
      </c>
      <c r="J2" s="21">
        <f t="shared" si="0"/>
        <v>15424.367036755226</v>
      </c>
      <c r="K2" s="21">
        <f t="shared" si="0"/>
        <v>15284.808216509013</v>
      </c>
      <c r="L2" s="21">
        <f t="shared" si="0"/>
        <v>15583.216345137542</v>
      </c>
      <c r="M2" s="21">
        <f t="shared" si="0"/>
        <v>15590.348311769871</v>
      </c>
      <c r="N2" s="21">
        <f t="shared" si="0"/>
        <v>14901.088760868441</v>
      </c>
      <c r="O2" s="21">
        <f t="shared" si="0"/>
        <v>15074.647596703684</v>
      </c>
      <c r="P2" s="21">
        <f t="shared" si="0"/>
        <v>15507.886228464435</v>
      </c>
      <c r="Q2" s="21">
        <f t="shared" si="0"/>
        <v>17988.17975354947</v>
      </c>
      <c r="R2" s="21">
        <f t="shared" si="0"/>
        <v>18323.244562188349</v>
      </c>
      <c r="S2" s="21">
        <f t="shared" si="0"/>
        <v>18370.262342932503</v>
      </c>
      <c r="T2" s="21">
        <f t="shared" si="0"/>
        <v>18734.587599815652</v>
      </c>
      <c r="U2" s="21">
        <f t="shared" si="0"/>
        <v>19112.781281024152</v>
      </c>
      <c r="V2" s="21">
        <f t="shared" si="0"/>
        <v>19907.185368057206</v>
      </c>
      <c r="W2" s="21">
        <f t="shared" si="0"/>
        <v>17736.386570639181</v>
      </c>
      <c r="X2" s="21">
        <f t="shared" si="0"/>
        <v>18233.164662518062</v>
      </c>
      <c r="Y2" s="21">
        <f t="shared" ref="Y2:Z2" si="1">SUM(Y3,Y17,Y22,Y25,Y26,Y51,Y52)</f>
        <v>18097.123922200288</v>
      </c>
      <c r="Z2" s="21">
        <f t="shared" si="1"/>
        <v>18071.081606897289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0</v>
      </c>
      <c r="D8" s="19">
        <f t="shared" ref="D8:X8" si="7">SUM(D9:D10)</f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  <c r="Y8" s="19">
        <f t="shared" ref="Y8:Z8" si="8">SUM(Y9:Y10)</f>
        <v>0</v>
      </c>
      <c r="Z8" s="19">
        <f t="shared" si="8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28.166127659392593</v>
      </c>
      <c r="D17" s="27">
        <f t="shared" ref="D17:X17" si="13">SUM(D18:D21)</f>
        <v>9.7624878109314235</v>
      </c>
      <c r="E17" s="27">
        <f t="shared" si="13"/>
        <v>7.3974563710884329</v>
      </c>
      <c r="F17" s="27">
        <f t="shared" si="13"/>
        <v>17.672869142766853</v>
      </c>
      <c r="G17" s="27">
        <f t="shared" si="13"/>
        <v>19.291728531939128</v>
      </c>
      <c r="H17" s="27">
        <f t="shared" si="13"/>
        <v>12.508842332832641</v>
      </c>
      <c r="I17" s="27">
        <f t="shared" si="13"/>
        <v>5.4497649522950482</v>
      </c>
      <c r="J17" s="27">
        <f t="shared" si="13"/>
        <v>8.9833436346726785</v>
      </c>
      <c r="K17" s="27">
        <f t="shared" si="13"/>
        <v>10.823132706124211</v>
      </c>
      <c r="L17" s="27">
        <f t="shared" si="13"/>
        <v>9.1459776448509906</v>
      </c>
      <c r="M17" s="27">
        <f t="shared" si="13"/>
        <v>11.222156433967466</v>
      </c>
      <c r="N17" s="27">
        <f t="shared" si="13"/>
        <v>1.23326983160135</v>
      </c>
      <c r="O17" s="27">
        <f t="shared" si="13"/>
        <v>0.79853642304046413</v>
      </c>
      <c r="P17" s="27">
        <f t="shared" si="13"/>
        <v>0.45120737399827782</v>
      </c>
      <c r="Q17" s="27">
        <f t="shared" si="13"/>
        <v>0.3973805258036906</v>
      </c>
      <c r="R17" s="27">
        <f t="shared" si="13"/>
        <v>0.23621687004756353</v>
      </c>
      <c r="S17" s="27">
        <f t="shared" si="13"/>
        <v>0.31121508344013715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3.972303663956648</v>
      </c>
      <c r="X17" s="27">
        <f t="shared" si="13"/>
        <v>2.6340249594392091</v>
      </c>
      <c r="Y17" s="27">
        <f t="shared" ref="Y17:Z17" si="14">SUM(Y18:Y21)</f>
        <v>3.0995154281949011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v>28.166127659392593</v>
      </c>
      <c r="D18" s="8">
        <v>9.7624878109314235</v>
      </c>
      <c r="E18" s="8">
        <v>7.3974563710884329</v>
      </c>
      <c r="F18" s="8">
        <v>17.672869142766853</v>
      </c>
      <c r="G18" s="8">
        <v>19.291728531939128</v>
      </c>
      <c r="H18" s="8">
        <v>12.508842332832641</v>
      </c>
      <c r="I18" s="8">
        <v>5.4454230992913857</v>
      </c>
      <c r="J18" s="8">
        <v>8.9173358587522316</v>
      </c>
      <c r="K18" s="8">
        <v>10.819000590228635</v>
      </c>
      <c r="L18" s="8">
        <v>9.1379497292967624</v>
      </c>
      <c r="M18" s="8">
        <v>11.21849111010048</v>
      </c>
      <c r="N18" s="8">
        <v>1.2287672898026554</v>
      </c>
      <c r="O18" s="8">
        <v>0.79371774346538781</v>
      </c>
      <c r="P18" s="8">
        <v>0.45120737399827782</v>
      </c>
      <c r="Q18" s="8">
        <v>0.3914858497841156</v>
      </c>
      <c r="R18" s="8">
        <v>0.23621687004756353</v>
      </c>
      <c r="S18" s="8">
        <v>0.31121508344013715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4.3418530036628275E-3</v>
      </c>
      <c r="J19" s="8">
        <v>6.6007775920447639E-2</v>
      </c>
      <c r="K19" s="8">
        <v>4.1321158955766064E-3</v>
      </c>
      <c r="L19" s="8">
        <v>8.0279155542277662E-3</v>
      </c>
      <c r="M19" s="8">
        <v>3.6653238669868025E-3</v>
      </c>
      <c r="N19" s="8">
        <v>4.5025417986946613E-3</v>
      </c>
      <c r="O19" s="8">
        <v>4.8186795750763452E-3</v>
      </c>
      <c r="P19" s="8">
        <v>0</v>
      </c>
      <c r="Q19" s="8">
        <v>5.8946760195750193E-3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3.972303663956648</v>
      </c>
      <c r="X19" s="8">
        <v>2.6340249594392091</v>
      </c>
      <c r="Y19" s="8">
        <v>3.0995154281949011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3204.0393073075657</v>
      </c>
      <c r="D26" s="27">
        <f t="shared" ref="D26:X26" si="19">SUM(D27,D33)</f>
        <v>2807.0112180271503</v>
      </c>
      <c r="E26" s="27">
        <f t="shared" si="19"/>
        <v>3541.2945627104486</v>
      </c>
      <c r="F26" s="27">
        <f t="shared" si="19"/>
        <v>3994.9633311834405</v>
      </c>
      <c r="G26" s="27">
        <f t="shared" si="19"/>
        <v>4367.665735299347</v>
      </c>
      <c r="H26" s="27">
        <f t="shared" si="19"/>
        <v>4206.327142668727</v>
      </c>
      <c r="I26" s="27">
        <f t="shared" si="19"/>
        <v>3692.0364995764644</v>
      </c>
      <c r="J26" s="27">
        <f t="shared" si="19"/>
        <v>3927.9771315938146</v>
      </c>
      <c r="K26" s="27">
        <f t="shared" si="19"/>
        <v>3701.0729580649213</v>
      </c>
      <c r="L26" s="27">
        <f t="shared" si="19"/>
        <v>3589.8287302444382</v>
      </c>
      <c r="M26" s="27">
        <f t="shared" si="19"/>
        <v>3758.3261334663916</v>
      </c>
      <c r="N26" s="27">
        <f t="shared" si="19"/>
        <v>3046.5036743569904</v>
      </c>
      <c r="O26" s="27">
        <f t="shared" si="19"/>
        <v>3114.8071649168314</v>
      </c>
      <c r="P26" s="27">
        <f t="shared" si="19"/>
        <v>2996.3505429554625</v>
      </c>
      <c r="Q26" s="27">
        <f t="shared" si="19"/>
        <v>2686.9394048059044</v>
      </c>
      <c r="R26" s="27">
        <f t="shared" si="19"/>
        <v>3048.3812070529784</v>
      </c>
      <c r="S26" s="27">
        <f t="shared" si="19"/>
        <v>3215.5699745409452</v>
      </c>
      <c r="T26" s="27">
        <f t="shared" si="19"/>
        <v>3096.2084561084957</v>
      </c>
      <c r="U26" s="27">
        <f t="shared" si="19"/>
        <v>3312.1391840687347</v>
      </c>
      <c r="V26" s="27">
        <f t="shared" si="19"/>
        <v>3322.5310240202552</v>
      </c>
      <c r="W26" s="27">
        <f t="shared" si="19"/>
        <v>2818.5295988932576</v>
      </c>
      <c r="X26" s="27">
        <f t="shared" si="19"/>
        <v>2622.8839608508861</v>
      </c>
      <c r="Y26" s="27">
        <f t="shared" ref="Y26:Z26" si="20">SUM(Y27,Y33)</f>
        <v>2899.7776481042038</v>
      </c>
      <c r="Z26" s="27">
        <f t="shared" si="20"/>
        <v>2870.2758686426496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3204.0393073075657</v>
      </c>
      <c r="D33" s="19">
        <f t="shared" ref="D33:X33" si="25">SUM(D34:D50)</f>
        <v>2807.0112180271503</v>
      </c>
      <c r="E33" s="19">
        <f t="shared" si="25"/>
        <v>3541.2945627104486</v>
      </c>
      <c r="F33" s="19">
        <f t="shared" si="25"/>
        <v>3994.9633311834405</v>
      </c>
      <c r="G33" s="19">
        <f t="shared" si="25"/>
        <v>4367.665735299347</v>
      </c>
      <c r="H33" s="19">
        <f t="shared" si="25"/>
        <v>4206.327142668727</v>
      </c>
      <c r="I33" s="19">
        <f t="shared" si="25"/>
        <v>3692.0364995764644</v>
      </c>
      <c r="J33" s="19">
        <f t="shared" si="25"/>
        <v>3927.9771315938146</v>
      </c>
      <c r="K33" s="19">
        <f t="shared" si="25"/>
        <v>3701.0729580649213</v>
      </c>
      <c r="L33" s="19">
        <f t="shared" si="25"/>
        <v>3589.8287302444382</v>
      </c>
      <c r="M33" s="19">
        <f t="shared" si="25"/>
        <v>3758.3261334663916</v>
      </c>
      <c r="N33" s="19">
        <f t="shared" si="25"/>
        <v>3046.5036743569904</v>
      </c>
      <c r="O33" s="19">
        <f t="shared" si="25"/>
        <v>3114.8071649168314</v>
      </c>
      <c r="P33" s="19">
        <f t="shared" si="25"/>
        <v>2996.3505429554625</v>
      </c>
      <c r="Q33" s="19">
        <f t="shared" si="25"/>
        <v>2686.9394048059044</v>
      </c>
      <c r="R33" s="19">
        <f t="shared" si="25"/>
        <v>3048.3812070529784</v>
      </c>
      <c r="S33" s="19">
        <f t="shared" si="25"/>
        <v>3215.5699745409452</v>
      </c>
      <c r="T33" s="19">
        <f t="shared" si="25"/>
        <v>3096.2084561084957</v>
      </c>
      <c r="U33" s="19">
        <f t="shared" si="25"/>
        <v>3312.1391840687347</v>
      </c>
      <c r="V33" s="19">
        <f t="shared" si="25"/>
        <v>3322.5310240202552</v>
      </c>
      <c r="W33" s="19">
        <f t="shared" si="25"/>
        <v>2818.5295988932576</v>
      </c>
      <c r="X33" s="19">
        <f t="shared" si="25"/>
        <v>2622.8839608508861</v>
      </c>
      <c r="Y33" s="19">
        <f t="shared" ref="Y33:Z33" si="26">SUM(Y34:Y50)</f>
        <v>2899.7776481042038</v>
      </c>
      <c r="Z33" s="19">
        <f t="shared" si="26"/>
        <v>2870.2758686426496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3204.0393073075657</v>
      </c>
      <c r="D36" s="8">
        <v>2807.0112180271503</v>
      </c>
      <c r="E36" s="8">
        <v>3541.2945627104486</v>
      </c>
      <c r="F36" s="8">
        <v>3994.9633311834405</v>
      </c>
      <c r="G36" s="8">
        <v>4367.665735299347</v>
      </c>
      <c r="H36" s="8">
        <v>4206.327142668727</v>
      </c>
      <c r="I36" s="8">
        <v>3692.0364995764644</v>
      </c>
      <c r="J36" s="8">
        <v>3927.9771315938146</v>
      </c>
      <c r="K36" s="8">
        <v>3701.0729580649213</v>
      </c>
      <c r="L36" s="8">
        <v>3589.8287302444382</v>
      </c>
      <c r="M36" s="8">
        <v>3758.3261334663916</v>
      </c>
      <c r="N36" s="8">
        <v>3046.5036743569904</v>
      </c>
      <c r="O36" s="8">
        <v>3114.8071649168314</v>
      </c>
      <c r="P36" s="8">
        <v>2996.3505429554625</v>
      </c>
      <c r="Q36" s="8">
        <v>2686.9394048059044</v>
      </c>
      <c r="R36" s="8">
        <v>3048.3812070529784</v>
      </c>
      <c r="S36" s="8">
        <v>3215.5699745409452</v>
      </c>
      <c r="T36" s="8">
        <v>3096.2084561084957</v>
      </c>
      <c r="U36" s="8">
        <v>3312.1391840687347</v>
      </c>
      <c r="V36" s="8">
        <v>3322.5310240202552</v>
      </c>
      <c r="W36" s="8">
        <v>2818.5295988932576</v>
      </c>
      <c r="X36" s="8">
        <v>2622.8839608508861</v>
      </c>
      <c r="Y36" s="8">
        <v>2899.7776481042038</v>
      </c>
      <c r="Z36" s="8">
        <v>2870.2758686426496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11156.270351569543</v>
      </c>
      <c r="D51" s="27">
        <v>11427.135999069311</v>
      </c>
      <c r="E51" s="27">
        <v>11485.29565292289</v>
      </c>
      <c r="F51" s="27">
        <v>11121.058823255929</v>
      </c>
      <c r="G51" s="27">
        <v>11472.467769264724</v>
      </c>
      <c r="H51" s="27">
        <v>11008.410264247401</v>
      </c>
      <c r="I51" s="27">
        <v>11258.889924854962</v>
      </c>
      <c r="J51" s="27">
        <v>11484.497295199608</v>
      </c>
      <c r="K51" s="27">
        <v>11572.123881563259</v>
      </c>
      <c r="L51" s="27">
        <v>11983.382862986698</v>
      </c>
      <c r="M51" s="27">
        <v>11820.02625436444</v>
      </c>
      <c r="N51" s="27">
        <v>11852.914695260217</v>
      </c>
      <c r="O51" s="27">
        <v>11959.041895363813</v>
      </c>
      <c r="P51" s="27">
        <v>12506.619628037863</v>
      </c>
      <c r="Q51" s="27">
        <v>15295.080671714113</v>
      </c>
      <c r="R51" s="27">
        <v>15266.807540905354</v>
      </c>
      <c r="S51" s="27">
        <v>15146.391525607512</v>
      </c>
      <c r="T51" s="27">
        <v>15630.501689220899</v>
      </c>
      <c r="U51" s="27">
        <v>15793.073367557759</v>
      </c>
      <c r="V51" s="27">
        <v>16576.638143988002</v>
      </c>
      <c r="W51" s="27">
        <v>14912.034270423001</v>
      </c>
      <c r="X51" s="27">
        <v>15605.373065272588</v>
      </c>
      <c r="Y51" s="27">
        <v>15191.867970827474</v>
      </c>
      <c r="Z51" s="27">
        <v>15198.029031674223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4.2266145204129479</v>
      </c>
      <c r="D52" s="27">
        <f t="shared" ref="D52:X52" si="28">SUM(D53:D54)</f>
        <v>4.4981527647140247</v>
      </c>
      <c r="E52" s="27">
        <f t="shared" si="28"/>
        <v>4.7634951909812147</v>
      </c>
      <c r="F52" s="27">
        <f t="shared" si="28"/>
        <v>4.7373472396105445</v>
      </c>
      <c r="G52" s="27">
        <f t="shared" si="28"/>
        <v>3.7757511231601142</v>
      </c>
      <c r="H52" s="27">
        <f t="shared" si="28"/>
        <v>8.8035641409825764</v>
      </c>
      <c r="I52" s="27">
        <f t="shared" si="28"/>
        <v>5.5122311267799837</v>
      </c>
      <c r="J52" s="27">
        <f t="shared" si="28"/>
        <v>2.9092663271317649</v>
      </c>
      <c r="K52" s="27">
        <f t="shared" si="28"/>
        <v>0.78824417470872388</v>
      </c>
      <c r="L52" s="27">
        <f t="shared" si="28"/>
        <v>0.85877426155453662</v>
      </c>
      <c r="M52" s="27">
        <f t="shared" si="28"/>
        <v>0.77376750507015934</v>
      </c>
      <c r="N52" s="27">
        <f t="shared" si="28"/>
        <v>0.4371214196331788</v>
      </c>
      <c r="O52" s="27">
        <f t="shared" si="28"/>
        <v>0</v>
      </c>
      <c r="P52" s="27">
        <f t="shared" si="28"/>
        <v>4.464850097110256</v>
      </c>
      <c r="Q52" s="27">
        <f t="shared" si="28"/>
        <v>5.7622965036503038</v>
      </c>
      <c r="R52" s="27">
        <f t="shared" si="28"/>
        <v>7.8195973599690056</v>
      </c>
      <c r="S52" s="27">
        <f t="shared" si="28"/>
        <v>7.9896277006057659</v>
      </c>
      <c r="T52" s="27">
        <f t="shared" si="28"/>
        <v>7.8774544862585509</v>
      </c>
      <c r="U52" s="27">
        <f t="shared" si="28"/>
        <v>7.5687293976599976</v>
      </c>
      <c r="V52" s="27">
        <f t="shared" si="28"/>
        <v>8.016200048946839</v>
      </c>
      <c r="W52" s="27">
        <f t="shared" si="28"/>
        <v>1.8503976589659297</v>
      </c>
      <c r="X52" s="27">
        <f t="shared" si="28"/>
        <v>2.2736114351514645</v>
      </c>
      <c r="Y52" s="27">
        <f t="shared" ref="Y52:Z52" si="29">SUM(Y53:Y54)</f>
        <v>2.3787878404142182</v>
      </c>
      <c r="Z52" s="27">
        <f t="shared" si="29"/>
        <v>2.7767065804165219</v>
      </c>
    </row>
    <row r="53" spans="1:26" ht="11.25" customHeight="1" x14ac:dyDescent="0.2">
      <c r="A53" s="29" t="s">
        <v>116</v>
      </c>
      <c r="B53" s="7" t="s">
        <v>117</v>
      </c>
      <c r="C53" s="8">
        <v>4.2266145204129479</v>
      </c>
      <c r="D53" s="8">
        <v>4.4981527647140247</v>
      </c>
      <c r="E53" s="8">
        <v>4.7634951909812147</v>
      </c>
      <c r="F53" s="8">
        <v>4.3178647288909922</v>
      </c>
      <c r="G53" s="8">
        <v>3.2755954929901421</v>
      </c>
      <c r="H53" s="8">
        <v>7.8776926972608532</v>
      </c>
      <c r="I53" s="8">
        <v>4.7504667172652431</v>
      </c>
      <c r="J53" s="8">
        <v>2.2210295348707643</v>
      </c>
      <c r="K53" s="8">
        <v>0.4214560704327161</v>
      </c>
      <c r="L53" s="8">
        <v>0.41456943281166903</v>
      </c>
      <c r="M53" s="8">
        <v>0.39383680907119717</v>
      </c>
      <c r="N53" s="8">
        <v>0.39483347334701657</v>
      </c>
      <c r="O53" s="8">
        <v>0</v>
      </c>
      <c r="P53" s="8">
        <v>4.464850097110256</v>
      </c>
      <c r="Q53" s="8">
        <v>4.8839947645199091</v>
      </c>
      <c r="R53" s="8">
        <v>6.7134203033417839</v>
      </c>
      <c r="S53" s="8">
        <v>6.7376273932420085</v>
      </c>
      <c r="T53" s="8">
        <v>6.798018284522958</v>
      </c>
      <c r="U53" s="8">
        <v>6.583897209232215</v>
      </c>
      <c r="V53" s="8">
        <v>6.9924838911972751</v>
      </c>
      <c r="W53" s="8">
        <v>1.6082949443596928</v>
      </c>
      <c r="X53" s="8">
        <v>1.9917338350062679</v>
      </c>
      <c r="Y53" s="8">
        <v>2.0456329668174922</v>
      </c>
      <c r="Z53" s="8">
        <v>2.4352386649836699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0.41948251071955189</v>
      </c>
      <c r="G54" s="45">
        <v>0.500155630169972</v>
      </c>
      <c r="H54" s="45">
        <v>0.92587144372172303</v>
      </c>
      <c r="I54" s="45">
        <v>0.76176440951474067</v>
      </c>
      <c r="J54" s="45">
        <v>0.68823679226100087</v>
      </c>
      <c r="K54" s="45">
        <v>0.36678810427600778</v>
      </c>
      <c r="L54" s="45">
        <v>0.44420482874286765</v>
      </c>
      <c r="M54" s="45">
        <v>0.37993069599896212</v>
      </c>
      <c r="N54" s="45">
        <v>4.228794628616224E-2</v>
      </c>
      <c r="O54" s="45">
        <v>0</v>
      </c>
      <c r="P54" s="45">
        <v>0</v>
      </c>
      <c r="Q54" s="45">
        <v>0.878301739130395</v>
      </c>
      <c r="R54" s="45">
        <v>1.1061770566272218</v>
      </c>
      <c r="S54" s="45">
        <v>1.2520003073637569</v>
      </c>
      <c r="T54" s="45">
        <v>1.0794362017355932</v>
      </c>
      <c r="U54" s="45">
        <v>0.98483218842778242</v>
      </c>
      <c r="V54" s="45">
        <v>1.0237161577495641</v>
      </c>
      <c r="W54" s="45">
        <v>0.24210271460623697</v>
      </c>
      <c r="X54" s="45">
        <v>0.28187760014519664</v>
      </c>
      <c r="Y54" s="45">
        <v>0.33315487359672585</v>
      </c>
      <c r="Z54" s="45">
        <v>0.3414679154328521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68.441100045142718</v>
      </c>
      <c r="D61" s="49">
        <f t="shared" ref="D61:X61" si="31">SUM(D62:D72)</f>
        <v>70.389339180564946</v>
      </c>
      <c r="E61" s="49">
        <f t="shared" si="31"/>
        <v>80.762696099564394</v>
      </c>
      <c r="F61" s="49">
        <f t="shared" si="31"/>
        <v>202.2588933313591</v>
      </c>
      <c r="G61" s="49">
        <f t="shared" si="31"/>
        <v>214.53491895091915</v>
      </c>
      <c r="H61" s="49">
        <f t="shared" si="31"/>
        <v>203.5020756727798</v>
      </c>
      <c r="I61" s="49">
        <f t="shared" si="31"/>
        <v>190.66073712558634</v>
      </c>
      <c r="J61" s="49">
        <f t="shared" si="31"/>
        <v>229.98680565615788</v>
      </c>
      <c r="K61" s="49">
        <f t="shared" si="31"/>
        <v>242.22589334557532</v>
      </c>
      <c r="L61" s="49">
        <f t="shared" si="31"/>
        <v>258.71847911657136</v>
      </c>
      <c r="M61" s="49">
        <f t="shared" si="31"/>
        <v>276.15162429652327</v>
      </c>
      <c r="N61" s="49">
        <f t="shared" si="31"/>
        <v>314.20322486705027</v>
      </c>
      <c r="O61" s="49">
        <f t="shared" si="31"/>
        <v>513.04778087519276</v>
      </c>
      <c r="P61" s="49">
        <f t="shared" si="31"/>
        <v>449.19984222438256</v>
      </c>
      <c r="Q61" s="49">
        <f t="shared" si="31"/>
        <v>563.43864440112816</v>
      </c>
      <c r="R61" s="49">
        <f t="shared" si="31"/>
        <v>519.19833350339354</v>
      </c>
      <c r="S61" s="49">
        <f t="shared" si="31"/>
        <v>559.75946074324906</v>
      </c>
      <c r="T61" s="49">
        <f t="shared" si="31"/>
        <v>616.66207790732301</v>
      </c>
      <c r="U61" s="49">
        <f t="shared" si="31"/>
        <v>663.88774411281383</v>
      </c>
      <c r="V61" s="49">
        <f t="shared" si="31"/>
        <v>731.6054458990601</v>
      </c>
      <c r="W61" s="49">
        <f t="shared" si="31"/>
        <v>634.22771972651833</v>
      </c>
      <c r="X61" s="49">
        <f t="shared" si="31"/>
        <v>680.3509779797314</v>
      </c>
      <c r="Y61" s="49">
        <f t="shared" ref="Y61:Z61" si="32">SUM(Y62:Y72)</f>
        <v>782.60858403390625</v>
      </c>
      <c r="Z61" s="49">
        <f t="shared" si="32"/>
        <v>833.66286116148729</v>
      </c>
    </row>
    <row r="62" spans="1:26" ht="11.25" customHeight="1" x14ac:dyDescent="0.2">
      <c r="A62" s="50" t="s">
        <v>92</v>
      </c>
      <c r="B62" s="51" t="s">
        <v>93</v>
      </c>
      <c r="C62" s="52">
        <v>15.401151782465854</v>
      </c>
      <c r="D62" s="52">
        <v>15.236568146872132</v>
      </c>
      <c r="E62" s="52">
        <v>16.142839573341487</v>
      </c>
      <c r="F62" s="52">
        <v>43.469086536849638</v>
      </c>
      <c r="G62" s="52">
        <v>44.43107920219434</v>
      </c>
      <c r="H62" s="52">
        <v>45.433595147993543</v>
      </c>
      <c r="I62" s="52">
        <v>47.468921105106972</v>
      </c>
      <c r="J62" s="52">
        <v>50.31034457658798</v>
      </c>
      <c r="K62" s="52">
        <v>78.299511010494356</v>
      </c>
      <c r="L62" s="52">
        <v>86.201745577180233</v>
      </c>
      <c r="M62" s="52">
        <v>94.727700218883811</v>
      </c>
      <c r="N62" s="52">
        <v>95.848419918947656</v>
      </c>
      <c r="O62" s="52">
        <v>142.8652217813611</v>
      </c>
      <c r="P62" s="52">
        <v>125.68069668308384</v>
      </c>
      <c r="Q62" s="52">
        <v>124.94794043456477</v>
      </c>
      <c r="R62" s="52">
        <v>133.7142320878323</v>
      </c>
      <c r="S62" s="52">
        <v>122.94727345600228</v>
      </c>
      <c r="T62" s="52">
        <v>158.10699955032089</v>
      </c>
      <c r="U62" s="52">
        <v>182.78266842100999</v>
      </c>
      <c r="V62" s="52">
        <v>205.98457443767438</v>
      </c>
      <c r="W62" s="52">
        <v>185.67630517385695</v>
      </c>
      <c r="X62" s="52">
        <v>189.93170800170731</v>
      </c>
      <c r="Y62" s="52">
        <v>219.60978733792462</v>
      </c>
      <c r="Z62" s="52">
        <v>177.86506736182452</v>
      </c>
    </row>
    <row r="63" spans="1:26" ht="11.25" customHeight="1" x14ac:dyDescent="0.2">
      <c r="A63" s="50" t="s">
        <v>94</v>
      </c>
      <c r="B63" s="51" t="s">
        <v>95</v>
      </c>
      <c r="C63" s="52">
        <v>8.9916479889589702</v>
      </c>
      <c r="D63" s="52">
        <v>8.9555778747788644</v>
      </c>
      <c r="E63" s="52">
        <v>12.499716273829584</v>
      </c>
      <c r="F63" s="52">
        <v>12.876029926384026</v>
      </c>
      <c r="G63" s="52">
        <v>14.944217732028321</v>
      </c>
      <c r="H63" s="52">
        <v>18.417459446760748</v>
      </c>
      <c r="I63" s="52">
        <v>18.393376756201917</v>
      </c>
      <c r="J63" s="52">
        <v>23.751180259936771</v>
      </c>
      <c r="K63" s="52">
        <v>25.460017487485722</v>
      </c>
      <c r="L63" s="52">
        <v>22.863149740429321</v>
      </c>
      <c r="M63" s="52">
        <v>24.390581607788715</v>
      </c>
      <c r="N63" s="52">
        <v>21.485579866198719</v>
      </c>
      <c r="O63" s="52">
        <v>146.04106672673703</v>
      </c>
      <c r="P63" s="52">
        <v>89.498982922094186</v>
      </c>
      <c r="Q63" s="52">
        <v>91.241738233971802</v>
      </c>
      <c r="R63" s="52">
        <v>87.009921797918366</v>
      </c>
      <c r="S63" s="52">
        <v>76.479944745927767</v>
      </c>
      <c r="T63" s="52">
        <v>68.381634110199442</v>
      </c>
      <c r="U63" s="52">
        <v>76.849112194877534</v>
      </c>
      <c r="V63" s="52">
        <v>70.160262631717529</v>
      </c>
      <c r="W63" s="52">
        <v>42.641528182494909</v>
      </c>
      <c r="X63" s="52">
        <v>53.064986187589312</v>
      </c>
      <c r="Y63" s="52">
        <v>55.615540262330185</v>
      </c>
      <c r="Z63" s="52">
        <v>72.68060197328667</v>
      </c>
    </row>
    <row r="64" spans="1:26" ht="11.25" customHeight="1" x14ac:dyDescent="0.2">
      <c r="A64" s="50" t="s">
        <v>96</v>
      </c>
      <c r="B64" s="51" t="s">
        <v>97</v>
      </c>
      <c r="C64" s="52">
        <v>44.048300273717892</v>
      </c>
      <c r="D64" s="52">
        <v>46.197193158913947</v>
      </c>
      <c r="E64" s="52">
        <v>52.120140252393327</v>
      </c>
      <c r="F64" s="52">
        <v>145.40338507198297</v>
      </c>
      <c r="G64" s="52">
        <v>154.55164340662586</v>
      </c>
      <c r="H64" s="52">
        <v>138.53539682361935</v>
      </c>
      <c r="I64" s="52">
        <v>123.87954002119878</v>
      </c>
      <c r="J64" s="52">
        <v>155.09412046297587</v>
      </c>
      <c r="K64" s="52">
        <v>138.02086240104671</v>
      </c>
      <c r="L64" s="52">
        <v>149.11689496063585</v>
      </c>
      <c r="M64" s="52">
        <v>156.57302499963671</v>
      </c>
      <c r="N64" s="52">
        <v>196.81777717959827</v>
      </c>
      <c r="O64" s="52">
        <v>224.14149236709463</v>
      </c>
      <c r="P64" s="52">
        <v>234.02016261920454</v>
      </c>
      <c r="Q64" s="52">
        <v>346.57082135184754</v>
      </c>
      <c r="R64" s="52">
        <v>297.62640054243866</v>
      </c>
      <c r="S64" s="52">
        <v>359.38834240427371</v>
      </c>
      <c r="T64" s="52">
        <v>389.14106192994836</v>
      </c>
      <c r="U64" s="52">
        <v>403.27105753075853</v>
      </c>
      <c r="V64" s="52">
        <v>454.4492305957836</v>
      </c>
      <c r="W64" s="52">
        <v>405.70078982339476</v>
      </c>
      <c r="X64" s="52">
        <v>437.05749565273862</v>
      </c>
      <c r="Y64" s="52">
        <v>507.02705737350794</v>
      </c>
      <c r="Z64" s="52">
        <v>582.76212205173579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0.51039179614245966</v>
      </c>
      <c r="G65" s="52">
        <v>0.60797861007063159</v>
      </c>
      <c r="H65" s="52">
        <v>1.1156242544061503</v>
      </c>
      <c r="I65" s="52">
        <v>0.91889924307866999</v>
      </c>
      <c r="J65" s="52">
        <v>0.83116035665726129</v>
      </c>
      <c r="K65" s="52">
        <v>0.44550244654850857</v>
      </c>
      <c r="L65" s="52">
        <v>0.53668883832599801</v>
      </c>
      <c r="M65" s="52">
        <v>0.46031747021400032</v>
      </c>
      <c r="N65" s="52">
        <v>5.1447902305671714E-2</v>
      </c>
      <c r="O65" s="52">
        <v>0</v>
      </c>
      <c r="P65" s="52">
        <v>0</v>
      </c>
      <c r="Q65" s="52">
        <v>0.67814438074406647</v>
      </c>
      <c r="R65" s="52">
        <v>0.84777907520429607</v>
      </c>
      <c r="S65" s="52">
        <v>0.94390013704541276</v>
      </c>
      <c r="T65" s="52">
        <v>1.0323823168543427</v>
      </c>
      <c r="U65" s="52">
        <v>0.98490596616787984</v>
      </c>
      <c r="V65" s="52">
        <v>1.0113782338846076</v>
      </c>
      <c r="W65" s="52">
        <v>0.20909654677177514</v>
      </c>
      <c r="X65" s="52">
        <v>0.29678813769616247</v>
      </c>
      <c r="Y65" s="52">
        <v>0.35619906014363001</v>
      </c>
      <c r="Z65" s="52">
        <v>0.35506977464032929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389247.96459912433</v>
      </c>
      <c r="D2" s="21">
        <f t="shared" ref="D2:X2" si="0">SUM(D3,D17,D22,D25,D26,D51,D52)</f>
        <v>415160.62357120507</v>
      </c>
      <c r="E2" s="21">
        <f t="shared" si="0"/>
        <v>399680.42341393081</v>
      </c>
      <c r="F2" s="21">
        <f t="shared" si="0"/>
        <v>410040.35166731389</v>
      </c>
      <c r="G2" s="21">
        <f t="shared" si="0"/>
        <v>405670.97303845047</v>
      </c>
      <c r="H2" s="21">
        <f t="shared" si="0"/>
        <v>406528.49535645323</v>
      </c>
      <c r="I2" s="21">
        <f t="shared" si="0"/>
        <v>399746.44233862427</v>
      </c>
      <c r="J2" s="21">
        <f t="shared" si="0"/>
        <v>345703.87562735309</v>
      </c>
      <c r="K2" s="21">
        <f t="shared" si="0"/>
        <v>374973.03152607195</v>
      </c>
      <c r="L2" s="21">
        <f t="shared" si="0"/>
        <v>365359.85473254637</v>
      </c>
      <c r="M2" s="21">
        <f t="shared" si="0"/>
        <v>387097.30610589008</v>
      </c>
      <c r="N2" s="21">
        <f t="shared" si="0"/>
        <v>339660.43024075078</v>
      </c>
      <c r="O2" s="21">
        <f t="shared" si="0"/>
        <v>349941.72981030052</v>
      </c>
      <c r="P2" s="21">
        <f t="shared" si="0"/>
        <v>352423.30403064418</v>
      </c>
      <c r="Q2" s="21">
        <f t="shared" si="0"/>
        <v>295741.32844838058</v>
      </c>
      <c r="R2" s="21">
        <f t="shared" si="0"/>
        <v>312400.84464563429</v>
      </c>
      <c r="S2" s="21">
        <f t="shared" si="0"/>
        <v>322857.89192025282</v>
      </c>
      <c r="T2" s="21">
        <f t="shared" si="0"/>
        <v>319816.71986074728</v>
      </c>
      <c r="U2" s="21">
        <f t="shared" si="0"/>
        <v>309937.84421347931</v>
      </c>
      <c r="V2" s="21">
        <f t="shared" si="0"/>
        <v>302186.28613465937</v>
      </c>
      <c r="W2" s="21">
        <f t="shared" si="0"/>
        <v>304787.44700560451</v>
      </c>
      <c r="X2" s="21">
        <f t="shared" si="0"/>
        <v>307898.17816104722</v>
      </c>
      <c r="Y2" s="21">
        <f t="shared" ref="Y2:Z2" si="1">SUM(Y3,Y17,Y22,Y25,Y26,Y51,Y52)</f>
        <v>275324.977026665</v>
      </c>
      <c r="Z2" s="21">
        <f t="shared" si="1"/>
        <v>250230.68131310691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32431.316665452716</v>
      </c>
      <c r="D3" s="24">
        <f t="shared" ref="D3:X3" si="3">SUM(D4,D8,D11)</f>
        <v>33821.589402112113</v>
      </c>
      <c r="E3" s="24">
        <f t="shared" si="3"/>
        <v>34799.149644899473</v>
      </c>
      <c r="F3" s="24">
        <f t="shared" si="3"/>
        <v>34134.792364611319</v>
      </c>
      <c r="G3" s="24">
        <f t="shared" si="3"/>
        <v>34483.058253578369</v>
      </c>
      <c r="H3" s="24">
        <f t="shared" si="3"/>
        <v>35731.314149821366</v>
      </c>
      <c r="I3" s="24">
        <f t="shared" si="3"/>
        <v>39642.473591902686</v>
      </c>
      <c r="J3" s="24">
        <f t="shared" si="3"/>
        <v>35429.811851270155</v>
      </c>
      <c r="K3" s="24">
        <f t="shared" si="3"/>
        <v>37676.355242055906</v>
      </c>
      <c r="L3" s="24">
        <f t="shared" si="3"/>
        <v>38476.65884863364</v>
      </c>
      <c r="M3" s="24">
        <f t="shared" si="3"/>
        <v>44773.351149133348</v>
      </c>
      <c r="N3" s="24">
        <f t="shared" si="3"/>
        <v>38981.10365016319</v>
      </c>
      <c r="O3" s="24">
        <f t="shared" si="3"/>
        <v>40036.313014771149</v>
      </c>
      <c r="P3" s="24">
        <f t="shared" si="3"/>
        <v>38547.370914712083</v>
      </c>
      <c r="Q3" s="24">
        <f t="shared" si="3"/>
        <v>34502.466502066098</v>
      </c>
      <c r="R3" s="24">
        <f t="shared" si="3"/>
        <v>34053.792630658179</v>
      </c>
      <c r="S3" s="24">
        <f t="shared" si="3"/>
        <v>35270.541989872159</v>
      </c>
      <c r="T3" s="24">
        <f t="shared" si="3"/>
        <v>35322.124189463168</v>
      </c>
      <c r="U3" s="24">
        <f t="shared" si="3"/>
        <v>33112.650518178467</v>
      </c>
      <c r="V3" s="24">
        <f t="shared" si="3"/>
        <v>26575.302337178269</v>
      </c>
      <c r="W3" s="24">
        <f t="shared" si="3"/>
        <v>27139.85721300367</v>
      </c>
      <c r="X3" s="24">
        <f t="shared" si="3"/>
        <v>25857.908020544612</v>
      </c>
      <c r="Y3" s="24">
        <f t="shared" ref="Y3:Z3" si="4">SUM(Y4,Y8,Y11)</f>
        <v>22237.726832480985</v>
      </c>
      <c r="Z3" s="24">
        <f t="shared" si="4"/>
        <v>20746.063256639667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20226.356905522684</v>
      </c>
      <c r="D4" s="19">
        <f t="shared" ref="D4:X4" si="6">SUM(D5:D7)</f>
        <v>22139.520117584616</v>
      </c>
      <c r="E4" s="19">
        <f t="shared" si="6"/>
        <v>24209.800225174658</v>
      </c>
      <c r="F4" s="19">
        <f t="shared" si="6"/>
        <v>24380.027362189754</v>
      </c>
      <c r="G4" s="19">
        <f t="shared" si="6"/>
        <v>25773.45183043784</v>
      </c>
      <c r="H4" s="19">
        <f t="shared" si="6"/>
        <v>28401.284507735229</v>
      </c>
      <c r="I4" s="19">
        <f t="shared" si="6"/>
        <v>31666.062299436471</v>
      </c>
      <c r="J4" s="19">
        <f t="shared" si="6"/>
        <v>29299.665213202752</v>
      </c>
      <c r="K4" s="19">
        <f t="shared" si="6"/>
        <v>30807.63654317868</v>
      </c>
      <c r="L4" s="19">
        <f t="shared" si="6"/>
        <v>31326.533081366342</v>
      </c>
      <c r="M4" s="19">
        <f t="shared" si="6"/>
        <v>35463.481989163687</v>
      </c>
      <c r="N4" s="19">
        <f t="shared" si="6"/>
        <v>30424.97636537841</v>
      </c>
      <c r="O4" s="19">
        <f t="shared" si="6"/>
        <v>32209.225333337763</v>
      </c>
      <c r="P4" s="19">
        <f t="shared" si="6"/>
        <v>30567.791520259962</v>
      </c>
      <c r="Q4" s="19">
        <f t="shared" si="6"/>
        <v>28022.902922558584</v>
      </c>
      <c r="R4" s="19">
        <f t="shared" si="6"/>
        <v>27684.437477248674</v>
      </c>
      <c r="S4" s="19">
        <f t="shared" si="6"/>
        <v>29081.145825564414</v>
      </c>
      <c r="T4" s="19">
        <f t="shared" si="6"/>
        <v>28795.085487738386</v>
      </c>
      <c r="U4" s="19">
        <f t="shared" si="6"/>
        <v>27040.102424188317</v>
      </c>
      <c r="V4" s="19">
        <f t="shared" si="6"/>
        <v>21797.989820084702</v>
      </c>
      <c r="W4" s="19">
        <f t="shared" si="6"/>
        <v>22651.506240555074</v>
      </c>
      <c r="X4" s="19">
        <f t="shared" si="6"/>
        <v>21185.789746562696</v>
      </c>
      <c r="Y4" s="19">
        <f t="shared" ref="Y4:Z4" si="7">SUM(Y5:Y7)</f>
        <v>17419.268683962011</v>
      </c>
      <c r="Z4" s="19">
        <f t="shared" si="7"/>
        <v>17097.627590941269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157.67497518599998</v>
      </c>
      <c r="D5" s="8">
        <f>FC_OTH_HH_SH_E!D5+FC_OTH_HH_SC_E!D5+FC_OTH_HH_WH_E!D5+FC_OTH_HH_CO_E!D5</f>
        <v>169.16328678240006</v>
      </c>
      <c r="E5" s="8">
        <f>FC_OTH_HH_SH_E!E5+FC_OTH_HH_SC_E!E5+FC_OTH_HH_WH_E!E5+FC_OTH_HH_CO_E!E5</f>
        <v>846.69676792560017</v>
      </c>
      <c r="F5" s="8">
        <f>FC_OTH_HH_SH_E!F5+FC_OTH_HH_SC_E!F5+FC_OTH_HH_WH_E!F5+FC_OTH_HH_CO_E!F5</f>
        <v>905.83788868200008</v>
      </c>
      <c r="G5" s="8">
        <f>FC_OTH_HH_SH_E!G5+FC_OTH_HH_SC_E!G5+FC_OTH_HH_WH_E!G5+FC_OTH_HH_CO_E!G5</f>
        <v>1368.8657438542593</v>
      </c>
      <c r="H5" s="8">
        <f>FC_OTH_HH_SH_E!H5+FC_OTH_HH_SC_E!H5+FC_OTH_HH_WH_E!H5+FC_OTH_HH_CO_E!H5</f>
        <v>1432.0207768589087</v>
      </c>
      <c r="I5" s="8">
        <f>FC_OTH_HH_SH_E!I5+FC_OTH_HH_SC_E!I5+FC_OTH_HH_WH_E!I5+FC_OTH_HH_CO_E!I5</f>
        <v>1617.5783447351998</v>
      </c>
      <c r="J5" s="8">
        <f>FC_OTH_HH_SH_E!J5+FC_OTH_HH_SC_E!J5+FC_OTH_HH_WH_E!J5+FC_OTH_HH_CO_E!J5</f>
        <v>1404.1810252931994</v>
      </c>
      <c r="K5" s="8">
        <f>FC_OTH_HH_SH_E!K5+FC_OTH_HH_SC_E!K5+FC_OTH_HH_WH_E!K5+FC_OTH_HH_CO_E!K5</f>
        <v>1607.4331484124</v>
      </c>
      <c r="L5" s="8">
        <f>FC_OTH_HH_SH_E!L5+FC_OTH_HH_SC_E!L5+FC_OTH_HH_WH_E!L5+FC_OTH_HH_CO_E!L5</f>
        <v>1650.2738777527832</v>
      </c>
      <c r="M5" s="8">
        <f>FC_OTH_HH_SH_E!M5+FC_OTH_HH_SC_E!M5+FC_OTH_HH_WH_E!M5+FC_OTH_HH_CO_E!M5</f>
        <v>1520.8358731331998</v>
      </c>
      <c r="N5" s="8">
        <f>FC_OTH_HH_SH_E!N5+FC_OTH_HH_SC_E!N5+FC_OTH_HH_WH_E!N5+FC_OTH_HH_CO_E!N5</f>
        <v>1273.7591314638203</v>
      </c>
      <c r="O5" s="8">
        <f>FC_OTH_HH_SH_E!O5+FC_OTH_HH_SC_E!O5+FC_OTH_HH_WH_E!O5+FC_OTH_HH_CO_E!O5</f>
        <v>1221.3276477658887</v>
      </c>
      <c r="P5" s="8">
        <f>FC_OTH_HH_SH_E!P5+FC_OTH_HH_SC_E!P5+FC_OTH_HH_WH_E!P5+FC_OTH_HH_CO_E!P5</f>
        <v>1343.7011561940003</v>
      </c>
      <c r="Q5" s="8">
        <f>FC_OTH_HH_SH_E!Q5+FC_OTH_HH_SC_E!Q5+FC_OTH_HH_WH_E!Q5+FC_OTH_HH_CO_E!Q5</f>
        <v>1115.8070490327368</v>
      </c>
      <c r="R5" s="8">
        <f>FC_OTH_HH_SH_E!R5+FC_OTH_HH_SC_E!R5+FC_OTH_HH_WH_E!R5+FC_OTH_HH_CO_E!R5</f>
        <v>1103.5158398213898</v>
      </c>
      <c r="S5" s="8">
        <f>FC_OTH_HH_SH_E!S5+FC_OTH_HH_SC_E!S5+FC_OTH_HH_WH_E!S5+FC_OTH_HH_CO_E!S5</f>
        <v>1092.2463636052439</v>
      </c>
      <c r="T5" s="8">
        <f>FC_OTH_HH_SH_E!T5+FC_OTH_HH_SC_E!T5+FC_OTH_HH_WH_E!T5+FC_OTH_HH_CO_E!T5</f>
        <v>936.29836814505813</v>
      </c>
      <c r="U5" s="8">
        <f>FC_OTH_HH_SH_E!U5+FC_OTH_HH_SC_E!U5+FC_OTH_HH_WH_E!U5+FC_OTH_HH_CO_E!U5</f>
        <v>859.42947510535794</v>
      </c>
      <c r="V5" s="8">
        <f>FC_OTH_HH_SH_E!V5+FC_OTH_HH_SC_E!V5+FC_OTH_HH_WH_E!V5+FC_OTH_HH_CO_E!V5</f>
        <v>658.69515735680238</v>
      </c>
      <c r="W5" s="8">
        <f>FC_OTH_HH_SH_E!W5+FC_OTH_HH_SC_E!W5+FC_OTH_HH_WH_E!W5+FC_OTH_HH_CO_E!W5</f>
        <v>522.79344524448982</v>
      </c>
      <c r="X5" s="8">
        <f>FC_OTH_HH_SH_E!X5+FC_OTH_HH_SC_E!X5+FC_OTH_HH_WH_E!X5+FC_OTH_HH_CO_E!X5</f>
        <v>383.41997859932729</v>
      </c>
      <c r="Y5" s="8">
        <f>FC_OTH_HH_SH_E!Y5+FC_OTH_HH_SC_E!Y5+FC_OTH_HH_WH_E!Y5+FC_OTH_HH_CO_E!Y5</f>
        <v>344.96022157453785</v>
      </c>
      <c r="Z5" s="8">
        <f>FC_OTH_HH_SH_E!Z5+FC_OTH_HH_SC_E!Z5+FC_OTH_HH_WH_E!Z5+FC_OTH_HH_CO_E!Z5</f>
        <v>419.09513622808447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7.8008673600000016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20068.681930336683</v>
      </c>
      <c r="D7" s="8">
        <f>FC_OTH_HH_SH_E!D7+FC_OTH_HH_SC_E!D7+FC_OTH_HH_WH_E!D7+FC_OTH_HH_CO_E!D7</f>
        <v>21970.356830802215</v>
      </c>
      <c r="E7" s="8">
        <f>FC_OTH_HH_SH_E!E7+FC_OTH_HH_SC_E!E7+FC_OTH_HH_WH_E!E7+FC_OTH_HH_CO_E!E7</f>
        <v>23355.302589889059</v>
      </c>
      <c r="F7" s="8">
        <f>FC_OTH_HH_SH_E!F7+FC_OTH_HH_SC_E!F7+FC_OTH_HH_WH_E!F7+FC_OTH_HH_CO_E!F7</f>
        <v>23474.189473507755</v>
      </c>
      <c r="G7" s="8">
        <f>FC_OTH_HH_SH_E!G7+FC_OTH_HH_SC_E!G7+FC_OTH_HH_WH_E!G7+FC_OTH_HH_CO_E!G7</f>
        <v>24404.586086583582</v>
      </c>
      <c r="H7" s="8">
        <f>FC_OTH_HH_SH_E!H7+FC_OTH_HH_SC_E!H7+FC_OTH_HH_WH_E!H7+FC_OTH_HH_CO_E!H7</f>
        <v>26969.263730876319</v>
      </c>
      <c r="I7" s="8">
        <f>FC_OTH_HH_SH_E!I7+FC_OTH_HH_SC_E!I7+FC_OTH_HH_WH_E!I7+FC_OTH_HH_CO_E!I7</f>
        <v>30048.483954701271</v>
      </c>
      <c r="J7" s="8">
        <f>FC_OTH_HH_SH_E!J7+FC_OTH_HH_SC_E!J7+FC_OTH_HH_WH_E!J7+FC_OTH_HH_CO_E!J7</f>
        <v>27895.484187909551</v>
      </c>
      <c r="K7" s="8">
        <f>FC_OTH_HH_SH_E!K7+FC_OTH_HH_SC_E!K7+FC_OTH_HH_WH_E!K7+FC_OTH_HH_CO_E!K7</f>
        <v>29200.203394766279</v>
      </c>
      <c r="L7" s="8">
        <f>FC_OTH_HH_SH_E!L7+FC_OTH_HH_SC_E!L7+FC_OTH_HH_WH_E!L7+FC_OTH_HH_CO_E!L7</f>
        <v>29676.259203613557</v>
      </c>
      <c r="M7" s="8">
        <f>FC_OTH_HH_SH_E!M7+FC_OTH_HH_SC_E!M7+FC_OTH_HH_WH_E!M7+FC_OTH_HH_CO_E!M7</f>
        <v>33942.64611603049</v>
      </c>
      <c r="N7" s="8">
        <f>FC_OTH_HH_SH_E!N7+FC_OTH_HH_SC_E!N7+FC_OTH_HH_WH_E!N7+FC_OTH_HH_CO_E!N7</f>
        <v>29151.217233914591</v>
      </c>
      <c r="O7" s="8">
        <f>FC_OTH_HH_SH_E!O7+FC_OTH_HH_SC_E!O7+FC_OTH_HH_WH_E!O7+FC_OTH_HH_CO_E!O7</f>
        <v>30987.897685571876</v>
      </c>
      <c r="P7" s="8">
        <f>FC_OTH_HH_SH_E!P7+FC_OTH_HH_SC_E!P7+FC_OTH_HH_WH_E!P7+FC_OTH_HH_CO_E!P7</f>
        <v>29224.09036406596</v>
      </c>
      <c r="Q7" s="8">
        <f>FC_OTH_HH_SH_E!Q7+FC_OTH_HH_SC_E!Q7+FC_OTH_HH_WH_E!Q7+FC_OTH_HH_CO_E!Q7</f>
        <v>26907.095873525846</v>
      </c>
      <c r="R7" s="8">
        <f>FC_OTH_HH_SH_E!R7+FC_OTH_HH_SC_E!R7+FC_OTH_HH_WH_E!R7+FC_OTH_HH_CO_E!R7</f>
        <v>26580.921637427284</v>
      </c>
      <c r="S7" s="8">
        <f>FC_OTH_HH_SH_E!S7+FC_OTH_HH_SC_E!S7+FC_OTH_HH_WH_E!S7+FC_OTH_HH_CO_E!S7</f>
        <v>27988.899461959169</v>
      </c>
      <c r="T7" s="8">
        <f>FC_OTH_HH_SH_E!T7+FC_OTH_HH_SC_E!T7+FC_OTH_HH_WH_E!T7+FC_OTH_HH_CO_E!T7</f>
        <v>27858.787119593329</v>
      </c>
      <c r="U7" s="8">
        <f>FC_OTH_HH_SH_E!U7+FC_OTH_HH_SC_E!U7+FC_OTH_HH_WH_E!U7+FC_OTH_HH_CO_E!U7</f>
        <v>26180.67294908296</v>
      </c>
      <c r="V7" s="8">
        <f>FC_OTH_HH_SH_E!V7+FC_OTH_HH_SC_E!V7+FC_OTH_HH_WH_E!V7+FC_OTH_HH_CO_E!V7</f>
        <v>21139.294662727898</v>
      </c>
      <c r="W7" s="8">
        <f>FC_OTH_HH_SH_E!W7+FC_OTH_HH_SC_E!W7+FC_OTH_HH_WH_E!W7+FC_OTH_HH_CO_E!W7</f>
        <v>22128.712795310585</v>
      </c>
      <c r="X7" s="8">
        <f>FC_OTH_HH_SH_E!X7+FC_OTH_HH_SC_E!X7+FC_OTH_HH_WH_E!X7+FC_OTH_HH_CO_E!X7</f>
        <v>20802.36976796337</v>
      </c>
      <c r="Y7" s="8">
        <f>FC_OTH_HH_SH_E!Y7+FC_OTH_HH_SC_E!Y7+FC_OTH_HH_WH_E!Y7+FC_OTH_HH_CO_E!Y7</f>
        <v>17074.308462387475</v>
      </c>
      <c r="Z7" s="8">
        <f>FC_OTH_HH_SH_E!Z7+FC_OTH_HH_SC_E!Z7+FC_OTH_HH_WH_E!Z7+FC_OTH_HH_CO_E!Z7</f>
        <v>16678.532454713186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4394.2255362771175</v>
      </c>
      <c r="D8" s="19">
        <f t="shared" ref="D8:X8" si="9">SUM(D9:D10)</f>
        <v>4440.0102519718766</v>
      </c>
      <c r="E8" s="19">
        <f t="shared" si="9"/>
        <v>4332.6540256485114</v>
      </c>
      <c r="F8" s="19">
        <f t="shared" si="9"/>
        <v>4165.2494403098672</v>
      </c>
      <c r="G8" s="19">
        <f t="shared" si="9"/>
        <v>4241.0360439479346</v>
      </c>
      <c r="H8" s="19">
        <f t="shared" si="9"/>
        <v>3565.5139168942956</v>
      </c>
      <c r="I8" s="19">
        <f t="shared" si="9"/>
        <v>3998.8291729641269</v>
      </c>
      <c r="J8" s="19">
        <f t="shared" si="9"/>
        <v>3084.3791485912329</v>
      </c>
      <c r="K8" s="19">
        <f t="shared" si="9"/>
        <v>3497.9286606329065</v>
      </c>
      <c r="L8" s="19">
        <f t="shared" si="9"/>
        <v>3261.87440276502</v>
      </c>
      <c r="M8" s="19">
        <f t="shared" si="9"/>
        <v>3985.9351065380206</v>
      </c>
      <c r="N8" s="19">
        <f t="shared" si="9"/>
        <v>4012.4664714367605</v>
      </c>
      <c r="O8" s="19">
        <f t="shared" si="9"/>
        <v>3863.2418508137121</v>
      </c>
      <c r="P8" s="19">
        <f t="shared" si="9"/>
        <v>3934.218099836236</v>
      </c>
      <c r="Q8" s="19">
        <f t="shared" si="9"/>
        <v>3376.9136944924126</v>
      </c>
      <c r="R8" s="19">
        <f t="shared" si="9"/>
        <v>3314.2262126302949</v>
      </c>
      <c r="S8" s="19">
        <f t="shared" si="9"/>
        <v>3286.522491815972</v>
      </c>
      <c r="T8" s="19">
        <f t="shared" si="9"/>
        <v>3208.9022010052768</v>
      </c>
      <c r="U8" s="19">
        <f t="shared" si="9"/>
        <v>2778.7778435733558</v>
      </c>
      <c r="V8" s="19">
        <f t="shared" si="9"/>
        <v>2412.9750034886779</v>
      </c>
      <c r="W8" s="19">
        <f t="shared" si="9"/>
        <v>2180.135559244236</v>
      </c>
      <c r="X8" s="19">
        <f t="shared" si="9"/>
        <v>2074.5154208206791</v>
      </c>
      <c r="Y8" s="19">
        <f t="shared" ref="Y8:Z8" si="10">SUM(Y9:Y10)</f>
        <v>2461.0471286322909</v>
      </c>
      <c r="Z8" s="19">
        <f t="shared" si="10"/>
        <v>1798.9405707625733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449.96449511999998</v>
      </c>
      <c r="D9" s="8">
        <f>FC_OTH_HH_SH_E!D9+FC_OTH_HH_SC_E!D9+FC_OTH_HH_WH_E!D9+FC_OTH_HH_CO_E!D9</f>
        <v>447.00950783999991</v>
      </c>
      <c r="E9" s="8">
        <f>FC_OTH_HH_SH_E!E9+FC_OTH_HH_SC_E!E9+FC_OTH_HH_WH_E!E9+FC_OTH_HH_CO_E!E9</f>
        <v>492.47280719999986</v>
      </c>
      <c r="F9" s="8">
        <f>FC_OTH_HH_SH_E!F9+FC_OTH_HH_SC_E!F9+FC_OTH_HH_WH_E!F9+FC_OTH_HH_CO_E!F9</f>
        <v>564.25652064000019</v>
      </c>
      <c r="G9" s="8">
        <f>FC_OTH_HH_SH_E!G9+FC_OTH_HH_SC_E!G9+FC_OTH_HH_WH_E!G9+FC_OTH_HH_CO_E!G9</f>
        <v>542.77726512000004</v>
      </c>
      <c r="H9" s="8">
        <f>FC_OTH_HH_SH_E!H9+FC_OTH_HH_SC_E!H9+FC_OTH_HH_WH_E!H9+FC_OTH_HH_CO_E!H9</f>
        <v>634.71346631999984</v>
      </c>
      <c r="I9" s="8">
        <f>FC_OTH_HH_SH_E!I9+FC_OTH_HH_SC_E!I9+FC_OTH_HH_WH_E!I9+FC_OTH_HH_CO_E!I9</f>
        <v>642.58624343999986</v>
      </c>
      <c r="J9" s="8">
        <f>FC_OTH_HH_SH_E!J9+FC_OTH_HH_SC_E!J9+FC_OTH_HH_WH_E!J9+FC_OTH_HH_CO_E!J9</f>
        <v>460.78632414000003</v>
      </c>
      <c r="K9" s="8">
        <f>FC_OTH_HH_SH_E!K9+FC_OTH_HH_SC_E!K9+FC_OTH_HH_WH_E!K9+FC_OTH_HH_CO_E!K9</f>
        <v>712.84744778199672</v>
      </c>
      <c r="L9" s="8">
        <f>FC_OTH_HH_SH_E!L9+FC_OTH_HH_SC_E!L9+FC_OTH_HH_WH_E!L9+FC_OTH_HH_CO_E!L9</f>
        <v>379.78143984000008</v>
      </c>
      <c r="M9" s="8">
        <f>FC_OTH_HH_SH_E!M9+FC_OTH_HH_SC_E!M9+FC_OTH_HH_WH_E!M9+FC_OTH_HH_CO_E!M9</f>
        <v>438.1621992000002</v>
      </c>
      <c r="N9" s="8">
        <f>FC_OTH_HH_SH_E!N9+FC_OTH_HH_SC_E!N9+FC_OTH_HH_WH_E!N9+FC_OTH_HH_CO_E!N9</f>
        <v>295.73559312000015</v>
      </c>
      <c r="O9" s="8">
        <f>FC_OTH_HH_SH_E!O9+FC_OTH_HH_SC_E!O9+FC_OTH_HH_WH_E!O9+FC_OTH_HH_CO_E!O9</f>
        <v>234.11054400000015</v>
      </c>
      <c r="P9" s="8">
        <f>FC_OTH_HH_SH_E!P9+FC_OTH_HH_SC_E!P9+FC_OTH_HH_WH_E!P9+FC_OTH_HH_CO_E!P9</f>
        <v>135.77859840000005</v>
      </c>
      <c r="Q9" s="8">
        <f>FC_OTH_HH_SH_E!Q9+FC_OTH_HH_SC_E!Q9+FC_OTH_HH_WH_E!Q9+FC_OTH_HH_CO_E!Q9</f>
        <v>202.50891797627187</v>
      </c>
      <c r="R9" s="8">
        <f>FC_OTH_HH_SH_E!R9+FC_OTH_HH_SC_E!R9+FC_OTH_HH_WH_E!R9+FC_OTH_HH_CO_E!R9</f>
        <v>183.95069559035792</v>
      </c>
      <c r="S9" s="8">
        <f>FC_OTH_HH_SH_E!S9+FC_OTH_HH_SC_E!S9+FC_OTH_HH_WH_E!S9+FC_OTH_HH_CO_E!S9</f>
        <v>242.95207134587247</v>
      </c>
      <c r="T9" s="8">
        <f>FC_OTH_HH_SH_E!T9+FC_OTH_HH_SC_E!T9+FC_OTH_HH_WH_E!T9+FC_OTH_HH_CO_E!T9</f>
        <v>0.65455631999999964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3944.2610411571177</v>
      </c>
      <c r="D10" s="8">
        <f>FC_OTH_HH_SH_E!D10+FC_OTH_HH_SC_E!D10+FC_OTH_HH_WH_E!D10+FC_OTH_HH_CO_E!D10</f>
        <v>3993.0007441318767</v>
      </c>
      <c r="E10" s="8">
        <f>FC_OTH_HH_SH_E!E10+FC_OTH_HH_SC_E!E10+FC_OTH_HH_WH_E!E10+FC_OTH_HH_CO_E!E10</f>
        <v>3840.1812184485116</v>
      </c>
      <c r="F10" s="8">
        <f>FC_OTH_HH_SH_E!F10+FC_OTH_HH_SC_E!F10+FC_OTH_HH_WH_E!F10+FC_OTH_HH_CO_E!F10</f>
        <v>3600.9929196698668</v>
      </c>
      <c r="G10" s="8">
        <f>FC_OTH_HH_SH_E!G10+FC_OTH_HH_SC_E!G10+FC_OTH_HH_WH_E!G10+FC_OTH_HH_CO_E!G10</f>
        <v>3698.2587788279343</v>
      </c>
      <c r="H10" s="8">
        <f>FC_OTH_HH_SH_E!H10+FC_OTH_HH_SC_E!H10+FC_OTH_HH_WH_E!H10+FC_OTH_HH_CO_E!H10</f>
        <v>2930.8004505742956</v>
      </c>
      <c r="I10" s="8">
        <f>FC_OTH_HH_SH_E!I10+FC_OTH_HH_SC_E!I10+FC_OTH_HH_WH_E!I10+FC_OTH_HH_CO_E!I10</f>
        <v>3356.2429295241268</v>
      </c>
      <c r="J10" s="8">
        <f>FC_OTH_HH_SH_E!J10+FC_OTH_HH_SC_E!J10+FC_OTH_HH_WH_E!J10+FC_OTH_HH_CO_E!J10</f>
        <v>2623.5928244512329</v>
      </c>
      <c r="K10" s="8">
        <f>FC_OTH_HH_SH_E!K10+FC_OTH_HH_SC_E!K10+FC_OTH_HH_WH_E!K10+FC_OTH_HH_CO_E!K10</f>
        <v>2785.0812128509097</v>
      </c>
      <c r="L10" s="8">
        <f>FC_OTH_HH_SH_E!L10+FC_OTH_HH_SC_E!L10+FC_OTH_HH_WH_E!L10+FC_OTH_HH_CO_E!L10</f>
        <v>2882.0929629250199</v>
      </c>
      <c r="M10" s="8">
        <f>FC_OTH_HH_SH_E!M10+FC_OTH_HH_SC_E!M10+FC_OTH_HH_WH_E!M10+FC_OTH_HH_CO_E!M10</f>
        <v>3547.7729073380206</v>
      </c>
      <c r="N10" s="8">
        <f>FC_OTH_HH_SH_E!N10+FC_OTH_HH_SC_E!N10+FC_OTH_HH_WH_E!N10+FC_OTH_HH_CO_E!N10</f>
        <v>3716.7308783167605</v>
      </c>
      <c r="O10" s="8">
        <f>FC_OTH_HH_SH_E!O10+FC_OTH_HH_SC_E!O10+FC_OTH_HH_WH_E!O10+FC_OTH_HH_CO_E!O10</f>
        <v>3629.1313068137119</v>
      </c>
      <c r="P10" s="8">
        <f>FC_OTH_HH_SH_E!P10+FC_OTH_HH_SC_E!P10+FC_OTH_HH_WH_E!P10+FC_OTH_HH_CO_E!P10</f>
        <v>3798.4395014362358</v>
      </c>
      <c r="Q10" s="8">
        <f>FC_OTH_HH_SH_E!Q10+FC_OTH_HH_SC_E!Q10+FC_OTH_HH_WH_E!Q10+FC_OTH_HH_CO_E!Q10</f>
        <v>3174.4047765161408</v>
      </c>
      <c r="R10" s="8">
        <f>FC_OTH_HH_SH_E!R10+FC_OTH_HH_SC_E!R10+FC_OTH_HH_WH_E!R10+FC_OTH_HH_CO_E!R10</f>
        <v>3130.2755170399369</v>
      </c>
      <c r="S10" s="8">
        <f>FC_OTH_HH_SH_E!S10+FC_OTH_HH_SC_E!S10+FC_OTH_HH_WH_E!S10+FC_OTH_HH_CO_E!S10</f>
        <v>3043.5704204700996</v>
      </c>
      <c r="T10" s="8">
        <f>FC_OTH_HH_SH_E!T10+FC_OTH_HH_SC_E!T10+FC_OTH_HH_WH_E!T10+FC_OTH_HH_CO_E!T10</f>
        <v>3208.2476446852766</v>
      </c>
      <c r="U10" s="8">
        <f>FC_OTH_HH_SH_E!U10+FC_OTH_HH_SC_E!U10+FC_OTH_HH_WH_E!U10+FC_OTH_HH_CO_E!U10</f>
        <v>2778.7778435733558</v>
      </c>
      <c r="V10" s="8">
        <f>FC_OTH_HH_SH_E!V10+FC_OTH_HH_SC_E!V10+FC_OTH_HH_WH_E!V10+FC_OTH_HH_CO_E!V10</f>
        <v>2412.9750034886779</v>
      </c>
      <c r="W10" s="8">
        <f>FC_OTH_HH_SH_E!W10+FC_OTH_HH_SC_E!W10+FC_OTH_HH_WH_E!W10+FC_OTH_HH_CO_E!W10</f>
        <v>2180.135559244236</v>
      </c>
      <c r="X10" s="8">
        <f>FC_OTH_HH_SH_E!X10+FC_OTH_HH_SC_E!X10+FC_OTH_HH_WH_E!X10+FC_OTH_HH_CO_E!X10</f>
        <v>2074.5154208206791</v>
      </c>
      <c r="Y10" s="8">
        <f>FC_OTH_HH_SH_E!Y10+FC_OTH_HH_SC_E!Y10+FC_OTH_HH_WH_E!Y10+FC_OTH_HH_CO_E!Y10</f>
        <v>2461.0471286322909</v>
      </c>
      <c r="Z10" s="8">
        <f>FC_OTH_HH_SH_E!Z10+FC_OTH_HH_SC_E!Z10+FC_OTH_HH_WH_E!Z10+FC_OTH_HH_CO_E!Z10</f>
        <v>1798.9405707625733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7810.734223652913</v>
      </c>
      <c r="D11" s="19">
        <f t="shared" ref="D11:X11" si="12">SUM(D12:D16)</f>
        <v>7242.0590325556186</v>
      </c>
      <c r="E11" s="19">
        <f t="shared" si="12"/>
        <v>6256.6953940763078</v>
      </c>
      <c r="F11" s="19">
        <f t="shared" si="12"/>
        <v>5589.5155621116955</v>
      </c>
      <c r="G11" s="19">
        <f t="shared" si="12"/>
        <v>4468.5703791925962</v>
      </c>
      <c r="H11" s="19">
        <f t="shared" si="12"/>
        <v>3764.5157251918463</v>
      </c>
      <c r="I11" s="19">
        <f t="shared" si="12"/>
        <v>3977.5821195020935</v>
      </c>
      <c r="J11" s="19">
        <f t="shared" si="12"/>
        <v>3045.7674894761722</v>
      </c>
      <c r="K11" s="19">
        <f t="shared" si="12"/>
        <v>3370.7900382443172</v>
      </c>
      <c r="L11" s="19">
        <f t="shared" si="12"/>
        <v>3888.2513645022782</v>
      </c>
      <c r="M11" s="19">
        <f t="shared" si="12"/>
        <v>5323.9340534316443</v>
      </c>
      <c r="N11" s="19">
        <f t="shared" si="12"/>
        <v>4543.6608133480213</v>
      </c>
      <c r="O11" s="19">
        <f t="shared" si="12"/>
        <v>3963.8458306196803</v>
      </c>
      <c r="P11" s="19">
        <f t="shared" si="12"/>
        <v>4045.3612946158805</v>
      </c>
      <c r="Q11" s="19">
        <f t="shared" si="12"/>
        <v>3102.6498850150992</v>
      </c>
      <c r="R11" s="19">
        <f t="shared" si="12"/>
        <v>3055.128940779211</v>
      </c>
      <c r="S11" s="19">
        <f t="shared" si="12"/>
        <v>2902.8736724917758</v>
      </c>
      <c r="T11" s="19">
        <f t="shared" si="12"/>
        <v>3318.1365007195018</v>
      </c>
      <c r="U11" s="19">
        <f t="shared" si="12"/>
        <v>3293.7702504167905</v>
      </c>
      <c r="V11" s="19">
        <f t="shared" si="12"/>
        <v>2364.337513604888</v>
      </c>
      <c r="W11" s="19">
        <f t="shared" si="12"/>
        <v>2308.2154132043565</v>
      </c>
      <c r="X11" s="19">
        <f t="shared" si="12"/>
        <v>2597.602853161236</v>
      </c>
      <c r="Y11" s="19">
        <f t="shared" ref="Y11:Z11" si="13">SUM(Y12:Y16)</f>
        <v>2357.4110198866847</v>
      </c>
      <c r="Z11" s="19">
        <f t="shared" si="13"/>
        <v>1849.4950949358258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881.27042016901328</v>
      </c>
      <c r="D12" s="8">
        <f>FC_OTH_HH_SH_E!D12+FC_OTH_HH_SC_E!D12+FC_OTH_HH_WH_E!D12+FC_OTH_HH_CO_E!D12</f>
        <v>668.59633544692826</v>
      </c>
      <c r="E12" s="8">
        <f>FC_OTH_HH_SH_E!E12+FC_OTH_HH_SC_E!E12+FC_OTH_HH_WH_E!E12+FC_OTH_HH_CO_E!E12</f>
        <v>713.7563033082306</v>
      </c>
      <c r="F12" s="8">
        <f>FC_OTH_HH_SH_E!F12+FC_OTH_HH_SC_E!F12+FC_OTH_HH_WH_E!F12+FC_OTH_HH_CO_E!F12</f>
        <v>409.73428332104527</v>
      </c>
      <c r="G12" s="8">
        <f>FC_OTH_HH_SH_E!G12+FC_OTH_HH_SC_E!G12+FC_OTH_HH_WH_E!G12+FC_OTH_HH_CO_E!G12</f>
        <v>279.14824655018134</v>
      </c>
      <c r="H12" s="8">
        <f>FC_OTH_HH_SH_E!H12+FC_OTH_HH_SC_E!H12+FC_OTH_HH_WH_E!H12+FC_OTH_HH_CO_E!H12</f>
        <v>353.44659958898131</v>
      </c>
      <c r="I12" s="8">
        <f>FC_OTH_HH_SH_E!I12+FC_OTH_HH_SC_E!I12+FC_OTH_HH_WH_E!I12+FC_OTH_HH_CO_E!I12</f>
        <v>357.30324388651735</v>
      </c>
      <c r="J12" s="8">
        <f>FC_OTH_HH_SH_E!J12+FC_OTH_HH_SC_E!J12+FC_OTH_HH_WH_E!J12+FC_OTH_HH_CO_E!J12</f>
        <v>375.67427393601059</v>
      </c>
      <c r="K12" s="8">
        <f>FC_OTH_HH_SH_E!K12+FC_OTH_HH_SC_E!K12+FC_OTH_HH_WH_E!K12+FC_OTH_HH_CO_E!K12</f>
        <v>398.66705881102939</v>
      </c>
      <c r="L12" s="8">
        <f>FC_OTH_HH_SH_E!L12+FC_OTH_HH_SC_E!L12+FC_OTH_HH_WH_E!L12+FC_OTH_HH_CO_E!L12</f>
        <v>406.05042595075184</v>
      </c>
      <c r="M12" s="8">
        <f>FC_OTH_HH_SH_E!M12+FC_OTH_HH_SC_E!M12+FC_OTH_HH_WH_E!M12+FC_OTH_HH_CO_E!M12</f>
        <v>1291.7481336107091</v>
      </c>
      <c r="N12" s="8">
        <f>FC_OTH_HH_SH_E!N12+FC_OTH_HH_SC_E!N12+FC_OTH_HH_WH_E!N12+FC_OTH_HH_CO_E!N12</f>
        <v>930.61569552044784</v>
      </c>
      <c r="O12" s="8">
        <f>FC_OTH_HH_SH_E!O12+FC_OTH_HH_SC_E!O12+FC_OTH_HH_WH_E!O12+FC_OTH_HH_CO_E!O12</f>
        <v>522.93684715009078</v>
      </c>
      <c r="P12" s="8">
        <f>FC_OTH_HH_SH_E!P12+FC_OTH_HH_SC_E!P12+FC_OTH_HH_WH_E!P12+FC_OTH_HH_CO_E!P12</f>
        <v>538.20882955251204</v>
      </c>
      <c r="Q12" s="8">
        <f>FC_OTH_HH_SH_E!Q12+FC_OTH_HH_SC_E!Q12+FC_OTH_HH_WH_E!Q12+FC_OTH_HH_CO_E!Q12</f>
        <v>414.72348028478393</v>
      </c>
      <c r="R12" s="8">
        <f>FC_OTH_HH_SH_E!R12+FC_OTH_HH_SC_E!R12+FC_OTH_HH_WH_E!R12+FC_OTH_HH_CO_E!R12</f>
        <v>567.07804080760502</v>
      </c>
      <c r="S12" s="8">
        <f>FC_OTH_HH_SH_E!S12+FC_OTH_HH_SC_E!S12+FC_OTH_HH_WH_E!S12+FC_OTH_HH_CO_E!S12</f>
        <v>511.72616175995847</v>
      </c>
      <c r="T12" s="8">
        <f>FC_OTH_HH_SH_E!T12+FC_OTH_HH_SC_E!T12+FC_OTH_HH_WH_E!T12+FC_OTH_HH_CO_E!T12</f>
        <v>435.12958676553933</v>
      </c>
      <c r="U12" s="8">
        <f>FC_OTH_HH_SH_E!U12+FC_OTH_HH_SC_E!U12+FC_OTH_HH_WH_E!U12+FC_OTH_HH_CO_E!U12</f>
        <v>367.50858447137506</v>
      </c>
      <c r="V12" s="8">
        <f>FC_OTH_HH_SH_E!V12+FC_OTH_HH_SC_E!V12+FC_OTH_HH_WH_E!V12+FC_OTH_HH_CO_E!V12</f>
        <v>250.35722136493479</v>
      </c>
      <c r="W12" s="8">
        <f>FC_OTH_HH_SH_E!W12+FC_OTH_HH_SC_E!W12+FC_OTH_HH_WH_E!W12+FC_OTH_HH_CO_E!W12</f>
        <v>219.83176154409196</v>
      </c>
      <c r="X12" s="8">
        <f>FC_OTH_HH_SH_E!X12+FC_OTH_HH_SC_E!X12+FC_OTH_HH_WH_E!X12+FC_OTH_HH_CO_E!X12</f>
        <v>236.58434337256693</v>
      </c>
      <c r="Y12" s="8">
        <f>FC_OTH_HH_SH_E!Y12+FC_OTH_HH_SC_E!Y12+FC_OTH_HH_WH_E!Y12+FC_OTH_HH_CO_E!Y12</f>
        <v>305.59583479945496</v>
      </c>
      <c r="Z12" s="8">
        <f>FC_OTH_HH_SH_E!Z12+FC_OTH_HH_SC_E!Z12+FC_OTH_HH_WH_E!Z12+FC_OTH_HH_CO_E!Z12</f>
        <v>188.05226850727996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3138.4829341260597</v>
      </c>
      <c r="D13" s="8">
        <f>FC_OTH_HH_SH_E!D13+FC_OTH_HH_SC_E!D13+FC_OTH_HH_WH_E!D13+FC_OTH_HH_CO_E!D13</f>
        <v>3168.7979987036551</v>
      </c>
      <c r="E13" s="8">
        <f>FC_OTH_HH_SH_E!E13+FC_OTH_HH_SC_E!E13+FC_OTH_HH_WH_E!E13+FC_OTH_HH_CO_E!E13</f>
        <v>2084.5006769062629</v>
      </c>
      <c r="F13" s="8">
        <f>FC_OTH_HH_SH_E!F13+FC_OTH_HH_SC_E!F13+FC_OTH_HH_WH_E!F13+FC_OTH_HH_CO_E!F13</f>
        <v>1920.1746072266499</v>
      </c>
      <c r="G13" s="8">
        <f>FC_OTH_HH_SH_E!G13+FC_OTH_HH_SC_E!G13+FC_OTH_HH_WH_E!G13+FC_OTH_HH_CO_E!G13</f>
        <v>1583.8855026508143</v>
      </c>
      <c r="H13" s="8">
        <f>FC_OTH_HH_SH_E!H13+FC_OTH_HH_SC_E!H13+FC_OTH_HH_WH_E!H13+FC_OTH_HH_CO_E!H13</f>
        <v>895.36741455726565</v>
      </c>
      <c r="I13" s="8">
        <f>FC_OTH_HH_SH_E!I13+FC_OTH_HH_SC_E!I13+FC_OTH_HH_WH_E!I13+FC_OTH_HH_CO_E!I13</f>
        <v>822.3755021759747</v>
      </c>
      <c r="J13" s="8">
        <f>FC_OTH_HH_SH_E!J13+FC_OTH_HH_SC_E!J13+FC_OTH_HH_WH_E!J13+FC_OTH_HH_CO_E!J13</f>
        <v>636.63962658816251</v>
      </c>
      <c r="K13" s="8">
        <f>FC_OTH_HH_SH_E!K13+FC_OTH_HH_SC_E!K13+FC_OTH_HH_WH_E!K13+FC_OTH_HH_CO_E!K13</f>
        <v>530.34248261728646</v>
      </c>
      <c r="L13" s="8">
        <f>FC_OTH_HH_SH_E!L13+FC_OTH_HH_SC_E!L13+FC_OTH_HH_WH_E!L13+FC_OTH_HH_CO_E!L13</f>
        <v>946.90860978192666</v>
      </c>
      <c r="M13" s="8">
        <f>FC_OTH_HH_SH_E!M13+FC_OTH_HH_SC_E!M13+FC_OTH_HH_WH_E!M13+FC_OTH_HH_CO_E!M13</f>
        <v>1083.3740782969351</v>
      </c>
      <c r="N13" s="8">
        <f>FC_OTH_HH_SH_E!N13+FC_OTH_HH_SC_E!N13+FC_OTH_HH_WH_E!N13+FC_OTH_HH_CO_E!N13</f>
        <v>1086.3300093619894</v>
      </c>
      <c r="O13" s="8">
        <f>FC_OTH_HH_SH_E!O13+FC_OTH_HH_SC_E!O13+FC_OTH_HH_WH_E!O13+FC_OTH_HH_CO_E!O13</f>
        <v>922.48791597360537</v>
      </c>
      <c r="P13" s="8">
        <f>FC_OTH_HH_SH_E!P13+FC_OTH_HH_SC_E!P13+FC_OTH_HH_WH_E!P13+FC_OTH_HH_CO_E!P13</f>
        <v>847.38660809756118</v>
      </c>
      <c r="Q13" s="8">
        <f>FC_OTH_HH_SH_E!Q13+FC_OTH_HH_SC_E!Q13+FC_OTH_HH_WH_E!Q13+FC_OTH_HH_CO_E!Q13</f>
        <v>826.87876266949934</v>
      </c>
      <c r="R13" s="8">
        <f>FC_OTH_HH_SH_E!R13+FC_OTH_HH_SC_E!R13+FC_OTH_HH_WH_E!R13+FC_OTH_HH_CO_E!R13</f>
        <v>662.42522391077387</v>
      </c>
      <c r="S13" s="8">
        <f>FC_OTH_HH_SH_E!S13+FC_OTH_HH_SC_E!S13+FC_OTH_HH_WH_E!S13+FC_OTH_HH_CO_E!S13</f>
        <v>635.09049140616594</v>
      </c>
      <c r="T13" s="8">
        <f>FC_OTH_HH_SH_E!T13+FC_OTH_HH_SC_E!T13+FC_OTH_HH_WH_E!T13+FC_OTH_HH_CO_E!T13</f>
        <v>983.45552578560341</v>
      </c>
      <c r="U13" s="8">
        <f>FC_OTH_HH_SH_E!U13+FC_OTH_HH_SC_E!U13+FC_OTH_HH_WH_E!U13+FC_OTH_HH_CO_E!U13</f>
        <v>1048.2489565944509</v>
      </c>
      <c r="V13" s="8">
        <f>FC_OTH_HH_SH_E!V13+FC_OTH_HH_SC_E!V13+FC_OTH_HH_WH_E!V13+FC_OTH_HH_CO_E!V13</f>
        <v>487.5623628971552</v>
      </c>
      <c r="W13" s="8">
        <f>FC_OTH_HH_SH_E!W13+FC_OTH_HH_SC_E!W13+FC_OTH_HH_WH_E!W13+FC_OTH_HH_CO_E!W13</f>
        <v>490.6158306980459</v>
      </c>
      <c r="X13" s="8">
        <f>FC_OTH_HH_SH_E!X13+FC_OTH_HH_SC_E!X13+FC_OTH_HH_WH_E!X13+FC_OTH_HH_CO_E!X13</f>
        <v>460.92183845848575</v>
      </c>
      <c r="Y13" s="8">
        <f>FC_OTH_HH_SH_E!Y13+FC_OTH_HH_SC_E!Y13+FC_OTH_HH_WH_E!Y13+FC_OTH_HH_CO_E!Y13</f>
        <v>544.48929302158751</v>
      </c>
      <c r="Z13" s="8">
        <f>FC_OTH_HH_SH_E!Z13+FC_OTH_HH_SC_E!Z13+FC_OTH_HH_WH_E!Z13+FC_OTH_HH_CO_E!Z13</f>
        <v>483.17692235549237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3790.9808693578402</v>
      </c>
      <c r="D16" s="8">
        <f>FC_OTH_HH_SH_E!D16+FC_OTH_HH_SC_E!D16+FC_OTH_HH_WH_E!D16+FC_OTH_HH_CO_E!D16</f>
        <v>3404.6646984050353</v>
      </c>
      <c r="E16" s="8">
        <f>FC_OTH_HH_SH_E!E16+FC_OTH_HH_SC_E!E16+FC_OTH_HH_WH_E!E16+FC_OTH_HH_CO_E!E16</f>
        <v>3458.4384138618143</v>
      </c>
      <c r="F16" s="8">
        <f>FC_OTH_HH_SH_E!F16+FC_OTH_HH_SC_E!F16+FC_OTH_HH_WH_E!F16+FC_OTH_HH_CO_E!F16</f>
        <v>3259.606671564</v>
      </c>
      <c r="G16" s="8">
        <f>FC_OTH_HH_SH_E!G16+FC_OTH_HH_SC_E!G16+FC_OTH_HH_WH_E!G16+FC_OTH_HH_CO_E!G16</f>
        <v>2605.5366299916009</v>
      </c>
      <c r="H16" s="8">
        <f>FC_OTH_HH_SH_E!H16+FC_OTH_HH_SC_E!H16+FC_OTH_HH_WH_E!H16+FC_OTH_HH_CO_E!H16</f>
        <v>2515.7017110455995</v>
      </c>
      <c r="I16" s="8">
        <f>FC_OTH_HH_SH_E!I16+FC_OTH_HH_SC_E!I16+FC_OTH_HH_WH_E!I16+FC_OTH_HH_CO_E!I16</f>
        <v>2797.9033734396016</v>
      </c>
      <c r="J16" s="8">
        <f>FC_OTH_HH_SH_E!J16+FC_OTH_HH_SC_E!J16+FC_OTH_HH_WH_E!J16+FC_OTH_HH_CO_E!J16</f>
        <v>2033.4535889519993</v>
      </c>
      <c r="K16" s="8">
        <f>FC_OTH_HH_SH_E!K16+FC_OTH_HH_SC_E!K16+FC_OTH_HH_WH_E!K16+FC_OTH_HH_CO_E!K16</f>
        <v>2441.7804968160012</v>
      </c>
      <c r="L16" s="8">
        <f>FC_OTH_HH_SH_E!L16+FC_OTH_HH_SC_E!L16+FC_OTH_HH_WH_E!L16+FC_OTH_HH_CO_E!L16</f>
        <v>2535.2923287695999</v>
      </c>
      <c r="M16" s="8">
        <f>FC_OTH_HH_SH_E!M16+FC_OTH_HH_SC_E!M16+FC_OTH_HH_WH_E!M16+FC_OTH_HH_CO_E!M16</f>
        <v>2948.8118415240001</v>
      </c>
      <c r="N16" s="8">
        <f>FC_OTH_HH_SH_E!N16+FC_OTH_HH_SC_E!N16+FC_OTH_HH_WH_E!N16+FC_OTH_HH_CO_E!N16</f>
        <v>2526.7151084655843</v>
      </c>
      <c r="O16" s="8">
        <f>FC_OTH_HH_SH_E!O16+FC_OTH_HH_SC_E!O16+FC_OTH_HH_WH_E!O16+FC_OTH_HH_CO_E!O16</f>
        <v>2518.4210674959841</v>
      </c>
      <c r="P16" s="8">
        <f>FC_OTH_HH_SH_E!P16+FC_OTH_HH_SC_E!P16+FC_OTH_HH_WH_E!P16+FC_OTH_HH_CO_E!P16</f>
        <v>2659.7658569658074</v>
      </c>
      <c r="Q16" s="8">
        <f>FC_OTH_HH_SH_E!Q16+FC_OTH_HH_SC_E!Q16+FC_OTH_HH_WH_E!Q16+FC_OTH_HH_CO_E!Q16</f>
        <v>1861.0476420608159</v>
      </c>
      <c r="R16" s="8">
        <f>FC_OTH_HH_SH_E!R16+FC_OTH_HH_SC_E!R16+FC_OTH_HH_WH_E!R16+FC_OTH_HH_CO_E!R16</f>
        <v>1825.6256760608319</v>
      </c>
      <c r="S16" s="8">
        <f>FC_OTH_HH_SH_E!S16+FC_OTH_HH_SC_E!S16+FC_OTH_HH_WH_E!S16+FC_OTH_HH_CO_E!S16</f>
        <v>1756.0570193256513</v>
      </c>
      <c r="T16" s="8">
        <f>FC_OTH_HH_SH_E!T16+FC_OTH_HH_SC_E!T16+FC_OTH_HH_WH_E!T16+FC_OTH_HH_CO_E!T16</f>
        <v>1899.5513881683594</v>
      </c>
      <c r="U16" s="8">
        <f>FC_OTH_HH_SH_E!U16+FC_OTH_HH_SC_E!U16+FC_OTH_HH_WH_E!U16+FC_OTH_HH_CO_E!U16</f>
        <v>1878.0127093509645</v>
      </c>
      <c r="V16" s="8">
        <f>FC_OTH_HH_SH_E!V16+FC_OTH_HH_SC_E!V16+FC_OTH_HH_WH_E!V16+FC_OTH_HH_CO_E!V16</f>
        <v>1626.4179293427981</v>
      </c>
      <c r="W16" s="8">
        <f>FC_OTH_HH_SH_E!W16+FC_OTH_HH_SC_E!W16+FC_OTH_HH_WH_E!W16+FC_OTH_HH_CO_E!W16</f>
        <v>1597.7678209622186</v>
      </c>
      <c r="X16" s="8">
        <f>FC_OTH_HH_SH_E!X16+FC_OTH_HH_SC_E!X16+FC_OTH_HH_WH_E!X16+FC_OTH_HH_CO_E!X16</f>
        <v>1900.0966713301832</v>
      </c>
      <c r="Y16" s="8">
        <f>FC_OTH_HH_SH_E!Y16+FC_OTH_HH_SC_E!Y16+FC_OTH_HH_WH_E!Y16+FC_OTH_HH_CO_E!Y16</f>
        <v>1507.3258920656422</v>
      </c>
      <c r="Z16" s="8">
        <f>FC_OTH_HH_SH_E!Z16+FC_OTH_HH_SC_E!Z16+FC_OTH_HH_WH_E!Z16+FC_OTH_HH_CO_E!Z16</f>
        <v>1178.2659040730534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230.04971999999998</v>
      </c>
      <c r="D17" s="27">
        <f t="shared" ref="D17:X17" si="15">SUM(D18:D21)</f>
        <v>131.98787999999999</v>
      </c>
      <c r="E17" s="27">
        <f t="shared" si="15"/>
        <v>124.99487999999998</v>
      </c>
      <c r="F17" s="27">
        <f t="shared" si="15"/>
        <v>112.64723999999998</v>
      </c>
      <c r="G17" s="27">
        <f t="shared" si="15"/>
        <v>109.85003999999998</v>
      </c>
      <c r="H17" s="27">
        <f t="shared" si="15"/>
        <v>112.28759999999998</v>
      </c>
      <c r="I17" s="27">
        <f t="shared" si="15"/>
        <v>106.49339999999999</v>
      </c>
      <c r="J17" s="27">
        <f t="shared" si="15"/>
        <v>83.43647999999996</v>
      </c>
      <c r="K17" s="27">
        <f t="shared" si="15"/>
        <v>74.805120000000016</v>
      </c>
      <c r="L17" s="27">
        <f t="shared" si="15"/>
        <v>65.614319999999992</v>
      </c>
      <c r="M17" s="27">
        <f t="shared" si="15"/>
        <v>26.61336</v>
      </c>
      <c r="N17" s="27">
        <f t="shared" si="15"/>
        <v>6.7132799999999992</v>
      </c>
      <c r="O17" s="27">
        <f t="shared" si="15"/>
        <v>4.8351599999999992</v>
      </c>
      <c r="P17" s="27">
        <f t="shared" si="15"/>
        <v>3.7961999999999998</v>
      </c>
      <c r="Q17" s="27">
        <f t="shared" si="15"/>
        <v>2.3976000000000024</v>
      </c>
      <c r="R17" s="27">
        <f t="shared" si="15"/>
        <v>0.27972000000000002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230.04971999999998</v>
      </c>
      <c r="D18" s="8">
        <f>FC_OTH_HH_SH_E!D18+FC_OTH_HH_SC_E!D18+FC_OTH_HH_WH_E!D18+FC_OTH_HH_CO_E!D18</f>
        <v>131.98787999999999</v>
      </c>
      <c r="E18" s="8">
        <f>FC_OTH_HH_SH_E!E18+FC_OTH_HH_SC_E!E18+FC_OTH_HH_WH_E!E18+FC_OTH_HH_CO_E!E18</f>
        <v>124.99487999999998</v>
      </c>
      <c r="F18" s="8">
        <f>FC_OTH_HH_SH_E!F18+FC_OTH_HH_SC_E!F18+FC_OTH_HH_WH_E!F18+FC_OTH_HH_CO_E!F18</f>
        <v>112.64723999999998</v>
      </c>
      <c r="G18" s="8">
        <f>FC_OTH_HH_SH_E!G18+FC_OTH_HH_SC_E!G18+FC_OTH_HH_WH_E!G18+FC_OTH_HH_CO_E!G18</f>
        <v>109.85003999999998</v>
      </c>
      <c r="H18" s="8">
        <f>FC_OTH_HH_SH_E!H18+FC_OTH_HH_SC_E!H18+FC_OTH_HH_WH_E!H18+FC_OTH_HH_CO_E!H18</f>
        <v>112.28759999999998</v>
      </c>
      <c r="I18" s="8">
        <f>FC_OTH_HH_SH_E!I18+FC_OTH_HH_SC_E!I18+FC_OTH_HH_WH_E!I18+FC_OTH_HH_CO_E!I18</f>
        <v>106.49339999999999</v>
      </c>
      <c r="J18" s="8">
        <f>FC_OTH_HH_SH_E!J18+FC_OTH_HH_SC_E!J18+FC_OTH_HH_WH_E!J18+FC_OTH_HH_CO_E!J18</f>
        <v>83.43647999999996</v>
      </c>
      <c r="K18" s="8">
        <f>FC_OTH_HH_SH_E!K18+FC_OTH_HH_SC_E!K18+FC_OTH_HH_WH_E!K18+FC_OTH_HH_CO_E!K18</f>
        <v>74.805120000000016</v>
      </c>
      <c r="L18" s="8">
        <f>FC_OTH_HH_SH_E!L18+FC_OTH_HH_SC_E!L18+FC_OTH_HH_WH_E!L18+FC_OTH_HH_CO_E!L18</f>
        <v>65.614319999999992</v>
      </c>
      <c r="M18" s="8">
        <f>FC_OTH_HH_SH_E!M18+FC_OTH_HH_SC_E!M18+FC_OTH_HH_WH_E!M18+FC_OTH_HH_CO_E!M18</f>
        <v>26.61336</v>
      </c>
      <c r="N18" s="8">
        <f>FC_OTH_HH_SH_E!N18+FC_OTH_HH_SC_E!N18+FC_OTH_HH_WH_E!N18+FC_OTH_HH_CO_E!N18</f>
        <v>6.7132799999999992</v>
      </c>
      <c r="O18" s="8">
        <f>FC_OTH_HH_SH_E!O18+FC_OTH_HH_SC_E!O18+FC_OTH_HH_WH_E!O18+FC_OTH_HH_CO_E!O18</f>
        <v>4.8351599999999992</v>
      </c>
      <c r="P18" s="8">
        <f>FC_OTH_HH_SH_E!P18+FC_OTH_HH_SC_E!P18+FC_OTH_HH_WH_E!P18+FC_OTH_HH_CO_E!P18</f>
        <v>3.7961999999999998</v>
      </c>
      <c r="Q18" s="8">
        <f>FC_OTH_HH_SH_E!Q18+FC_OTH_HH_SC_E!Q18+FC_OTH_HH_WH_E!Q18+FC_OTH_HH_CO_E!Q18</f>
        <v>2.3976000000000024</v>
      </c>
      <c r="R18" s="8">
        <f>FC_OTH_HH_SH_E!R18+FC_OTH_HH_SC_E!R18+FC_OTH_HH_WH_E!R18+FC_OTH_HH_CO_E!R18</f>
        <v>0.27972000000000002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1468.5663233009723</v>
      </c>
      <c r="D22" s="27">
        <f t="shared" ref="D22:X22" si="18">SUM(D23:D24)</f>
        <v>1402.1100614644747</v>
      </c>
      <c r="E22" s="27">
        <f t="shared" si="18"/>
        <v>1423.6948196358617</v>
      </c>
      <c r="F22" s="27">
        <f t="shared" si="18"/>
        <v>1336.4873545869334</v>
      </c>
      <c r="G22" s="27">
        <f t="shared" si="18"/>
        <v>1406.5794848818909</v>
      </c>
      <c r="H22" s="27">
        <f t="shared" si="18"/>
        <v>1418.2408143826376</v>
      </c>
      <c r="I22" s="27">
        <f t="shared" si="18"/>
        <v>1449.4296245131948</v>
      </c>
      <c r="J22" s="27">
        <f t="shared" si="18"/>
        <v>1371.772198150242</v>
      </c>
      <c r="K22" s="27">
        <f t="shared" si="18"/>
        <v>1436.8102037143951</v>
      </c>
      <c r="L22" s="27">
        <f t="shared" si="18"/>
        <v>1398.3437935166694</v>
      </c>
      <c r="M22" s="27">
        <f t="shared" si="18"/>
        <v>1310.1217248877629</v>
      </c>
      <c r="N22" s="27">
        <f t="shared" si="18"/>
        <v>1254.1430537591264</v>
      </c>
      <c r="O22" s="27">
        <f t="shared" si="18"/>
        <v>1145.1383328346942</v>
      </c>
      <c r="P22" s="27">
        <f t="shared" si="18"/>
        <v>1174.0079467825476</v>
      </c>
      <c r="Q22" s="27">
        <f t="shared" si="18"/>
        <v>1064.6136652736045</v>
      </c>
      <c r="R22" s="27">
        <f t="shared" si="18"/>
        <v>1028.3819531646648</v>
      </c>
      <c r="S22" s="27">
        <f t="shared" si="18"/>
        <v>1024.5680781571266</v>
      </c>
      <c r="T22" s="27">
        <f t="shared" si="18"/>
        <v>989.81720637397007</v>
      </c>
      <c r="U22" s="27">
        <f t="shared" si="18"/>
        <v>1007.7200812093761</v>
      </c>
      <c r="V22" s="27">
        <f t="shared" si="18"/>
        <v>934.95088896651373</v>
      </c>
      <c r="W22" s="27">
        <f t="shared" si="18"/>
        <v>951.02778051575115</v>
      </c>
      <c r="X22" s="27">
        <f t="shared" si="18"/>
        <v>918.82802257612639</v>
      </c>
      <c r="Y22" s="27">
        <f t="shared" ref="Y22:Z22" si="19">SUM(Y23:Y24)</f>
        <v>854.21723685890152</v>
      </c>
      <c r="Z22" s="27">
        <f t="shared" si="19"/>
        <v>711.73070357835547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869.49050359361604</v>
      </c>
      <c r="D23" s="8">
        <f>FC_OTH_HH_SH_E!D23+FC_OTH_HH_SC_E!D23+FC_OTH_HH_WH_E!D23+FC_OTH_HH_CO_E!D23</f>
        <v>873.78205611029421</v>
      </c>
      <c r="E23" s="8">
        <f>FC_OTH_HH_SH_E!E23+FC_OTH_HH_SC_E!E23+FC_OTH_HH_WH_E!E23+FC_OTH_HH_CO_E!E23</f>
        <v>872.87339377356</v>
      </c>
      <c r="F23" s="8">
        <f>FC_OTH_HH_SH_E!F23+FC_OTH_HH_SC_E!F23+FC_OTH_HH_WH_E!F23+FC_OTH_HH_CO_E!F23</f>
        <v>867.1405804493096</v>
      </c>
      <c r="G23" s="8">
        <f>FC_OTH_HH_SH_E!G23+FC_OTH_HH_SC_E!G23+FC_OTH_HH_WH_E!G23+FC_OTH_HH_CO_E!G23</f>
        <v>930.5618919672628</v>
      </c>
      <c r="H23" s="8">
        <f>FC_OTH_HH_SH_E!H23+FC_OTH_HH_SC_E!H23+FC_OTH_HH_WH_E!H23+FC_OTH_HH_CO_E!H23</f>
        <v>947.46129900069457</v>
      </c>
      <c r="I23" s="8">
        <f>FC_OTH_HH_SH_E!I23+FC_OTH_HH_SC_E!I23+FC_OTH_HH_WH_E!I23+FC_OTH_HH_CO_E!I23</f>
        <v>986.47099624573161</v>
      </c>
      <c r="J23" s="8">
        <f>FC_OTH_HH_SH_E!J23+FC_OTH_HH_SC_E!J23+FC_OTH_HH_WH_E!J23+FC_OTH_HH_CO_E!J23</f>
        <v>922.45768231185195</v>
      </c>
      <c r="K23" s="8">
        <f>FC_OTH_HH_SH_E!K23+FC_OTH_HH_SC_E!K23+FC_OTH_HH_WH_E!K23+FC_OTH_HH_CO_E!K23</f>
        <v>861.54646410207465</v>
      </c>
      <c r="L23" s="8">
        <f>FC_OTH_HH_SH_E!L23+FC_OTH_HH_SC_E!L23+FC_OTH_HH_WH_E!L23+FC_OTH_HH_CO_E!L23</f>
        <v>842.97241830797998</v>
      </c>
      <c r="M23" s="8">
        <f>FC_OTH_HH_SH_E!M23+FC_OTH_HH_SC_E!M23+FC_OTH_HH_WH_E!M23+FC_OTH_HH_CO_E!M23</f>
        <v>827.68596493210839</v>
      </c>
      <c r="N23" s="8">
        <f>FC_OTH_HH_SH_E!N23+FC_OTH_HH_SC_E!N23+FC_OTH_HH_WH_E!N23+FC_OTH_HH_CO_E!N23</f>
        <v>808.48774868340695</v>
      </c>
      <c r="O23" s="8">
        <f>FC_OTH_HH_SH_E!O23+FC_OTH_HH_SC_E!O23+FC_OTH_HH_WH_E!O23+FC_OTH_HH_CO_E!O23</f>
        <v>647.26349063580176</v>
      </c>
      <c r="P23" s="8">
        <f>FC_OTH_HH_SH_E!P23+FC_OTH_HH_SC_E!P23+FC_OTH_HH_WH_E!P23+FC_OTH_HH_CO_E!P23</f>
        <v>651.23568442120268</v>
      </c>
      <c r="Q23" s="8">
        <f>FC_OTH_HH_SH_E!Q23+FC_OTH_HH_SC_E!Q23+FC_OTH_HH_WH_E!Q23+FC_OTH_HH_CO_E!Q23</f>
        <v>645.5133968212599</v>
      </c>
      <c r="R23" s="8">
        <f>FC_OTH_HH_SH_E!R23+FC_OTH_HH_SC_E!R23+FC_OTH_HH_WH_E!R23+FC_OTH_HH_CO_E!R23</f>
        <v>624.97307136356142</v>
      </c>
      <c r="S23" s="8">
        <f>FC_OTH_HH_SH_E!S23+FC_OTH_HH_SC_E!S23+FC_OTH_HH_WH_E!S23+FC_OTH_HH_CO_E!S23</f>
        <v>635.29851135743161</v>
      </c>
      <c r="T23" s="8">
        <f>FC_OTH_HH_SH_E!T23+FC_OTH_HH_SC_E!T23+FC_OTH_HH_WH_E!T23+FC_OTH_HH_CO_E!T23</f>
        <v>635.41894373462219</v>
      </c>
      <c r="U23" s="8">
        <f>FC_OTH_HH_SH_E!U23+FC_OTH_HH_SC_E!U23+FC_OTH_HH_WH_E!U23+FC_OTH_HH_CO_E!U23</f>
        <v>616.6187795402542</v>
      </c>
      <c r="V23" s="8">
        <f>FC_OTH_HH_SH_E!V23+FC_OTH_HH_SC_E!V23+FC_OTH_HH_WH_E!V23+FC_OTH_HH_CO_E!V23</f>
        <v>617.20203911213923</v>
      </c>
      <c r="W23" s="8">
        <f>FC_OTH_HH_SH_E!W23+FC_OTH_HH_SC_E!W23+FC_OTH_HH_WH_E!W23+FC_OTH_HH_CO_E!W23</f>
        <v>617.84651824236141</v>
      </c>
      <c r="X23" s="8">
        <f>FC_OTH_HH_SH_E!X23+FC_OTH_HH_SC_E!X23+FC_OTH_HH_WH_E!X23+FC_OTH_HH_CO_E!X23</f>
        <v>619.08926644688245</v>
      </c>
      <c r="Y23" s="8">
        <f>FC_OTH_HH_SH_E!Y23+FC_OTH_HH_SC_E!Y23+FC_OTH_HH_WH_E!Y23+FC_OTH_HH_CO_E!Y23</f>
        <v>635.25146822071031</v>
      </c>
      <c r="Z23" s="8">
        <f>FC_OTH_HH_SH_E!Z23+FC_OTH_HH_SC_E!Z23+FC_OTH_HH_WH_E!Z23+FC_OTH_HH_CO_E!Z23</f>
        <v>622.27970377548115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599.07581970735635</v>
      </c>
      <c r="D24" s="8">
        <f>FC_OTH_HH_SH_E!D24+FC_OTH_HH_SC_E!D24+FC_OTH_HH_WH_E!D24+FC_OTH_HH_CO_E!D24</f>
        <v>528.3280053541805</v>
      </c>
      <c r="E24" s="8">
        <f>FC_OTH_HH_SH_E!E24+FC_OTH_HH_SC_E!E24+FC_OTH_HH_WH_E!E24+FC_OTH_HH_CO_E!E24</f>
        <v>550.82142586230179</v>
      </c>
      <c r="F24" s="8">
        <f>FC_OTH_HH_SH_E!F24+FC_OTH_HH_SC_E!F24+FC_OTH_HH_WH_E!F24+FC_OTH_HH_CO_E!F24</f>
        <v>469.34677413762381</v>
      </c>
      <c r="G24" s="8">
        <f>FC_OTH_HH_SH_E!G24+FC_OTH_HH_SC_E!G24+FC_OTH_HH_WH_E!G24+FC_OTH_HH_CO_E!G24</f>
        <v>476.01759291462821</v>
      </c>
      <c r="H24" s="8">
        <f>FC_OTH_HH_SH_E!H24+FC_OTH_HH_SC_E!H24+FC_OTH_HH_WH_E!H24+FC_OTH_HH_CO_E!H24</f>
        <v>470.7795153819431</v>
      </c>
      <c r="I24" s="8">
        <f>FC_OTH_HH_SH_E!I24+FC_OTH_HH_SC_E!I24+FC_OTH_HH_WH_E!I24+FC_OTH_HH_CO_E!I24</f>
        <v>462.95862826746321</v>
      </c>
      <c r="J24" s="8">
        <f>FC_OTH_HH_SH_E!J24+FC_OTH_HH_SC_E!J24+FC_OTH_HH_WH_E!J24+FC_OTH_HH_CO_E!J24</f>
        <v>449.31451583839009</v>
      </c>
      <c r="K24" s="8">
        <f>FC_OTH_HH_SH_E!K24+FC_OTH_HH_SC_E!K24+FC_OTH_HH_WH_E!K24+FC_OTH_HH_CO_E!K24</f>
        <v>575.26373961232048</v>
      </c>
      <c r="L24" s="8">
        <f>FC_OTH_HH_SH_E!L24+FC_OTH_HH_SC_E!L24+FC_OTH_HH_WH_E!L24+FC_OTH_HH_CO_E!L24</f>
        <v>555.37137520868941</v>
      </c>
      <c r="M24" s="8">
        <f>FC_OTH_HH_SH_E!M24+FC_OTH_HH_SC_E!M24+FC_OTH_HH_WH_E!M24+FC_OTH_HH_CO_E!M24</f>
        <v>482.43575995565436</v>
      </c>
      <c r="N24" s="8">
        <f>FC_OTH_HH_SH_E!N24+FC_OTH_HH_SC_E!N24+FC_OTH_HH_WH_E!N24+FC_OTH_HH_CO_E!N24</f>
        <v>445.6553050757193</v>
      </c>
      <c r="O24" s="8">
        <f>FC_OTH_HH_SH_E!O24+FC_OTH_HH_SC_E!O24+FC_OTH_HH_WH_E!O24+FC_OTH_HH_CO_E!O24</f>
        <v>497.87484219889245</v>
      </c>
      <c r="P24" s="8">
        <f>FC_OTH_HH_SH_E!P24+FC_OTH_HH_SC_E!P24+FC_OTH_HH_WH_E!P24+FC_OTH_HH_CO_E!P24</f>
        <v>522.77226236134493</v>
      </c>
      <c r="Q24" s="8">
        <f>FC_OTH_HH_SH_E!Q24+FC_OTH_HH_SC_E!Q24+FC_OTH_HH_WH_E!Q24+FC_OTH_HH_CO_E!Q24</f>
        <v>419.10026845234461</v>
      </c>
      <c r="R24" s="8">
        <f>FC_OTH_HH_SH_E!R24+FC_OTH_HH_SC_E!R24+FC_OTH_HH_WH_E!R24+FC_OTH_HH_CO_E!R24</f>
        <v>403.40888180110335</v>
      </c>
      <c r="S24" s="8">
        <f>FC_OTH_HH_SH_E!S24+FC_OTH_HH_SC_E!S24+FC_OTH_HH_WH_E!S24+FC_OTH_HH_CO_E!S24</f>
        <v>389.26956679969504</v>
      </c>
      <c r="T24" s="8">
        <f>FC_OTH_HH_SH_E!T24+FC_OTH_HH_SC_E!T24+FC_OTH_HH_WH_E!T24+FC_OTH_HH_CO_E!T24</f>
        <v>354.39826263934788</v>
      </c>
      <c r="U24" s="8">
        <f>FC_OTH_HH_SH_E!U24+FC_OTH_HH_SC_E!U24+FC_OTH_HH_WH_E!U24+FC_OTH_HH_CO_E!U24</f>
        <v>391.10130166912188</v>
      </c>
      <c r="V24" s="8">
        <f>FC_OTH_HH_SH_E!V24+FC_OTH_HH_SC_E!V24+FC_OTH_HH_WH_E!V24+FC_OTH_HH_CO_E!V24</f>
        <v>317.74884985437455</v>
      </c>
      <c r="W24" s="8">
        <f>FC_OTH_HH_SH_E!W24+FC_OTH_HH_SC_E!W24+FC_OTH_HH_WH_E!W24+FC_OTH_HH_CO_E!W24</f>
        <v>333.18126227338979</v>
      </c>
      <c r="X24" s="8">
        <f>FC_OTH_HH_SH_E!X24+FC_OTH_HH_SC_E!X24+FC_OTH_HH_WH_E!X24+FC_OTH_HH_CO_E!X24</f>
        <v>299.73875612924394</v>
      </c>
      <c r="Y24" s="8">
        <f>FC_OTH_HH_SH_E!Y24+FC_OTH_HH_SC_E!Y24+FC_OTH_HH_WH_E!Y24+FC_OTH_HH_CO_E!Y24</f>
        <v>218.96576863819121</v>
      </c>
      <c r="Z24" s="8">
        <f>FC_OTH_HH_SH_E!Z24+FC_OTH_HH_SC_E!Z24+FC_OTH_HH_WH_E!Z24+FC_OTH_HH_CO_E!Z24</f>
        <v>89.450999802874335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167139.59172519622</v>
      </c>
      <c r="D26" s="27">
        <f t="shared" ref="D26:X26" si="21">SUM(D27,D33)</f>
        <v>181554.71624118762</v>
      </c>
      <c r="E26" s="27">
        <f t="shared" si="21"/>
        <v>165907.30473494087</v>
      </c>
      <c r="F26" s="27">
        <f t="shared" si="21"/>
        <v>167652.55382005771</v>
      </c>
      <c r="G26" s="27">
        <f t="shared" si="21"/>
        <v>161216.63013884748</v>
      </c>
      <c r="H26" s="27">
        <f t="shared" si="21"/>
        <v>160397.0875076853</v>
      </c>
      <c r="I26" s="27">
        <f t="shared" si="21"/>
        <v>153892.79489344047</v>
      </c>
      <c r="J26" s="27">
        <f t="shared" si="21"/>
        <v>120635.76260411671</v>
      </c>
      <c r="K26" s="27">
        <f t="shared" si="21"/>
        <v>138636.22764090155</v>
      </c>
      <c r="L26" s="27">
        <f t="shared" si="21"/>
        <v>126409.47482892823</v>
      </c>
      <c r="M26" s="27">
        <f t="shared" si="21"/>
        <v>124479.41090794372</v>
      </c>
      <c r="N26" s="27">
        <f t="shared" si="21"/>
        <v>109711.36732167359</v>
      </c>
      <c r="O26" s="27">
        <f t="shared" si="21"/>
        <v>108975.47427598439</v>
      </c>
      <c r="P26" s="27">
        <f t="shared" si="21"/>
        <v>109534.54799929471</v>
      </c>
      <c r="Q26" s="27">
        <f t="shared" si="21"/>
        <v>93535.843847953671</v>
      </c>
      <c r="R26" s="27">
        <f t="shared" si="21"/>
        <v>96800.759172350678</v>
      </c>
      <c r="S26" s="27">
        <f t="shared" si="21"/>
        <v>94569.591228204546</v>
      </c>
      <c r="T26" s="27">
        <f t="shared" si="21"/>
        <v>92337.595096741672</v>
      </c>
      <c r="U26" s="27">
        <f t="shared" si="21"/>
        <v>87130.191366364816</v>
      </c>
      <c r="V26" s="27">
        <f t="shared" si="21"/>
        <v>88292.394765374062</v>
      </c>
      <c r="W26" s="27">
        <f t="shared" si="21"/>
        <v>91911.53328391588</v>
      </c>
      <c r="X26" s="27">
        <f t="shared" si="21"/>
        <v>76081.991822974873</v>
      </c>
      <c r="Y26" s="27">
        <f t="shared" ref="Y26:Z26" si="22">SUM(Y27,Y33)</f>
        <v>78922.579129507067</v>
      </c>
      <c r="Z26" s="27">
        <f t="shared" si="22"/>
        <v>71724.373944335603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167139.59172519622</v>
      </c>
      <c r="D33" s="19">
        <f t="shared" ref="D33:X33" si="27">SUM(D34:D50)</f>
        <v>181554.71624118762</v>
      </c>
      <c r="E33" s="19">
        <f t="shared" si="27"/>
        <v>165907.30473494087</v>
      </c>
      <c r="F33" s="19">
        <f t="shared" si="27"/>
        <v>167652.55382005771</v>
      </c>
      <c r="G33" s="19">
        <f t="shared" si="27"/>
        <v>161216.63013884748</v>
      </c>
      <c r="H33" s="19">
        <f t="shared" si="27"/>
        <v>160397.0875076853</v>
      </c>
      <c r="I33" s="19">
        <f t="shared" si="27"/>
        <v>153892.79489344047</v>
      </c>
      <c r="J33" s="19">
        <f t="shared" si="27"/>
        <v>120635.76260411671</v>
      </c>
      <c r="K33" s="19">
        <f t="shared" si="27"/>
        <v>138636.22764090155</v>
      </c>
      <c r="L33" s="19">
        <f t="shared" si="27"/>
        <v>126409.47482892823</v>
      </c>
      <c r="M33" s="19">
        <f t="shared" si="27"/>
        <v>124479.41090794372</v>
      </c>
      <c r="N33" s="19">
        <f t="shared" si="27"/>
        <v>109711.36732167359</v>
      </c>
      <c r="O33" s="19">
        <f t="shared" si="27"/>
        <v>108975.47427598439</v>
      </c>
      <c r="P33" s="19">
        <f t="shared" si="27"/>
        <v>109534.54799929471</v>
      </c>
      <c r="Q33" s="19">
        <f t="shared" si="27"/>
        <v>93535.843847953671</v>
      </c>
      <c r="R33" s="19">
        <f t="shared" si="27"/>
        <v>96800.759172350678</v>
      </c>
      <c r="S33" s="19">
        <f t="shared" si="27"/>
        <v>94569.591228204546</v>
      </c>
      <c r="T33" s="19">
        <f t="shared" si="27"/>
        <v>92337.595096741672</v>
      </c>
      <c r="U33" s="19">
        <f t="shared" si="27"/>
        <v>87130.191366364816</v>
      </c>
      <c r="V33" s="19">
        <f t="shared" si="27"/>
        <v>88292.394765374062</v>
      </c>
      <c r="W33" s="19">
        <f t="shared" si="27"/>
        <v>91911.53328391588</v>
      </c>
      <c r="X33" s="19">
        <f t="shared" si="27"/>
        <v>76081.991822974873</v>
      </c>
      <c r="Y33" s="19">
        <f t="shared" ref="Y33:Z33" si="28">SUM(Y34:Y50)</f>
        <v>78922.579129507067</v>
      </c>
      <c r="Z33" s="19">
        <f t="shared" si="28"/>
        <v>71724.373944335603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236.64960000000008</v>
      </c>
      <c r="H34" s="8">
        <f>FC_OTH_HH_SH_E!H34+FC_OTH_HH_SC_E!H34+FC_OTH_HH_WH_E!H34+FC_OTH_HH_CO_E!H34</f>
        <v>13.863467519999999</v>
      </c>
      <c r="I34" s="8">
        <f>FC_OTH_HH_SH_E!I34+FC_OTH_HH_SC_E!I34+FC_OTH_HH_WH_E!I34+FC_OTH_HH_CO_E!I34</f>
        <v>72.094510079999992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22601.074823138752</v>
      </c>
      <c r="D36" s="8">
        <f>FC_OTH_HH_SH_E!D36+FC_OTH_HH_SC_E!D36+FC_OTH_HH_WH_E!D36+FC_OTH_HH_CO_E!D36</f>
        <v>21957.477387698753</v>
      </c>
      <c r="E36" s="8">
        <f>FC_OTH_HH_SH_E!E36+FC_OTH_HH_SC_E!E36+FC_OTH_HH_WH_E!E36+FC_OTH_HH_CO_E!E36</f>
        <v>21575.482035674078</v>
      </c>
      <c r="F36" s="8">
        <f>FC_OTH_HH_SH_E!F36+FC_OTH_HH_SC_E!F36+FC_OTH_HH_WH_E!F36+FC_OTH_HH_CO_E!F36</f>
        <v>21636.509251154075</v>
      </c>
      <c r="G36" s="8">
        <f>FC_OTH_HH_SH_E!G36+FC_OTH_HH_SC_E!G36+FC_OTH_HH_WH_E!G36+FC_OTH_HH_CO_E!G36</f>
        <v>21639.861451274079</v>
      </c>
      <c r="H36" s="8">
        <f>FC_OTH_HH_SH_E!H36+FC_OTH_HH_SC_E!H36+FC_OTH_HH_WH_E!H36+FC_OTH_HH_CO_E!H36</f>
        <v>21863.456026199998</v>
      </c>
      <c r="I36" s="8">
        <f>FC_OTH_HH_SH_E!I36+FC_OTH_HH_SC_E!I36+FC_OTH_HH_WH_E!I36+FC_OTH_HH_CO_E!I36</f>
        <v>20076.36536304</v>
      </c>
      <c r="J36" s="8">
        <f>FC_OTH_HH_SH_E!J36+FC_OTH_HH_SC_E!J36+FC_OTH_HH_WH_E!J36+FC_OTH_HH_CO_E!J36</f>
        <v>19018.268394120005</v>
      </c>
      <c r="K36" s="8">
        <f>FC_OTH_HH_SH_E!K36+FC_OTH_HH_SC_E!K36+FC_OTH_HH_WH_E!K36+FC_OTH_HH_CO_E!K36</f>
        <v>18781.772572439997</v>
      </c>
      <c r="L36" s="8">
        <f>FC_OTH_HH_SH_E!L36+FC_OTH_HH_SC_E!L36+FC_OTH_HH_WH_E!L36+FC_OTH_HH_CO_E!L36</f>
        <v>18261.682483320008</v>
      </c>
      <c r="M36" s="8">
        <f>FC_OTH_HH_SH_E!M36+FC_OTH_HH_SC_E!M36+FC_OTH_HH_WH_E!M36+FC_OTH_HH_CO_E!M36</f>
        <v>18595.445491079998</v>
      </c>
      <c r="N36" s="8">
        <f>FC_OTH_HH_SH_E!N36+FC_OTH_HH_SC_E!N36+FC_OTH_HH_WH_E!N36+FC_OTH_HH_CO_E!N36</f>
        <v>16775.852775120002</v>
      </c>
      <c r="O36" s="8">
        <f>FC_OTH_HH_SH_E!O36+FC_OTH_HH_SC_E!O36+FC_OTH_HH_WH_E!O36+FC_OTH_HH_CO_E!O36</f>
        <v>16148.689229879998</v>
      </c>
      <c r="P36" s="8">
        <f>FC_OTH_HH_SH_E!P36+FC_OTH_HH_SC_E!P36+FC_OTH_HH_WH_E!P36+FC_OTH_HH_CO_E!P36</f>
        <v>16281.827705879998</v>
      </c>
      <c r="Q36" s="8">
        <f>FC_OTH_HH_SH_E!Q36+FC_OTH_HH_SC_E!Q36+FC_OTH_HH_WH_E!Q36+FC_OTH_HH_CO_E!Q36</f>
        <v>14793.910851600005</v>
      </c>
      <c r="R36" s="8">
        <f>FC_OTH_HH_SH_E!R36+FC_OTH_HH_SC_E!R36+FC_OTH_HH_WH_E!R36+FC_OTH_HH_CO_E!R36</f>
        <v>14475.582230040003</v>
      </c>
      <c r="S36" s="8">
        <f>FC_OTH_HH_SH_E!S36+FC_OTH_HH_SC_E!S36+FC_OTH_HH_WH_E!S36+FC_OTH_HH_CO_E!S36</f>
        <v>15112.752854760005</v>
      </c>
      <c r="T36" s="8">
        <f>FC_OTH_HH_SH_E!T36+FC_OTH_HH_SC_E!T36+FC_OTH_HH_WH_E!T36+FC_OTH_HH_CO_E!T36</f>
        <v>14670.099110879999</v>
      </c>
      <c r="U36" s="8">
        <f>FC_OTH_HH_SH_E!U36+FC_OTH_HH_SC_E!U36+FC_OTH_HH_WH_E!U36+FC_OTH_HH_CO_E!U36</f>
        <v>15354.570580920001</v>
      </c>
      <c r="V36" s="8">
        <f>FC_OTH_HH_SH_E!V36+FC_OTH_HH_SC_E!V36+FC_OTH_HH_WH_E!V36+FC_OTH_HH_CO_E!V36</f>
        <v>14614.352683919999</v>
      </c>
      <c r="W36" s="8">
        <f>FC_OTH_HH_SH_E!W36+FC_OTH_HH_SC_E!W36+FC_OTH_HH_WH_E!W36+FC_OTH_HH_CO_E!W36</f>
        <v>14535.44070732</v>
      </c>
      <c r="X36" s="8">
        <f>FC_OTH_HH_SH_E!X36+FC_OTH_HH_SC_E!X36+FC_OTH_HH_WH_E!X36+FC_OTH_HH_CO_E!X36</f>
        <v>14770.067910839995</v>
      </c>
      <c r="Y36" s="8">
        <f>FC_OTH_HH_SH_E!Y36+FC_OTH_HH_SC_E!Y36+FC_OTH_HH_WH_E!Y36+FC_OTH_HH_CO_E!Y36</f>
        <v>14394.207611879998</v>
      </c>
      <c r="Z36" s="8">
        <f>FC_OTH_HH_SH_E!Z36+FC_OTH_HH_SC_E!Z36+FC_OTH_HH_WH_E!Z36+FC_OTH_HH_CO_E!Z36</f>
        <v>12748.753026000004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500.70660948</v>
      </c>
      <c r="D37" s="8">
        <f>FC_OTH_HH_SH_E!D37+FC_OTH_HH_SC_E!D37+FC_OTH_HH_WH_E!D37+FC_OTH_HH_CO_E!D37</f>
        <v>498.28091544</v>
      </c>
      <c r="E37" s="8">
        <f>FC_OTH_HH_SH_E!E37+FC_OTH_HH_SC_E!E37+FC_OTH_HH_WH_E!E37+FC_OTH_HH_CO_E!E37</f>
        <v>498.89064456000011</v>
      </c>
      <c r="F37" s="8">
        <f>FC_OTH_HH_SH_E!F37+FC_OTH_HH_SC_E!F37+FC_OTH_HH_WH_E!F37+FC_OTH_HH_CO_E!F37</f>
        <v>494.02877832000007</v>
      </c>
      <c r="G37" s="8">
        <f>FC_OTH_HH_SH_E!G37+FC_OTH_HH_SC_E!G37+FC_OTH_HH_WH_E!G37+FC_OTH_HH_CO_E!G37</f>
        <v>491.90819832000017</v>
      </c>
      <c r="H37" s="8">
        <f>FC_OTH_HH_SH_E!H37+FC_OTH_HH_SC_E!H37+FC_OTH_HH_WH_E!H37+FC_OTH_HH_CO_E!H37</f>
        <v>801.82971792000012</v>
      </c>
      <c r="I37" s="8">
        <f>FC_OTH_HH_SH_E!I37+FC_OTH_HH_SC_E!I37+FC_OTH_HH_WH_E!I37+FC_OTH_HH_CO_E!I37</f>
        <v>813.44725307999988</v>
      </c>
      <c r="J37" s="8">
        <f>FC_OTH_HH_SH_E!J37+FC_OTH_HH_SC_E!J37+FC_OTH_HH_WH_E!J37+FC_OTH_HH_CO_E!J37</f>
        <v>824.38320888000032</v>
      </c>
      <c r="K37" s="8">
        <f>FC_OTH_HH_SH_E!K37+FC_OTH_HH_SC_E!K37+FC_OTH_HH_WH_E!K37+FC_OTH_HH_CO_E!K37</f>
        <v>816.42230208000001</v>
      </c>
      <c r="L37" s="8">
        <f>FC_OTH_HH_SH_E!L37+FC_OTH_HH_SC_E!L37+FC_OTH_HH_WH_E!L37+FC_OTH_HH_CO_E!L37</f>
        <v>799.71362855999996</v>
      </c>
      <c r="M37" s="8">
        <f>FC_OTH_HH_SH_E!M37+FC_OTH_HH_SC_E!M37+FC_OTH_HH_WH_E!M37+FC_OTH_HH_CO_E!M37</f>
        <v>952.03239515999985</v>
      </c>
      <c r="N37" s="8">
        <f>FC_OTH_HH_SH_E!N37+FC_OTH_HH_SC_E!N37+FC_OTH_HH_WH_E!N37+FC_OTH_HH_CO_E!N37</f>
        <v>961.65059760000031</v>
      </c>
      <c r="O37" s="8">
        <f>FC_OTH_HH_SH_E!O37+FC_OTH_HH_SC_E!O37+FC_OTH_HH_WH_E!O37+FC_OTH_HH_CO_E!O37</f>
        <v>972.73898567999981</v>
      </c>
      <c r="P37" s="8">
        <f>FC_OTH_HH_SH_E!P37+FC_OTH_HH_SC_E!P37+FC_OTH_HH_WH_E!P37+FC_OTH_HH_CO_E!P37</f>
        <v>974.58139547999997</v>
      </c>
      <c r="Q37" s="8">
        <f>FC_OTH_HH_SH_E!Q37+FC_OTH_HH_SC_E!Q37+FC_OTH_HH_WH_E!Q37+FC_OTH_HH_CO_E!Q37</f>
        <v>973.01940120000017</v>
      </c>
      <c r="R37" s="8">
        <f>FC_OTH_HH_SH_E!R37+FC_OTH_HH_SC_E!R37+FC_OTH_HH_WH_E!R37+FC_OTH_HH_CO_E!R37</f>
        <v>1055.85249924</v>
      </c>
      <c r="S37" s="8">
        <f>FC_OTH_HH_SH_E!S37+FC_OTH_HH_SC_E!S37+FC_OTH_HH_WH_E!S37+FC_OTH_HH_CO_E!S37</f>
        <v>1053.5310878400005</v>
      </c>
      <c r="T37" s="8">
        <f>FC_OTH_HH_SH_E!T37+FC_OTH_HH_SC_E!T37+FC_OTH_HH_WH_E!T37+FC_OTH_HH_CO_E!T37</f>
        <v>1039.9558831199997</v>
      </c>
      <c r="U37" s="8">
        <f>FC_OTH_HH_SH_E!U37+FC_OTH_HH_SC_E!U37+FC_OTH_HH_WH_E!U37+FC_OTH_HH_CO_E!U37</f>
        <v>981.0441748799999</v>
      </c>
      <c r="V37" s="8">
        <f>FC_OTH_HH_SH_E!V37+FC_OTH_HH_SC_E!V37+FC_OTH_HH_WH_E!V37+FC_OTH_HH_CO_E!V37</f>
        <v>972.88617887999999</v>
      </c>
      <c r="W37" s="8">
        <f>FC_OTH_HH_SH_E!W37+FC_OTH_HH_SC_E!W37+FC_OTH_HH_WH_E!W37+FC_OTH_HH_CO_E!W37</f>
        <v>944.44446095999979</v>
      </c>
      <c r="X37" s="8">
        <f>FC_OTH_HH_SH_E!X37+FC_OTH_HH_SC_E!X37+FC_OTH_HH_WH_E!X37+FC_OTH_HH_CO_E!X37</f>
        <v>901.12824647999969</v>
      </c>
      <c r="Y37" s="8">
        <f>FC_OTH_HH_SH_E!Y37+FC_OTH_HH_SC_E!Y37+FC_OTH_HH_WH_E!Y37+FC_OTH_HH_CO_E!Y37</f>
        <v>792.38540303999969</v>
      </c>
      <c r="Z37" s="8">
        <f>FC_OTH_HH_SH_E!Z37+FC_OTH_HH_SC_E!Z37+FC_OTH_HH_WH_E!Z37+FC_OTH_HH_CO_E!Z37</f>
        <v>765.41761296000027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0.92408400000000002</v>
      </c>
      <c r="D38" s="8">
        <f>FC_OTH_HH_SH_E!D38+FC_OTH_HH_SC_E!D38+FC_OTH_HH_WH_E!D38+FC_OTH_HH_CO_E!D38</f>
        <v>0.92408400000000002</v>
      </c>
      <c r="E38" s="8">
        <f>FC_OTH_HH_SH_E!E38+FC_OTH_HH_SC_E!E38+FC_OTH_HH_WH_E!E38+FC_OTH_HH_CO_E!E38</f>
        <v>0.92408400000000013</v>
      </c>
      <c r="F38" s="8">
        <f>FC_OTH_HH_SH_E!F38+FC_OTH_HH_SC_E!F38+FC_OTH_HH_WH_E!F38+FC_OTH_HH_CO_E!F38</f>
        <v>0.92408399999999991</v>
      </c>
      <c r="G38" s="8">
        <f>FC_OTH_HH_SH_E!G38+FC_OTH_HH_SC_E!G38+FC_OTH_HH_WH_E!G38+FC_OTH_HH_CO_E!G38</f>
        <v>0.92408399999999979</v>
      </c>
      <c r="H38" s="8">
        <f>FC_OTH_HH_SH_E!H38+FC_OTH_HH_SC_E!H38+FC_OTH_HH_WH_E!H38+FC_OTH_HH_CO_E!H38</f>
        <v>0.92408399999999991</v>
      </c>
      <c r="I38" s="8">
        <f>FC_OTH_HH_SH_E!I38+FC_OTH_HH_SC_E!I38+FC_OTH_HH_WH_E!I38+FC_OTH_HH_CO_E!I38</f>
        <v>0.92408399999999991</v>
      </c>
      <c r="J38" s="8">
        <f>FC_OTH_HH_SH_E!J38+FC_OTH_HH_SC_E!J38+FC_OTH_HH_WH_E!J38+FC_OTH_HH_CO_E!J38</f>
        <v>0.92408399999999968</v>
      </c>
      <c r="K38" s="8">
        <f>FC_OTH_HH_SH_E!K38+FC_OTH_HH_SC_E!K38+FC_OTH_HH_WH_E!K38+FC_OTH_HH_CO_E!K38</f>
        <v>0.92408399999999946</v>
      </c>
      <c r="L38" s="8">
        <f>FC_OTH_HH_SH_E!L38+FC_OTH_HH_SC_E!L38+FC_OTH_HH_WH_E!L38+FC_OTH_HH_CO_E!L38</f>
        <v>0.92408400000000046</v>
      </c>
      <c r="M38" s="8">
        <f>FC_OTH_HH_SH_E!M38+FC_OTH_HH_SC_E!M38+FC_OTH_HH_WH_E!M38+FC_OTH_HH_CO_E!M38</f>
        <v>0.61588800000000044</v>
      </c>
      <c r="N38" s="8">
        <f>FC_OTH_HH_SH_E!N38+FC_OTH_HH_SC_E!N38+FC_OTH_HH_WH_E!N38+FC_OTH_HH_CO_E!N38</f>
        <v>0.92408400000000046</v>
      </c>
      <c r="O38" s="8">
        <f>FC_OTH_HH_SH_E!O38+FC_OTH_HH_SC_E!O38+FC_OTH_HH_WH_E!O38+FC_OTH_HH_CO_E!O38</f>
        <v>0.92408400000000024</v>
      </c>
      <c r="P38" s="8">
        <f>FC_OTH_HH_SH_E!P38+FC_OTH_HH_SC_E!P38+FC_OTH_HH_WH_E!P38+FC_OTH_HH_CO_E!P38</f>
        <v>0.61588799999999977</v>
      </c>
      <c r="Q38" s="8">
        <f>FC_OTH_HH_SH_E!Q38+FC_OTH_HH_SC_E!Q38+FC_OTH_HH_WH_E!Q38+FC_OTH_HH_CO_E!Q38</f>
        <v>0.92408400000000046</v>
      </c>
      <c r="R38" s="8">
        <f>FC_OTH_HH_SH_E!R38+FC_OTH_HH_SC_E!R38+FC_OTH_HH_WH_E!R38+FC_OTH_HH_CO_E!R38</f>
        <v>0.92408399999999946</v>
      </c>
      <c r="S38" s="8">
        <f>FC_OTH_HH_SH_E!S38+FC_OTH_HH_SC_E!S38+FC_OTH_HH_WH_E!S38+FC_OTH_HH_CO_E!S38</f>
        <v>0.92408399999999902</v>
      </c>
      <c r="T38" s="8">
        <f>FC_OTH_HH_SH_E!T38+FC_OTH_HH_SC_E!T38+FC_OTH_HH_WH_E!T38+FC_OTH_HH_CO_E!T38</f>
        <v>0.92408400000000002</v>
      </c>
      <c r="U38" s="8">
        <f>FC_OTH_HH_SH_E!U38+FC_OTH_HH_SC_E!U38+FC_OTH_HH_WH_E!U38+FC_OTH_HH_CO_E!U38</f>
        <v>0.92408400000000124</v>
      </c>
      <c r="V38" s="8">
        <f>FC_OTH_HH_SH_E!V38+FC_OTH_HH_SC_E!V38+FC_OTH_HH_WH_E!V38+FC_OTH_HH_CO_E!V38</f>
        <v>0.61588799999999999</v>
      </c>
      <c r="W38" s="8">
        <f>FC_OTH_HH_SH_E!W38+FC_OTH_HH_SC_E!W38+FC_OTH_HH_WH_E!W38+FC_OTH_HH_CO_E!W38</f>
        <v>0.62017200000000017</v>
      </c>
      <c r="X38" s="8">
        <f>FC_OTH_HH_SH_E!X38+FC_OTH_HH_SC_E!X38+FC_OTH_HH_WH_E!X38+FC_OTH_HH_CO_E!X38</f>
        <v>0.62017200000000006</v>
      </c>
      <c r="Y38" s="8">
        <f>FC_OTH_HH_SH_E!Y38+FC_OTH_HH_SC_E!Y38+FC_OTH_HH_WH_E!Y38+FC_OTH_HH_CO_E!Y38</f>
        <v>0.62017200000000028</v>
      </c>
      <c r="Z38" s="8">
        <f>FC_OTH_HH_SH_E!Z38+FC_OTH_HH_SC_E!Z38+FC_OTH_HH_WH_E!Z38+FC_OTH_HH_CO_E!Z38</f>
        <v>0.62017199999999983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211.78133496000001</v>
      </c>
      <c r="D40" s="8">
        <f>FC_OTH_HH_SH_E!D40+FC_OTH_HH_SC_E!D40+FC_OTH_HH_WH_E!D40+FC_OTH_HH_CO_E!D40</f>
        <v>221.05660752000006</v>
      </c>
      <c r="E40" s="8">
        <f>FC_OTH_HH_SH_E!E40+FC_OTH_HH_SC_E!E40+FC_OTH_HH_WH_E!E40+FC_OTH_HH_CO_E!E40</f>
        <v>210.23554248000002</v>
      </c>
      <c r="F40" s="8">
        <f>FC_OTH_HH_SH_E!F40+FC_OTH_HH_SC_E!F40+FC_OTH_HH_WH_E!F40+FC_OTH_HH_CO_E!F40</f>
        <v>215.80060247999995</v>
      </c>
      <c r="G40" s="8">
        <f>FC_OTH_HH_SH_E!G40+FC_OTH_HH_SC_E!G40+FC_OTH_HH_WH_E!G40+FC_OTH_HH_CO_E!G40</f>
        <v>196.63220627999996</v>
      </c>
      <c r="H40" s="8">
        <f>FC_OTH_HH_SH_E!H40+FC_OTH_HH_SC_E!H40+FC_OTH_HH_WH_E!H40+FC_OTH_HH_CO_E!H40</f>
        <v>195.39546876</v>
      </c>
      <c r="I40" s="8">
        <f>FC_OTH_HH_SH_E!I40+FC_OTH_HH_SC_E!I40+FC_OTH_HH_WH_E!I40+FC_OTH_HH_CO_E!I40</f>
        <v>195.39546876</v>
      </c>
      <c r="J40" s="8">
        <f>FC_OTH_HH_SH_E!J40+FC_OTH_HH_SC_E!J40+FC_OTH_HH_WH_E!J40+FC_OTH_HH_CO_E!J40</f>
        <v>153.96657371999996</v>
      </c>
      <c r="K40" s="8">
        <f>FC_OTH_HH_SH_E!K40+FC_OTH_HH_SC_E!K40+FC_OTH_HH_WH_E!K40+FC_OTH_HH_CO_E!K40</f>
        <v>153.96657371999993</v>
      </c>
      <c r="L40" s="8">
        <f>FC_OTH_HH_SH_E!L40+FC_OTH_HH_SC_E!L40+FC_OTH_HH_WH_E!L40+FC_OTH_HH_CO_E!L40</f>
        <v>136.65302496000007</v>
      </c>
      <c r="M40" s="8">
        <f>FC_OTH_HH_SH_E!M40+FC_OTH_HH_SC_E!M40+FC_OTH_HH_WH_E!M40+FC_OTH_HH_CO_E!M40</f>
        <v>113.46536124000006</v>
      </c>
      <c r="N40" s="8">
        <f>FC_OTH_HH_SH_E!N40+FC_OTH_HH_SC_E!N40+FC_OTH_HH_WH_E!N40+FC_OTH_HH_CO_E!N40</f>
        <v>108.82772496000007</v>
      </c>
      <c r="O40" s="8">
        <f>FC_OTH_HH_SH_E!O40+FC_OTH_HH_SC_E!O40+FC_OTH_HH_WH_E!O40+FC_OTH_HH_CO_E!O40</f>
        <v>104.19034752000005</v>
      </c>
      <c r="P40" s="8">
        <f>FC_OTH_HH_SH_E!P40+FC_OTH_HH_SC_E!P40+FC_OTH_HH_WH_E!P40+FC_OTH_HH_CO_E!P40</f>
        <v>99.243656279999954</v>
      </c>
      <c r="Q40" s="8">
        <f>FC_OTH_HH_SH_E!Q40+FC_OTH_HH_SC_E!Q40+FC_OTH_HH_WH_E!Q40+FC_OTH_HH_CO_E!Q40</f>
        <v>95.224388760000068</v>
      </c>
      <c r="R40" s="8">
        <f>FC_OTH_HH_SH_E!R40+FC_OTH_HH_SC_E!R40+FC_OTH_HH_WH_E!R40+FC_OTH_HH_CO_E!R40</f>
        <v>102.02618627999996</v>
      </c>
      <c r="S40" s="8">
        <f>FC_OTH_HH_SH_E!S40+FC_OTH_HH_SC_E!S40+FC_OTH_HH_WH_E!S40+FC_OTH_HH_CO_E!S40</f>
        <v>104.80871627999987</v>
      </c>
      <c r="T40" s="8">
        <f>FC_OTH_HH_SH_E!T40+FC_OTH_HH_SC_E!T40+FC_OTH_HH_WH_E!T40+FC_OTH_HH_CO_E!T40</f>
        <v>102.64455504</v>
      </c>
      <c r="U40" s="8">
        <f>FC_OTH_HH_SH_E!U40+FC_OTH_HH_SC_E!U40+FC_OTH_HH_WH_E!U40+FC_OTH_HH_CO_E!U40</f>
        <v>106.35450876000014</v>
      </c>
      <c r="V40" s="8">
        <f>FC_OTH_HH_SH_E!V40+FC_OTH_HH_SC_E!V40+FC_OTH_HH_WH_E!V40+FC_OTH_HH_CO_E!V40</f>
        <v>91.514435039999995</v>
      </c>
      <c r="W40" s="8">
        <f>FC_OTH_HH_SH_E!W40+FC_OTH_HH_SC_E!W40+FC_OTH_HH_WH_E!W40+FC_OTH_HH_CO_E!W40</f>
        <v>103.05067500000004</v>
      </c>
      <c r="X40" s="8">
        <f>FC_OTH_HH_SH_E!X40+FC_OTH_HH_SC_E!X40+FC_OTH_HH_WH_E!X40+FC_OTH_HH_CO_E!X40</f>
        <v>86.879645999999994</v>
      </c>
      <c r="Y40" s="8">
        <f>FC_OTH_HH_SH_E!Y40+FC_OTH_HH_SC_E!Y40+FC_OTH_HH_WH_E!Y40+FC_OTH_HH_CO_E!Y40</f>
        <v>95.440779000000063</v>
      </c>
      <c r="Z40" s="8">
        <f>FC_OTH_HH_SH_E!Z40+FC_OTH_HH_SC_E!Z40+FC_OTH_HH_WH_E!Z40+FC_OTH_HH_CO_E!Z40</f>
        <v>95.123699999999999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2709.9067697065311</v>
      </c>
      <c r="D41" s="8">
        <f>FC_OTH_HH_SH_E!D41+FC_OTH_HH_SC_E!D41+FC_OTH_HH_WH_E!D41+FC_OTH_HH_CO_E!D41</f>
        <v>2910.7528911865325</v>
      </c>
      <c r="E41" s="8">
        <f>FC_OTH_HH_SH_E!E41+FC_OTH_HH_SC_E!E41+FC_OTH_HH_WH_E!E41+FC_OTH_HH_CO_E!E41</f>
        <v>3085.616163893375</v>
      </c>
      <c r="F41" s="8">
        <f>FC_OTH_HH_SH_E!F41+FC_OTH_HH_SC_E!F41+FC_OTH_HH_WH_E!F41+FC_OTH_HH_CO_E!F41</f>
        <v>3299.1141257333747</v>
      </c>
      <c r="G41" s="8">
        <f>FC_OTH_HH_SH_E!G41+FC_OTH_HH_SC_E!G41+FC_OTH_HH_WH_E!G41+FC_OTH_HH_CO_E!G41</f>
        <v>3436.1647289333755</v>
      </c>
      <c r="H41" s="8">
        <f>FC_OTH_HH_SH_E!H41+FC_OTH_HH_SC_E!H41+FC_OTH_HH_WH_E!H41+FC_OTH_HH_CO_E!H41</f>
        <v>3441.2232885722442</v>
      </c>
      <c r="I41" s="8">
        <f>FC_OTH_HH_SH_E!I41+FC_OTH_HH_SC_E!I41+FC_OTH_HH_WH_E!I41+FC_OTH_HH_CO_E!I41</f>
        <v>3487.4267515728898</v>
      </c>
      <c r="J41" s="8">
        <f>FC_OTH_HH_SH_E!J41+FC_OTH_HH_SC_E!J41+FC_OTH_HH_WH_E!J41+FC_OTH_HH_CO_E!J41</f>
        <v>3371.7176468962971</v>
      </c>
      <c r="K41" s="8">
        <f>FC_OTH_HH_SH_E!K41+FC_OTH_HH_SC_E!K41+FC_OTH_HH_WH_E!K41+FC_OTH_HH_CO_E!K41</f>
        <v>3756.8600374128905</v>
      </c>
      <c r="L41" s="8">
        <f>FC_OTH_HH_SH_E!L41+FC_OTH_HH_SC_E!L41+FC_OTH_HH_WH_E!L41+FC_OTH_HH_CO_E!L41</f>
        <v>4166.4139185600006</v>
      </c>
      <c r="M41" s="8">
        <f>FC_OTH_HH_SH_E!M41+FC_OTH_HH_SC_E!M41+FC_OTH_HH_WH_E!M41+FC_OTH_HH_CO_E!M41</f>
        <v>4251.0178432800003</v>
      </c>
      <c r="N41" s="8">
        <f>FC_OTH_HH_SH_E!N41+FC_OTH_HH_SC_E!N41+FC_OTH_HH_WH_E!N41+FC_OTH_HH_CO_E!N41</f>
        <v>3411.0613360800003</v>
      </c>
      <c r="O41" s="8">
        <f>FC_OTH_HH_SH_E!O41+FC_OTH_HH_SC_E!O41+FC_OTH_HH_WH_E!O41+FC_OTH_HH_CO_E!O41</f>
        <v>2959.6844962799996</v>
      </c>
      <c r="P41" s="8">
        <f>FC_OTH_HH_SH_E!P41+FC_OTH_HH_SC_E!P41+FC_OTH_HH_WH_E!P41+FC_OTH_HH_CO_E!P41</f>
        <v>2958.2512991999997</v>
      </c>
      <c r="Q41" s="8">
        <f>FC_OTH_HH_SH_E!Q41+FC_OTH_HH_SC_E!Q41+FC_OTH_HH_WH_E!Q41+FC_OTH_HH_CO_E!Q41</f>
        <v>2637.1406073600015</v>
      </c>
      <c r="R41" s="8">
        <f>FC_OTH_HH_SH_E!R41+FC_OTH_HH_SC_E!R41+FC_OTH_HH_WH_E!R41+FC_OTH_HH_CO_E!R41</f>
        <v>3062.0678817600005</v>
      </c>
      <c r="S41" s="8">
        <f>FC_OTH_HH_SH_E!S41+FC_OTH_HH_SC_E!S41+FC_OTH_HH_WH_E!S41+FC_OTH_HH_CO_E!S41</f>
        <v>3252.8901654000001</v>
      </c>
      <c r="T41" s="8">
        <f>FC_OTH_HH_SH_E!T41+FC_OTH_HH_SC_E!T41+FC_OTH_HH_WH_E!T41+FC_OTH_HH_CO_E!T41</f>
        <v>3125.922156720002</v>
      </c>
      <c r="U41" s="8">
        <f>FC_OTH_HH_SH_E!U41+FC_OTH_HH_SC_E!U41+FC_OTH_HH_WH_E!U41+FC_OTH_HH_CO_E!U41</f>
        <v>3309.4451523600005</v>
      </c>
      <c r="V41" s="8">
        <f>FC_OTH_HH_SH_E!V41+FC_OTH_HH_SC_E!V41+FC_OTH_HH_WH_E!V41+FC_OTH_HH_CO_E!V41</f>
        <v>3262.4103006000014</v>
      </c>
      <c r="W41" s="8">
        <f>FC_OTH_HH_SH_E!W41+FC_OTH_HH_SC_E!W41+FC_OTH_HH_WH_E!W41+FC_OTH_HH_CO_E!W41</f>
        <v>3708.7946344800034</v>
      </c>
      <c r="X41" s="8">
        <f>FC_OTH_HH_SH_E!X41+FC_OTH_HH_SC_E!X41+FC_OTH_HH_WH_E!X41+FC_OTH_HH_CO_E!X41</f>
        <v>3421.1910394799997</v>
      </c>
      <c r="Y41" s="8">
        <f>FC_OTH_HH_SH_E!Y41+FC_OTH_HH_SC_E!Y41+FC_OTH_HH_WH_E!Y41+FC_OTH_HH_CO_E!Y41</f>
        <v>2957.2335403199991</v>
      </c>
      <c r="Z41" s="8">
        <f>FC_OTH_HH_SH_E!Z41+FC_OTH_HH_SC_E!Z41+FC_OTH_HH_WH_E!Z41+FC_OTH_HH_CO_E!Z41</f>
        <v>2722.0564342799994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9.7854620399999988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13.047282720000004</v>
      </c>
      <c r="G42" s="8">
        <f>FC_OTH_HH_SH_E!G42+FC_OTH_HH_SC_E!G42+FC_OTH_HH_WH_E!G42+FC_OTH_HH_CO_E!G42</f>
        <v>45.666017280000027</v>
      </c>
      <c r="H42" s="8">
        <f>FC_OTH_HH_SH_E!H42+FC_OTH_HH_SC_E!H42+FC_OTH_HH_WH_E!H42+FC_OTH_HH_CO_E!H42</f>
        <v>128.86131203999997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25.773951239999992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136910.23578135096</v>
      </c>
      <c r="D43" s="8">
        <f>FC_OTH_HH_SH_E!D43+FC_OTH_HH_SC_E!D43+FC_OTH_HH_WH_E!D43+FC_OTH_HH_CO_E!D43</f>
        <v>151698.80019930235</v>
      </c>
      <c r="E43" s="8">
        <f>FC_OTH_HH_SH_E!E43+FC_OTH_HH_SC_E!E43+FC_OTH_HH_WH_E!E43+FC_OTH_HH_CO_E!E43</f>
        <v>137082.07558309342</v>
      </c>
      <c r="F43" s="8">
        <f>FC_OTH_HH_SH_E!F43+FC_OTH_HH_SC_E!F43+FC_OTH_HH_WH_E!F43+FC_OTH_HH_CO_E!F43</f>
        <v>138140.56914793028</v>
      </c>
      <c r="G43" s="8">
        <f>FC_OTH_HH_SH_E!G43+FC_OTH_HH_SC_E!G43+FC_OTH_HH_WH_E!G43+FC_OTH_HH_CO_E!G43</f>
        <v>132148.61428340001</v>
      </c>
      <c r="H43" s="8">
        <f>FC_OTH_HH_SH_E!H43+FC_OTH_HH_SC_E!H43+FC_OTH_HH_WH_E!H43+FC_OTH_HH_CO_E!H43</f>
        <v>131328.87449463306</v>
      </c>
      <c r="I43" s="8">
        <f>FC_OTH_HH_SH_E!I43+FC_OTH_HH_SC_E!I43+FC_OTH_HH_WH_E!I43+FC_OTH_HH_CO_E!I43</f>
        <v>126208.42617958756</v>
      </c>
      <c r="J43" s="8">
        <f>FC_OTH_HH_SH_E!J43+FC_OTH_HH_SC_E!J43+FC_OTH_HH_WH_E!J43+FC_OTH_HH_CO_E!J43</f>
        <v>94927.223270700415</v>
      </c>
      <c r="K43" s="8">
        <f>FC_OTH_HH_SH_E!K43+FC_OTH_HH_SC_E!K43+FC_OTH_HH_WH_E!K43+FC_OTH_HH_CO_E!K43</f>
        <v>112513.67957976865</v>
      </c>
      <c r="L43" s="8">
        <f>FC_OTH_HH_SH_E!L43+FC_OTH_HH_SC_E!L43+FC_OTH_HH_WH_E!L43+FC_OTH_HH_CO_E!L43</f>
        <v>101339.87512584824</v>
      </c>
      <c r="M43" s="8">
        <f>FC_OTH_HH_SH_E!M43+FC_OTH_HH_SC_E!M43+FC_OTH_HH_WH_E!M43+FC_OTH_HH_CO_E!M43</f>
        <v>99594.671256343718</v>
      </c>
      <c r="N43" s="8">
        <f>FC_OTH_HH_SH_E!N43+FC_OTH_HH_SC_E!N43+FC_OTH_HH_WH_E!N43+FC_OTH_HH_CO_E!N43</f>
        <v>87779.244150273589</v>
      </c>
      <c r="O43" s="8">
        <f>FC_OTH_HH_SH_E!O43+FC_OTH_HH_SC_E!O43+FC_OTH_HH_WH_E!O43+FC_OTH_HH_CO_E!O43</f>
        <v>88192.60313386441</v>
      </c>
      <c r="P43" s="8">
        <f>FC_OTH_HH_SH_E!P43+FC_OTH_HH_SC_E!P43+FC_OTH_HH_WH_E!P43+FC_OTH_HH_CO_E!P43</f>
        <v>88770.329866574713</v>
      </c>
      <c r="Q43" s="8">
        <f>FC_OTH_HH_SH_E!Q43+FC_OTH_HH_SC_E!Q43+FC_OTH_HH_WH_E!Q43+FC_OTH_HH_CO_E!Q43</f>
        <v>74759.523982753672</v>
      </c>
      <c r="R43" s="8">
        <f>FC_OTH_HH_SH_E!R43+FC_OTH_HH_SC_E!R43+FC_OTH_HH_WH_E!R43+FC_OTH_HH_CO_E!R43</f>
        <v>77842.772754470687</v>
      </c>
      <c r="S43" s="8">
        <f>FC_OTH_HH_SH_E!S43+FC_OTH_HH_SC_E!S43+FC_OTH_HH_WH_E!S43+FC_OTH_HH_CO_E!S43</f>
        <v>74808.109696764528</v>
      </c>
      <c r="T43" s="8">
        <f>FC_OTH_HH_SH_E!T43+FC_OTH_HH_SC_E!T43+FC_OTH_HH_WH_E!T43+FC_OTH_HH_CO_E!T43</f>
        <v>73162.418343901678</v>
      </c>
      <c r="U43" s="8">
        <f>FC_OTH_HH_SH_E!U43+FC_OTH_HH_SC_E!U43+FC_OTH_HH_WH_E!U43+FC_OTH_HH_CO_E!U43</f>
        <v>67161.917651404816</v>
      </c>
      <c r="V43" s="8">
        <f>FC_OTH_HH_SH_E!V43+FC_OTH_HH_SC_E!V43+FC_OTH_HH_WH_E!V43+FC_OTH_HH_CO_E!V43</f>
        <v>69094.533497414057</v>
      </c>
      <c r="W43" s="8">
        <f>FC_OTH_HH_SH_E!W43+FC_OTH_HH_SC_E!W43+FC_OTH_HH_WH_E!W43+FC_OTH_HH_CO_E!W43</f>
        <v>72352.441346235879</v>
      </c>
      <c r="X43" s="8">
        <f>FC_OTH_HH_SH_E!X43+FC_OTH_HH_SC_E!X43+FC_OTH_HH_WH_E!X43+FC_OTH_HH_CO_E!X43</f>
        <v>56664.792655174875</v>
      </c>
      <c r="Y43" s="8">
        <f>FC_OTH_HH_SH_E!Y43+FC_OTH_HH_SC_E!Y43+FC_OTH_HH_WH_E!Y43+FC_OTH_HH_CO_E!Y43</f>
        <v>60396.727063987077</v>
      </c>
      <c r="Z43" s="8">
        <f>FC_OTH_HH_SH_E!Z43+FC_OTH_HH_SC_E!Z43+FC_OTH_HH_WH_E!Z43+FC_OTH_HH_CO_E!Z43</f>
        <v>55183.395604535595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3930.83132256</v>
      </c>
      <c r="D44" s="8">
        <f>FC_OTH_HH_SH_E!D44+FC_OTH_HH_SC_E!D44+FC_OTH_HH_WH_E!D44+FC_OTH_HH_CO_E!D44</f>
        <v>3901.3849260000011</v>
      </c>
      <c r="E44" s="8">
        <f>FC_OTH_HH_SH_E!E44+FC_OTH_HH_SC_E!E44+FC_OTH_HH_WH_E!E44+FC_OTH_HH_CO_E!E44</f>
        <v>3158.1241502399998</v>
      </c>
      <c r="F44" s="8">
        <f>FC_OTH_HH_SH_E!F44+FC_OTH_HH_SC_E!F44+FC_OTH_HH_WH_E!F44+FC_OTH_HH_CO_E!F44</f>
        <v>3541.0649536800006</v>
      </c>
      <c r="G44" s="8">
        <f>FC_OTH_HH_SH_E!G44+FC_OTH_HH_SC_E!G44+FC_OTH_HH_WH_E!G44+FC_OTH_HH_CO_E!G44</f>
        <v>2806.0090113600008</v>
      </c>
      <c r="H44" s="8">
        <f>FC_OTH_HH_SH_E!H44+FC_OTH_HH_SC_E!H44+FC_OTH_HH_WH_E!H44+FC_OTH_HH_CO_E!H44</f>
        <v>2321.5841762400005</v>
      </c>
      <c r="I44" s="8">
        <f>FC_OTH_HH_SH_E!I44+FC_OTH_HH_SC_E!I44+FC_OTH_HH_WH_E!I44+FC_OTH_HH_CO_E!I44</f>
        <v>2753.0100115200003</v>
      </c>
      <c r="J44" s="8">
        <f>FC_OTH_HH_SH_E!J44+FC_OTH_HH_SC_E!J44+FC_OTH_HH_WH_E!J44+FC_OTH_HH_CO_E!J44</f>
        <v>1920.9137882400005</v>
      </c>
      <c r="K44" s="8">
        <f>FC_OTH_HH_SH_E!K44+FC_OTH_HH_SC_E!K44+FC_OTH_HH_WH_E!K44+FC_OTH_HH_CO_E!K44</f>
        <v>2219.30239824</v>
      </c>
      <c r="L44" s="8">
        <f>FC_OTH_HH_SH_E!L44+FC_OTH_HH_SC_E!L44+FC_OTH_HH_WH_E!L44+FC_OTH_HH_CO_E!L44</f>
        <v>1540.6248016800002</v>
      </c>
      <c r="M44" s="8">
        <f>FC_OTH_HH_SH_E!M44+FC_OTH_HH_SC_E!M44+FC_OTH_HH_WH_E!M44+FC_OTH_HH_CO_E!M44</f>
        <v>796.43838384000003</v>
      </c>
      <c r="N44" s="8">
        <f>FC_OTH_HH_SH_E!N44+FC_OTH_HH_SC_E!N44+FC_OTH_HH_WH_E!N44+FC_OTH_HH_CO_E!N44</f>
        <v>542.21922935999987</v>
      </c>
      <c r="O44" s="8">
        <f>FC_OTH_HH_SH_E!O44+FC_OTH_HH_SC_E!O44+FC_OTH_HH_WH_E!O44+FC_OTH_HH_CO_E!O44</f>
        <v>470.6586259200003</v>
      </c>
      <c r="P44" s="8">
        <f>FC_OTH_HH_SH_E!P44+FC_OTH_HH_SC_E!P44+FC_OTH_HH_WH_E!P44+FC_OTH_HH_CO_E!P44</f>
        <v>292.20029424000006</v>
      </c>
      <c r="Q44" s="8">
        <f>FC_OTH_HH_SH_E!Q44+FC_OTH_HH_SC_E!Q44+FC_OTH_HH_WH_E!Q44+FC_OTH_HH_CO_E!Q44</f>
        <v>125.03329128000001</v>
      </c>
      <c r="R44" s="8">
        <f>FC_OTH_HH_SH_E!R44+FC_OTH_HH_SC_E!R44+FC_OTH_HH_WH_E!R44+FC_OTH_HH_CO_E!R44</f>
        <v>88.629532560000015</v>
      </c>
      <c r="S44" s="8">
        <f>FC_OTH_HH_SH_E!S44+FC_OTH_HH_SC_E!S44+FC_OTH_HH_WH_E!S44+FC_OTH_HH_CO_E!S44</f>
        <v>94.568465520000004</v>
      </c>
      <c r="T44" s="8">
        <f>FC_OTH_HH_SH_E!T44+FC_OTH_HH_SC_E!T44+FC_OTH_HH_WH_E!T44+FC_OTH_HH_CO_E!T44</f>
        <v>86.102825039999985</v>
      </c>
      <c r="U44" s="8">
        <f>FC_OTH_HH_SH_E!U44+FC_OTH_HH_SC_E!U44+FC_OTH_HH_WH_E!U44+FC_OTH_HH_CO_E!U44</f>
        <v>25.015741919999989</v>
      </c>
      <c r="V44" s="8">
        <f>FC_OTH_HH_SH_E!V44+FC_OTH_HH_SC_E!V44+FC_OTH_HH_WH_E!V44+FC_OTH_HH_CO_E!V44</f>
        <v>18.925786079999998</v>
      </c>
      <c r="W44" s="8">
        <f>FC_OTH_HH_SH_E!W44+FC_OTH_HH_SC_E!W44+FC_OTH_HH_WH_E!W44+FC_OTH_HH_CO_E!W44</f>
        <v>13.495092480000006</v>
      </c>
      <c r="X44" s="8">
        <f>FC_OTH_HH_SH_E!X44+FC_OTH_HH_SC_E!X44+FC_OTH_HH_WH_E!X44+FC_OTH_HH_CO_E!X44</f>
        <v>14.578166160000002</v>
      </c>
      <c r="Y44" s="8">
        <f>FC_OTH_HH_SH_E!Y44+FC_OTH_HH_SC_E!Y44+FC_OTH_HH_WH_E!Y44+FC_OTH_HH_CO_E!Y44</f>
        <v>1.9078480799999988</v>
      </c>
      <c r="Z44" s="8">
        <f>FC_OTH_HH_SH_E!Z44+FC_OTH_HH_SC_E!Z44+FC_OTH_HH_WH_E!Z44+FC_OTH_HH_CO_E!Z44</f>
        <v>1.9978487999999994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274.13100000000003</v>
      </c>
      <c r="D48" s="8">
        <f>FC_OTH_HH_SH_E!D48+FC_OTH_HH_SC_E!D48+FC_OTH_HH_WH_E!D48+FC_OTH_HH_CO_E!D48</f>
        <v>356.25376800000004</v>
      </c>
      <c r="E48" s="8">
        <f>FC_OTH_HH_SH_E!E48+FC_OTH_HH_SC_E!E48+FC_OTH_HH_WH_E!E48+FC_OTH_HH_CO_E!E48</f>
        <v>295.95653099999993</v>
      </c>
      <c r="F48" s="8">
        <f>FC_OTH_HH_SH_E!F48+FC_OTH_HH_SC_E!F48+FC_OTH_HH_WH_E!F48+FC_OTH_HH_CO_E!F48</f>
        <v>305.60236200000008</v>
      </c>
      <c r="G48" s="8">
        <f>FC_OTH_HH_SH_E!G48+FC_OTH_HH_SC_E!G48+FC_OTH_HH_WH_E!G48+FC_OTH_HH_CO_E!G48</f>
        <v>214.20055800000009</v>
      </c>
      <c r="H48" s="8">
        <f>FC_OTH_HH_SH_E!H48+FC_OTH_HH_SC_E!H48+FC_OTH_HH_WH_E!H48+FC_OTH_HH_CO_E!H48</f>
        <v>281.7238319999999</v>
      </c>
      <c r="I48" s="8">
        <f>FC_OTH_HH_SH_E!I48+FC_OTH_HH_SC_E!I48+FC_OTH_HH_WH_E!I48+FC_OTH_HH_CO_E!I48</f>
        <v>201.84816599999985</v>
      </c>
      <c r="J48" s="8">
        <f>FC_OTH_HH_SH_E!J48+FC_OTH_HH_SC_E!J48+FC_OTH_HH_WH_E!J48+FC_OTH_HH_CO_E!J48</f>
        <v>228.06540900000002</v>
      </c>
      <c r="K48" s="8">
        <f>FC_OTH_HH_SH_E!K48+FC_OTH_HH_SC_E!K48+FC_OTH_HH_WH_E!K48+FC_OTH_HH_CO_E!K48</f>
        <v>193.37853599999994</v>
      </c>
      <c r="L48" s="8">
        <f>FC_OTH_HH_SH_E!L48+FC_OTH_HH_SC_E!L48+FC_OTH_HH_WH_E!L48+FC_OTH_HH_CO_E!L48</f>
        <v>163.58776200000003</v>
      </c>
      <c r="M48" s="8">
        <f>FC_OTH_HH_SH_E!M48+FC_OTH_HH_SC_E!M48+FC_OTH_HH_WH_E!M48+FC_OTH_HH_CO_E!M48</f>
        <v>175.724289</v>
      </c>
      <c r="N48" s="8">
        <f>FC_OTH_HH_SH_E!N48+FC_OTH_HH_SC_E!N48+FC_OTH_HH_WH_E!N48+FC_OTH_HH_CO_E!N48</f>
        <v>128.801907</v>
      </c>
      <c r="O48" s="8">
        <f>FC_OTH_HH_SH_E!O48+FC_OTH_HH_SC_E!O48+FC_OTH_HH_WH_E!O48+FC_OTH_HH_CO_E!O48</f>
        <v>123.09113699999997</v>
      </c>
      <c r="P48" s="8">
        <f>FC_OTH_HH_SH_E!P48+FC_OTH_HH_SC_E!P48+FC_OTH_HH_WH_E!P48+FC_OTH_HH_CO_E!P48</f>
        <v>154.78573499999999</v>
      </c>
      <c r="Q48" s="8">
        <f>FC_OTH_HH_SH_E!Q48+FC_OTH_HH_SC_E!Q48+FC_OTH_HH_WH_E!Q48+FC_OTH_HH_CO_E!Q48</f>
        <v>151.06724100000005</v>
      </c>
      <c r="R48" s="8">
        <f>FC_OTH_HH_SH_E!R48+FC_OTH_HH_SC_E!R48+FC_OTH_HH_WH_E!R48+FC_OTH_HH_CO_E!R48</f>
        <v>172.90400400000001</v>
      </c>
      <c r="S48" s="8">
        <f>FC_OTH_HH_SH_E!S48+FC_OTH_HH_SC_E!S48+FC_OTH_HH_WH_E!S48+FC_OTH_HH_CO_E!S48</f>
        <v>139.29399899999999</v>
      </c>
      <c r="T48" s="8">
        <f>FC_OTH_HH_SH_E!T48+FC_OTH_HH_SC_E!T48+FC_OTH_HH_WH_E!T48+FC_OTH_HH_CO_E!T48</f>
        <v>141.39192600000001</v>
      </c>
      <c r="U48" s="8">
        <f>FC_OTH_HH_SH_E!U48+FC_OTH_HH_SC_E!U48+FC_OTH_HH_WH_E!U48+FC_OTH_HH_CO_E!U48</f>
        <v>187.92469799999998</v>
      </c>
      <c r="V48" s="8">
        <f>FC_OTH_HH_SH_E!V48+FC_OTH_HH_SC_E!V48+FC_OTH_HH_WH_E!V48+FC_OTH_HH_CO_E!V48</f>
        <v>234.23669100000009</v>
      </c>
      <c r="W48" s="8">
        <f>FC_OTH_HH_SH_E!W48+FC_OTH_HH_SC_E!W48+FC_OTH_HH_WH_E!W48+FC_OTH_HH_CO_E!W48</f>
        <v>244.18508400000016</v>
      </c>
      <c r="X48" s="8">
        <f>FC_OTH_HH_SH_E!X48+FC_OTH_HH_SC_E!X48+FC_OTH_HH_WH_E!X48+FC_OTH_HH_CO_E!X48</f>
        <v>219.68142300000002</v>
      </c>
      <c r="Y48" s="8">
        <f>FC_OTH_HH_SH_E!Y48+FC_OTH_HH_SC_E!Y48+FC_OTH_HH_WH_E!Y48+FC_OTH_HH_CO_E!Y48</f>
        <v>281.09729700000008</v>
      </c>
      <c r="Z48" s="8">
        <f>FC_OTH_HH_SH_E!Z48+FC_OTH_HH_SC_E!Z48+FC_OTH_HH_WH_E!Z48+FC_OTH_HH_CO_E!Z48</f>
        <v>204.027174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5.8932320400000018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19.35163979999999</v>
      </c>
      <c r="I50" s="8">
        <f>FC_OTH_HH_SH_E!I50+FC_OTH_HH_SC_E!I50+FC_OTH_HH_WH_E!I50+FC_OTH_HH_CO_E!I50</f>
        <v>83.857105799999999</v>
      </c>
      <c r="J50" s="8">
        <f>FC_OTH_HH_SH_E!J50+FC_OTH_HH_SC_E!J50+FC_OTH_HH_WH_E!J50+FC_OTH_HH_CO_E!J50</f>
        <v>164.52627731999999</v>
      </c>
      <c r="K50" s="8">
        <f>FC_OTH_HH_SH_E!K50+FC_OTH_HH_SC_E!K50+FC_OTH_HH_WH_E!K50+FC_OTH_HH_CO_E!K50</f>
        <v>199.92155723999997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2.7855172799999997</v>
      </c>
      <c r="O50" s="8">
        <f>FC_OTH_HH_SH_E!O50+FC_OTH_HH_SC_E!O50+FC_OTH_HH_WH_E!O50+FC_OTH_HH_CO_E!O50</f>
        <v>2.8942358399999999</v>
      </c>
      <c r="P50" s="8">
        <f>FC_OTH_HH_SH_E!P50+FC_OTH_HH_SC_E!P50+FC_OTH_HH_WH_E!P50+FC_OTH_HH_CO_E!P50</f>
        <v>2.7121586399999984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2.7121586399999993</v>
      </c>
      <c r="T50" s="8">
        <f>FC_OTH_HH_SH_E!T50+FC_OTH_HH_SC_E!T50+FC_OTH_HH_WH_E!T50+FC_OTH_HH_CO_E!T50</f>
        <v>8.1362120399999984</v>
      </c>
      <c r="U50" s="8">
        <f>FC_OTH_HH_SH_E!U50+FC_OTH_HH_SC_E!U50+FC_OTH_HH_WH_E!U50+FC_OTH_HH_CO_E!U50</f>
        <v>2.9947741199999989</v>
      </c>
      <c r="V50" s="8">
        <f>FC_OTH_HH_SH_E!V50+FC_OTH_HH_SC_E!V50+FC_OTH_HH_WH_E!V50+FC_OTH_HH_CO_E!V50</f>
        <v>2.919304440000003</v>
      </c>
      <c r="W50" s="8">
        <f>FC_OTH_HH_SH_E!W50+FC_OTH_HH_SC_E!W50+FC_OTH_HH_WH_E!W50+FC_OTH_HH_CO_E!W50</f>
        <v>9.0611114399999941</v>
      </c>
      <c r="X50" s="8">
        <f>FC_OTH_HH_SH_E!X50+FC_OTH_HH_SC_E!X50+FC_OTH_HH_WH_E!X50+FC_OTH_HH_CO_E!X50</f>
        <v>3.0525638400000026</v>
      </c>
      <c r="Y50" s="8">
        <f>FC_OTH_HH_SH_E!Y50+FC_OTH_HH_SC_E!Y50+FC_OTH_HH_WH_E!Y50+FC_OTH_HH_CO_E!Y50</f>
        <v>2.9594141999999954</v>
      </c>
      <c r="Z50" s="8">
        <f>FC_OTH_HH_SH_E!Z50+FC_OTH_HH_SC_E!Z50+FC_OTH_HH_WH_E!Z50+FC_OTH_HH_CO_E!Z50</f>
        <v>2.9823717599999986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187978.44016517443</v>
      </c>
      <c r="D51" s="27">
        <f>FC_OTH_HH_SH_E!D51+FC_OTH_HH_SC_E!D51+FC_OTH_HH_WH_E!D51+FC_OTH_HH_CO_E!D51</f>
        <v>198250.21998644085</v>
      </c>
      <c r="E51" s="27">
        <f>FC_OTH_HH_SH_E!E51+FC_OTH_HH_SC_E!E51+FC_OTH_HH_WH_E!E51+FC_OTH_HH_CO_E!E51</f>
        <v>197425.27933445456</v>
      </c>
      <c r="F51" s="27">
        <f>FC_OTH_HH_SH_E!F51+FC_OTH_HH_SC_E!F51+FC_OTH_HH_WH_E!F51+FC_OTH_HH_CO_E!F51</f>
        <v>206803.87088805792</v>
      </c>
      <c r="G51" s="27">
        <f>FC_OTH_HH_SH_E!G51+FC_OTH_HH_SC_E!G51+FC_OTH_HH_WH_E!G51+FC_OTH_HH_CO_E!G51</f>
        <v>208454.85512114273</v>
      </c>
      <c r="H51" s="27">
        <f>FC_OTH_HH_SH_E!H51+FC_OTH_HH_SC_E!H51+FC_OTH_HH_WH_E!H51+FC_OTH_HH_CO_E!H51</f>
        <v>208869.5652845639</v>
      </c>
      <c r="I51" s="27">
        <f>FC_OTH_HH_SH_E!I51+FC_OTH_HH_SC_E!I51+FC_OTH_HH_WH_E!I51+FC_OTH_HH_CO_E!I51</f>
        <v>204655.25082876792</v>
      </c>
      <c r="J51" s="27">
        <f>FC_OTH_HH_SH_E!J51+FC_OTH_HH_SC_E!J51+FC_OTH_HH_WH_E!J51+FC_OTH_HH_CO_E!J51</f>
        <v>188183.09249381596</v>
      </c>
      <c r="K51" s="27">
        <f>FC_OTH_HH_SH_E!K51+FC_OTH_HH_SC_E!K51+FC_OTH_HH_WH_E!K51+FC_OTH_HH_CO_E!K51</f>
        <v>197148.83331940012</v>
      </c>
      <c r="L51" s="27">
        <f>FC_OTH_HH_SH_E!L51+FC_OTH_HH_SC_E!L51+FC_OTH_HH_WH_E!L51+FC_OTH_HH_CO_E!L51</f>
        <v>199009.76294146787</v>
      </c>
      <c r="M51" s="27">
        <f>FC_OTH_HH_SH_E!M51+FC_OTH_HH_SC_E!M51+FC_OTH_HH_WH_E!M51+FC_OTH_HH_CO_E!M51</f>
        <v>216507.8089639252</v>
      </c>
      <c r="N51" s="27">
        <f>FC_OTH_HH_SH_E!N51+FC_OTH_HH_SC_E!N51+FC_OTH_HH_WH_E!N51+FC_OTH_HH_CO_E!N51</f>
        <v>189707.10293515486</v>
      </c>
      <c r="O51" s="27">
        <f>FC_OTH_HH_SH_E!O51+FC_OTH_HH_SC_E!O51+FC_OTH_HH_WH_E!O51+FC_OTH_HH_CO_E!O51</f>
        <v>199779.96902671029</v>
      </c>
      <c r="P51" s="27">
        <f>FC_OTH_HH_SH_E!P51+FC_OTH_HH_SC_E!P51+FC_OTH_HH_WH_E!P51+FC_OTH_HH_CO_E!P51</f>
        <v>203163.58096985484</v>
      </c>
      <c r="Q51" s="27">
        <f>FC_OTH_HH_SH_E!Q51+FC_OTH_HH_SC_E!Q51+FC_OTH_HH_WH_E!Q51+FC_OTH_HH_CO_E!Q51</f>
        <v>166636.00683308719</v>
      </c>
      <c r="R51" s="27">
        <f>FC_OTH_HH_SH_E!R51+FC_OTH_HH_SC_E!R51+FC_OTH_HH_WH_E!R51+FC_OTH_HH_CO_E!R51</f>
        <v>180517.63116946074</v>
      </c>
      <c r="S51" s="27">
        <f>FC_OTH_HH_SH_E!S51+FC_OTH_HH_SC_E!S51+FC_OTH_HH_WH_E!S51+FC_OTH_HH_CO_E!S51</f>
        <v>191993.19062401901</v>
      </c>
      <c r="T51" s="27">
        <f>FC_OTH_HH_SH_E!T51+FC_OTH_HH_SC_E!T51+FC_OTH_HH_WH_E!T51+FC_OTH_HH_CO_E!T51</f>
        <v>191167.18336816848</v>
      </c>
      <c r="U51" s="27">
        <f>FC_OTH_HH_SH_E!U51+FC_OTH_HH_SC_E!U51+FC_OTH_HH_WH_E!U51+FC_OTH_HH_CO_E!U51</f>
        <v>188687.28224772663</v>
      </c>
      <c r="V51" s="27">
        <f>FC_OTH_HH_SH_E!V51+FC_OTH_HH_SC_E!V51+FC_OTH_HH_WH_E!V51+FC_OTH_HH_CO_E!V51</f>
        <v>186383.63814314053</v>
      </c>
      <c r="W51" s="27">
        <f>FC_OTH_HH_SH_E!W51+FC_OTH_HH_SC_E!W51+FC_OTH_HH_WH_E!W51+FC_OTH_HH_CO_E!W51</f>
        <v>184785.02872816924</v>
      </c>
      <c r="X51" s="27">
        <f>FC_OTH_HH_SH_E!X51+FC_OTH_HH_SC_E!X51+FC_OTH_HH_WH_E!X51+FC_OTH_HH_CO_E!X51</f>
        <v>205039.45029495162</v>
      </c>
      <c r="Y51" s="27">
        <f>FC_OTH_HH_SH_E!Y51+FC_OTH_HH_SC_E!Y51+FC_OTH_HH_WH_E!Y51+FC_OTH_HH_CO_E!Y51</f>
        <v>173310.45382781801</v>
      </c>
      <c r="Z51" s="27">
        <f>FC_OTH_HH_SH_E!Z51+FC_OTH_HH_SC_E!Z51+FC_OTH_HH_WH_E!Z51+FC_OTH_HH_CO_E!Z51</f>
        <v>157048.51340855326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2">SUM(C62:C72)</f>
        <v>138262.8200266482</v>
      </c>
      <c r="D61" s="49">
        <f t="shared" ref="D61:X61" si="33">SUM(D62:D72)</f>
        <v>140052.75492498704</v>
      </c>
      <c r="E61" s="49">
        <f t="shared" si="33"/>
        <v>140971.17190836911</v>
      </c>
      <c r="F61" s="49">
        <f t="shared" si="33"/>
        <v>155854.9012377687</v>
      </c>
      <c r="G61" s="49">
        <f t="shared" si="33"/>
        <v>151772.49837093541</v>
      </c>
      <c r="H61" s="49">
        <f t="shared" si="33"/>
        <v>162529.7397799975</v>
      </c>
      <c r="I61" s="49">
        <f t="shared" si="33"/>
        <v>168063.82965453298</v>
      </c>
      <c r="J61" s="49">
        <f t="shared" si="33"/>
        <v>179603.08721612344</v>
      </c>
      <c r="K61" s="49">
        <f t="shared" si="33"/>
        <v>195186.26349378296</v>
      </c>
      <c r="L61" s="49">
        <f t="shared" si="33"/>
        <v>196547.79585704114</v>
      </c>
      <c r="M61" s="49">
        <f t="shared" si="33"/>
        <v>211559.32677609753</v>
      </c>
      <c r="N61" s="49">
        <f t="shared" si="33"/>
        <v>190451.24042346643</v>
      </c>
      <c r="O61" s="49">
        <f t="shared" si="33"/>
        <v>214935.37688227344</v>
      </c>
      <c r="P61" s="49">
        <f t="shared" si="33"/>
        <v>217127.66166869947</v>
      </c>
      <c r="Q61" s="49">
        <f t="shared" si="33"/>
        <v>191041.54438804608</v>
      </c>
      <c r="R61" s="49">
        <f t="shared" si="33"/>
        <v>199109.16528433887</v>
      </c>
      <c r="S61" s="49">
        <f t="shared" si="33"/>
        <v>196569.51787419667</v>
      </c>
      <c r="T61" s="49">
        <f t="shared" si="33"/>
        <v>198165.59218158314</v>
      </c>
      <c r="U61" s="49">
        <f t="shared" si="33"/>
        <v>207083.8405791157</v>
      </c>
      <c r="V61" s="49">
        <f t="shared" si="33"/>
        <v>205127.43579058719</v>
      </c>
      <c r="W61" s="49">
        <f t="shared" si="33"/>
        <v>197289.35067407318</v>
      </c>
      <c r="X61" s="49">
        <f t="shared" si="33"/>
        <v>217142.14293542877</v>
      </c>
      <c r="Y61" s="49">
        <f t="shared" ref="Y61:Z61" si="34">SUM(Y62:Y72)</f>
        <v>205667.18956730684</v>
      </c>
      <c r="Z61" s="49">
        <f t="shared" si="34"/>
        <v>192673.30664845495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137888.52295679998</v>
      </c>
      <c r="D62" s="52">
        <f>FC_OTH_HH_SH_E!D62+FC_OTH_HH_SC_E!D62+FC_OTH_HH_WH_E!D62+FC_OTH_HH_CO_E!D62</f>
        <v>139727.48348160001</v>
      </c>
      <c r="E62" s="52">
        <f>FC_OTH_HH_SH_E!E62+FC_OTH_HH_SC_E!E62+FC_OTH_HH_WH_E!E62+FC_OTH_HH_CO_E!E62</f>
        <v>140685.1802496</v>
      </c>
      <c r="F62" s="52">
        <f>FC_OTH_HH_SH_E!F62+FC_OTH_HH_SC_E!F62+FC_OTH_HH_WH_E!F62+FC_OTH_HH_CO_E!F62</f>
        <v>155006.6281344</v>
      </c>
      <c r="G62" s="52">
        <f>FC_OTH_HH_SH_E!G62+FC_OTH_HH_SC_E!G62+FC_OTH_HH_WH_E!G62+FC_OTH_HH_CO_E!G62</f>
        <v>150878.34357120001</v>
      </c>
      <c r="H62" s="52">
        <f>FC_OTH_HH_SH_E!H62+FC_OTH_HH_SC_E!H62+FC_OTH_HH_WH_E!H62+FC_OTH_HH_CO_E!H62</f>
        <v>161549.440416</v>
      </c>
      <c r="I62" s="52">
        <f>FC_OTH_HH_SH_E!I62+FC_OTH_HH_SC_E!I62+FC_OTH_HH_WH_E!I62+FC_OTH_HH_CO_E!I62</f>
        <v>166930.27263359999</v>
      </c>
      <c r="J62" s="52">
        <f>FC_OTH_HH_SH_E!J62+FC_OTH_HH_SC_E!J62+FC_OTH_HH_WH_E!J62+FC_OTH_HH_CO_E!J62</f>
        <v>178082.92776959998</v>
      </c>
      <c r="K62" s="52">
        <f>FC_OTH_HH_SH_E!K62+FC_OTH_HH_SC_E!K62+FC_OTH_HH_WH_E!K62+FC_OTH_HH_CO_E!K62</f>
        <v>193730.87099519998</v>
      </c>
      <c r="L62" s="52">
        <f>FC_OTH_HH_SH_E!L62+FC_OTH_HH_SC_E!L62+FC_OTH_HH_WH_E!L62+FC_OTH_HH_CO_E!L62</f>
        <v>194535.03767039999</v>
      </c>
      <c r="M62" s="52">
        <f>FC_OTH_HH_SH_E!M62+FC_OTH_HH_SC_E!M62+FC_OTH_HH_WH_E!M62+FC_OTH_HH_CO_E!M62</f>
        <v>209449.74234239996</v>
      </c>
      <c r="N62" s="52">
        <f>FC_OTH_HH_SH_E!N62+FC_OTH_HH_SC_E!N62+FC_OTH_HH_WH_E!N62+FC_OTH_HH_CO_E!N62</f>
        <v>187994.90868479997</v>
      </c>
      <c r="O62" s="52">
        <f>FC_OTH_HH_SH_E!O62+FC_OTH_HH_SC_E!O62+FC_OTH_HH_WH_E!O62+FC_OTH_HH_CO_E!O62</f>
        <v>212363.92759679994</v>
      </c>
      <c r="P62" s="52">
        <f>FC_OTH_HH_SH_E!P62+FC_OTH_HH_SC_E!P62+FC_OTH_HH_WH_E!P62+FC_OTH_HH_CO_E!P62</f>
        <v>214472.98817279996</v>
      </c>
      <c r="Q62" s="52">
        <f>FC_OTH_HH_SH_E!Q62+FC_OTH_HH_SC_E!Q62+FC_OTH_HH_WH_E!Q62+FC_OTH_HH_CO_E!Q62</f>
        <v>188288.06290560006</v>
      </c>
      <c r="R62" s="52">
        <f>FC_OTH_HH_SH_E!R62+FC_OTH_HH_SC_E!R62+FC_OTH_HH_WH_E!R62+FC_OTH_HH_CO_E!R62</f>
        <v>196169.05889280004</v>
      </c>
      <c r="S62" s="52">
        <f>FC_OTH_HH_SH_E!S62+FC_OTH_HH_SC_E!S62+FC_OTH_HH_WH_E!S62+FC_OTH_HH_CO_E!S62</f>
        <v>193667.47464959999</v>
      </c>
      <c r="T62" s="52">
        <f>FC_OTH_HH_SH_E!T62+FC_OTH_HH_SC_E!T62+FC_OTH_HH_WH_E!T62+FC_OTH_HH_CO_E!T62</f>
        <v>195204.70650239993</v>
      </c>
      <c r="U62" s="52">
        <f>FC_OTH_HH_SH_E!U62+FC_OTH_HH_SC_E!U62+FC_OTH_HH_WH_E!U62+FC_OTH_HH_CO_E!U62</f>
        <v>204007.10117760001</v>
      </c>
      <c r="V62" s="52">
        <f>FC_OTH_HH_SH_E!V62+FC_OTH_HH_SC_E!V62+FC_OTH_HH_WH_E!V62+FC_OTH_HH_CO_E!V62</f>
        <v>202153.97059200003</v>
      </c>
      <c r="W62" s="52">
        <f>FC_OTH_HH_SH_E!W62+FC_OTH_HH_SC_E!W62+FC_OTH_HH_WH_E!W62+FC_OTH_HH_CO_E!W62</f>
        <v>194210.36772480005</v>
      </c>
      <c r="X62" s="52">
        <f>FC_OTH_HH_SH_E!X62+FC_OTH_HH_SC_E!X62+FC_OTH_HH_WH_E!X62+FC_OTH_HH_CO_E!X62</f>
        <v>213393.57822719993</v>
      </c>
      <c r="Y62" s="52">
        <f>FC_OTH_HH_SH_E!Y62+FC_OTH_HH_SC_E!Y62+FC_OTH_HH_WH_E!Y62+FC_OTH_HH_CO_E!Y62</f>
        <v>201839.14920959991</v>
      </c>
      <c r="Z62" s="52">
        <f>FC_OTH_HH_SH_E!Z62+FC_OTH_HH_SC_E!Z62+FC_OTH_HH_WH_E!Z62+FC_OTH_HH_CO_E!Z62</f>
        <v>188617.37408640006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366.34631039999994</v>
      </c>
      <c r="D63" s="52">
        <f>FC_OTH_HH_SH_E!D63+FC_OTH_HH_SC_E!D63+FC_OTH_HH_WH_E!D63+FC_OTH_HH_CO_E!D63</f>
        <v>318.07439999999997</v>
      </c>
      <c r="E63" s="52">
        <f>FC_OTH_HH_SH_E!E63+FC_OTH_HH_SC_E!E63+FC_OTH_HH_WH_E!E63+FC_OTH_HH_CO_E!E63</f>
        <v>279.96091199999995</v>
      </c>
      <c r="F63" s="52">
        <f>FC_OTH_HH_SH_E!F63+FC_OTH_HH_SC_E!F63+FC_OTH_HH_WH_E!F63+FC_OTH_HH_CO_E!F63</f>
        <v>835.90637760000027</v>
      </c>
      <c r="G63" s="52">
        <f>FC_OTH_HH_SH_E!G63+FC_OTH_HH_SC_E!G63+FC_OTH_HH_WH_E!G63+FC_OTH_HH_CO_E!G63</f>
        <v>875.96853120000003</v>
      </c>
      <c r="H63" s="52">
        <f>FC_OTH_HH_SH_E!H63+FC_OTH_HH_SC_E!H63+FC_OTH_HH_WH_E!H63+FC_OTH_HH_CO_E!H63</f>
        <v>935.00830080000014</v>
      </c>
      <c r="I63" s="52">
        <f>FC_OTH_HH_SH_E!I63+FC_OTH_HH_SC_E!I63+FC_OTH_HH_WH_E!I63+FC_OTH_HH_CO_E!I63</f>
        <v>931.69560960000013</v>
      </c>
      <c r="J63" s="52">
        <f>FC_OTH_HH_SH_E!J63+FC_OTH_HH_SC_E!J63+FC_OTH_HH_WH_E!J63+FC_OTH_HH_CO_E!J63</f>
        <v>1206.2425535999996</v>
      </c>
      <c r="K63" s="52">
        <f>FC_OTH_HH_SH_E!K63+FC_OTH_HH_SC_E!K63+FC_OTH_HH_WH_E!K63+FC_OTH_HH_CO_E!K63</f>
        <v>1111.3252416000003</v>
      </c>
      <c r="L63" s="52">
        <f>FC_OTH_HH_SH_E!L63+FC_OTH_HH_SC_E!L63+FC_OTH_HH_WH_E!L63+FC_OTH_HH_CO_E!L63</f>
        <v>1532.8018944</v>
      </c>
      <c r="M63" s="52">
        <f>FC_OTH_HH_SH_E!M63+FC_OTH_HH_SC_E!M63+FC_OTH_HH_WH_E!M63+FC_OTH_HH_CO_E!M63</f>
        <v>1520.5111487999998</v>
      </c>
      <c r="N63" s="52">
        <f>FC_OTH_HH_SH_E!N63+FC_OTH_HH_SC_E!N63+FC_OTH_HH_WH_E!N63+FC_OTH_HH_CO_E!N63</f>
        <v>1952.9024256</v>
      </c>
      <c r="O63" s="52">
        <f>FC_OTH_HH_SH_E!O63+FC_OTH_HH_SC_E!O63+FC_OTH_HH_WH_E!O63+FC_OTH_HH_CO_E!O63</f>
        <v>1949.9909183999987</v>
      </c>
      <c r="P63" s="52">
        <f>FC_OTH_HH_SH_E!P63+FC_OTH_HH_SC_E!P63+FC_OTH_HH_WH_E!P63+FC_OTH_HH_CO_E!P63</f>
        <v>1967.7018815999998</v>
      </c>
      <c r="Q63" s="52">
        <f>FC_OTH_HH_SH_E!Q63+FC_OTH_HH_SC_E!Q63+FC_OTH_HH_WH_E!Q63+FC_OTH_HH_CO_E!Q63</f>
        <v>1968.3300671999996</v>
      </c>
      <c r="R63" s="52">
        <f>FC_OTH_HH_SH_E!R63+FC_OTH_HH_SC_E!R63+FC_OTH_HH_WH_E!R63+FC_OTH_HH_CO_E!R63</f>
        <v>2075.7219839999989</v>
      </c>
      <c r="S63" s="52">
        <f>FC_OTH_HH_SH_E!S63+FC_OTH_HH_SC_E!S63+FC_OTH_HH_WH_E!S63+FC_OTH_HH_CO_E!S63</f>
        <v>1937.9735423999994</v>
      </c>
      <c r="T63" s="52">
        <f>FC_OTH_HH_SH_E!T63+FC_OTH_HH_SC_E!T63+FC_OTH_HH_WH_E!T63+FC_OTH_HH_CO_E!T63</f>
        <v>1937.6211455999994</v>
      </c>
      <c r="U63" s="52">
        <f>FC_OTH_HH_SH_E!U63+FC_OTH_HH_SC_E!U63+FC_OTH_HH_WH_E!U63+FC_OTH_HH_CO_E!U63</f>
        <v>2081.4526656000007</v>
      </c>
      <c r="V63" s="52">
        <f>FC_OTH_HH_SH_E!V63+FC_OTH_HH_SC_E!V63+FC_OTH_HH_WH_E!V63+FC_OTH_HH_CO_E!V63</f>
        <v>1869.5367936000005</v>
      </c>
      <c r="W63" s="52">
        <f>FC_OTH_HH_SH_E!W63+FC_OTH_HH_SC_E!W63+FC_OTH_HH_WH_E!W63+FC_OTH_HH_CO_E!W63</f>
        <v>1778.7373632000006</v>
      </c>
      <c r="X63" s="52">
        <f>FC_OTH_HH_SH_E!X63+FC_OTH_HH_SC_E!X63+FC_OTH_HH_WH_E!X63+FC_OTH_HH_CO_E!X63</f>
        <v>1642.2013440000007</v>
      </c>
      <c r="Y63" s="52">
        <f>FC_OTH_HH_SH_E!Y63+FC_OTH_HH_SC_E!Y63+FC_OTH_HH_WH_E!Y63+FC_OTH_HH_CO_E!Y63</f>
        <v>1543.7963519999996</v>
      </c>
      <c r="Z63" s="52">
        <f>FC_OTH_HH_SH_E!Z63+FC_OTH_HH_SC_E!Z63+FC_OTH_HH_WH_E!Z63+FC_OTH_HH_CO_E!Z63</f>
        <v>1555.6891392000007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7.950759448237287</v>
      </c>
      <c r="D64" s="52">
        <f>FC_OTH_HH_SH_E!D64+FC_OTH_HH_SC_E!D64+FC_OTH_HH_WH_E!D64+FC_OTH_HH_CO_E!D64</f>
        <v>7.1970433870142623</v>
      </c>
      <c r="E64" s="52">
        <f>FC_OTH_HH_SH_E!E64+FC_OTH_HH_SC_E!E64+FC_OTH_HH_WH_E!E64+FC_OTH_HH_CO_E!E64</f>
        <v>6.0307467691015857</v>
      </c>
      <c r="F64" s="52">
        <f>FC_OTH_HH_SH_E!F64+FC_OTH_HH_SC_E!F64+FC_OTH_HH_WH_E!F64+FC_OTH_HH_CO_E!F64</f>
        <v>12.366725768688458</v>
      </c>
      <c r="G64" s="52">
        <f>FC_OTH_HH_SH_E!G64+FC_OTH_HH_SC_E!G64+FC_OTH_HH_WH_E!G64+FC_OTH_HH_CO_E!G64</f>
        <v>18.186268535414303</v>
      </c>
      <c r="H64" s="52">
        <f>FC_OTH_HH_SH_E!H64+FC_OTH_HH_SC_E!H64+FC_OTH_HH_WH_E!H64+FC_OTH_HH_CO_E!H64</f>
        <v>33.803111837495912</v>
      </c>
      <c r="I64" s="52">
        <f>FC_OTH_HH_SH_E!I64+FC_OTH_HH_SC_E!I64+FC_OTH_HH_WH_E!I64+FC_OTH_HH_CO_E!I64</f>
        <v>68.016727653023153</v>
      </c>
      <c r="J64" s="52">
        <f>FC_OTH_HH_SH_E!J64+FC_OTH_HH_SC_E!J64+FC_OTH_HH_WH_E!J64+FC_OTH_HH_CO_E!J64</f>
        <v>169.84170332347145</v>
      </c>
      <c r="K64" s="52">
        <f>FC_OTH_HH_SH_E!K64+FC_OTH_HH_SC_E!K64+FC_OTH_HH_WH_E!K64+FC_OTH_HH_CO_E!K64</f>
        <v>304.2141697829905</v>
      </c>
      <c r="L64" s="52">
        <f>FC_OTH_HH_SH_E!L64+FC_OTH_HH_SC_E!L64+FC_OTH_HH_WH_E!L64+FC_OTH_HH_CO_E!L64</f>
        <v>406.03195400111582</v>
      </c>
      <c r="M64" s="52">
        <f>FC_OTH_HH_SH_E!M64+FC_OTH_HH_SC_E!M64+FC_OTH_HH_WH_E!M64+FC_OTH_HH_CO_E!M64</f>
        <v>472.22080713758089</v>
      </c>
      <c r="N64" s="52">
        <f>FC_OTH_HH_SH_E!N64+FC_OTH_HH_SC_E!N64+FC_OTH_HH_WH_E!N64+FC_OTH_HH_CO_E!N64</f>
        <v>417.07596762643226</v>
      </c>
      <c r="O64" s="52">
        <f>FC_OTH_HH_SH_E!O64+FC_OTH_HH_SC_E!O64+FC_OTH_HH_WH_E!O64+FC_OTH_HH_CO_E!O64</f>
        <v>539.94482419349413</v>
      </c>
      <c r="P64" s="52">
        <f>FC_OTH_HH_SH_E!P64+FC_OTH_HH_SC_E!P64+FC_OTH_HH_WH_E!P64+FC_OTH_HH_CO_E!P64</f>
        <v>628.77721253951904</v>
      </c>
      <c r="Q64" s="52">
        <f>FC_OTH_HH_SH_E!Q64+FC_OTH_HH_SC_E!Q64+FC_OTH_HH_WH_E!Q64+FC_OTH_HH_CO_E!Q64</f>
        <v>731.33040004603254</v>
      </c>
      <c r="R64" s="52">
        <f>FC_OTH_HH_SH_E!R64+FC_OTH_HH_SC_E!R64+FC_OTH_HH_WH_E!R64+FC_OTH_HH_CO_E!R64</f>
        <v>809.52170209880683</v>
      </c>
      <c r="S64" s="52">
        <f>FC_OTH_HH_SH_E!S64+FC_OTH_HH_SC_E!S64+FC_OTH_HH_WH_E!S64+FC_OTH_HH_CO_E!S64</f>
        <v>907.8919341966855</v>
      </c>
      <c r="T64" s="52">
        <f>FC_OTH_HH_SH_E!T64+FC_OTH_HH_SC_E!T64+FC_OTH_HH_WH_E!T64+FC_OTH_HH_CO_E!T64</f>
        <v>959.95413726324807</v>
      </c>
      <c r="U64" s="52">
        <f>FC_OTH_HH_SH_E!U64+FC_OTH_HH_SC_E!U64+FC_OTH_HH_WH_E!U64+FC_OTH_HH_CO_E!U64</f>
        <v>924.42016567567669</v>
      </c>
      <c r="V64" s="52">
        <f>FC_OTH_HH_SH_E!V64+FC_OTH_HH_SC_E!V64+FC_OTH_HH_WH_E!V64+FC_OTH_HH_CO_E!V64</f>
        <v>1029.0573949071297</v>
      </c>
      <c r="W64" s="52">
        <f>FC_OTH_HH_SH_E!W64+FC_OTH_HH_SC_E!W64+FC_OTH_HH_WH_E!W64+FC_OTH_HH_CO_E!W64</f>
        <v>1178.0641089531316</v>
      </c>
      <c r="X64" s="52">
        <f>FC_OTH_HH_SH_E!X64+FC_OTH_HH_SC_E!X64+FC_OTH_HH_WH_E!X64+FC_OTH_HH_CO_E!X64</f>
        <v>1957.6018141488432</v>
      </c>
      <c r="Y64" s="52">
        <f>FC_OTH_HH_SH_E!Y64+FC_OTH_HH_SC_E!Y64+FC_OTH_HH_WH_E!Y64+FC_OTH_HH_CO_E!Y64</f>
        <v>2165.5320055469479</v>
      </c>
      <c r="Z64" s="52">
        <f>FC_OTH_HH_SH_E!Z64+FC_OTH_HH_SC_E!Z64+FC_OTH_HH_WH_E!Z64+FC_OTH_HH_CO_E!Z64</f>
        <v>2395.3260193348847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11.159920799999998</v>
      </c>
      <c r="I67" s="52">
        <f>FC_OTH_HH_SH_E!I67+FC_OTH_HH_SC_E!I67+FC_OTH_HH_WH_E!I67+FC_OTH_HH_CO_E!I67</f>
        <v>13.474995840000002</v>
      </c>
      <c r="J67" s="52">
        <f>FC_OTH_HH_SH_E!J67+FC_OTH_HH_SC_E!J67+FC_OTH_HH_WH_E!J67+FC_OTH_HH_CO_E!J67</f>
        <v>16.05744</v>
      </c>
      <c r="K67" s="52">
        <f>FC_OTH_HH_SH_E!K67+FC_OTH_HH_SC_E!K67+FC_OTH_HH_WH_E!K67+FC_OTH_HH_CO_E!K67</f>
        <v>19.412425440000007</v>
      </c>
      <c r="L67" s="52">
        <f>FC_OTH_HH_SH_E!L67+FC_OTH_HH_SC_E!L67+FC_OTH_HH_WH_E!L67+FC_OTH_HH_CO_E!L67</f>
        <v>19.411151040000018</v>
      </c>
      <c r="M67" s="52">
        <f>FC_OTH_HH_SH_E!M67+FC_OTH_HH_SC_E!M67+FC_OTH_HH_WH_E!M67+FC_OTH_HH_CO_E!M67</f>
        <v>30.205064159999992</v>
      </c>
      <c r="N67" s="52">
        <f>FC_OTH_HH_SH_E!N67+FC_OTH_HH_SC_E!N67+FC_OTH_HH_WH_E!N67+FC_OTH_HH_CO_E!N67</f>
        <v>33.023782080000018</v>
      </c>
      <c r="O67" s="52">
        <f>FC_OTH_HH_SH_E!O67+FC_OTH_HH_SC_E!O67+FC_OTH_HH_WH_E!O67+FC_OTH_HH_CO_E!O67</f>
        <v>33.850867679999986</v>
      </c>
      <c r="P67" s="52">
        <f>FC_OTH_HH_SH_E!P67+FC_OTH_HH_SC_E!P67+FC_OTH_HH_WH_E!P67+FC_OTH_HH_CO_E!P67</f>
        <v>30.168871199999998</v>
      </c>
      <c r="Q67" s="52">
        <f>FC_OTH_HH_SH_E!Q67+FC_OTH_HH_SC_E!Q67+FC_OTH_HH_WH_E!Q67+FC_OTH_HH_CO_E!Q67</f>
        <v>28.598045760000012</v>
      </c>
      <c r="R67" s="52">
        <f>FC_OTH_HH_SH_E!R67+FC_OTH_HH_SC_E!R67+FC_OTH_HH_WH_E!R67+FC_OTH_HH_CO_E!R67</f>
        <v>26.565632640000015</v>
      </c>
      <c r="S67" s="52">
        <f>FC_OTH_HH_SH_E!S67+FC_OTH_HH_SC_E!S67+FC_OTH_HH_WH_E!S67+FC_OTH_HH_CO_E!S67</f>
        <v>24.507731520000007</v>
      </c>
      <c r="T67" s="52">
        <f>FC_OTH_HH_SH_E!T67+FC_OTH_HH_SC_E!T67+FC_OTH_HH_WH_E!T67+FC_OTH_HH_CO_E!T67</f>
        <v>25.516036800000002</v>
      </c>
      <c r="U67" s="52">
        <f>FC_OTH_HH_SH_E!U67+FC_OTH_HH_SC_E!U67+FC_OTH_HH_WH_E!U67+FC_OTH_HH_CO_E!U67</f>
        <v>29.250793439999988</v>
      </c>
      <c r="V67" s="52">
        <f>FC_OTH_HH_SH_E!V67+FC_OTH_HH_SC_E!V67+FC_OTH_HH_WH_E!V67+FC_OTH_HH_CO_E!V67</f>
        <v>25.260901920000013</v>
      </c>
      <c r="W67" s="52">
        <f>FC_OTH_HH_SH_E!W67+FC_OTH_HH_SC_E!W67+FC_OTH_HH_WH_E!W67+FC_OTH_HH_CO_E!W67</f>
        <v>30.695453279999992</v>
      </c>
      <c r="X67" s="52">
        <f>FC_OTH_HH_SH_E!X67+FC_OTH_HH_SC_E!X67+FC_OTH_HH_WH_E!X67+FC_OTH_HH_CO_E!X67</f>
        <v>32.122271520000005</v>
      </c>
      <c r="Y67" s="52">
        <f>FC_OTH_HH_SH_E!Y67+FC_OTH_HH_SC_E!Y67+FC_OTH_HH_WH_E!Y67+FC_OTH_HH_CO_E!Y67</f>
        <v>38.746602719999977</v>
      </c>
      <c r="Z67" s="52">
        <f>FC_OTH_HH_SH_E!Z67+FC_OTH_HH_SC_E!Z67+FC_OTH_HH_WH_E!Z67+FC_OTH_HH_CO_E!Z67</f>
        <v>46.079245440000022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5.3015039999999979E-2</v>
      </c>
      <c r="I68" s="52">
        <f>FC_OTH_HH_SH_E!I68+FC_OTH_HH_SC_E!I68+FC_OTH_HH_WH_E!I68+FC_OTH_HH_CO_E!I68</f>
        <v>0.28164240000000007</v>
      </c>
      <c r="J68" s="52">
        <f>FC_OTH_HH_SH_E!J68+FC_OTH_HH_SC_E!J68+FC_OTH_HH_WH_E!J68+FC_OTH_HH_CO_E!J68</f>
        <v>0.48682080000000022</v>
      </c>
      <c r="K68" s="52">
        <f>FC_OTH_HH_SH_E!K68+FC_OTH_HH_SC_E!K68+FC_OTH_HH_WH_E!K68+FC_OTH_HH_CO_E!K68</f>
        <v>3.0904199999999986</v>
      </c>
      <c r="L68" s="52">
        <f>FC_OTH_HH_SH_E!L68+FC_OTH_HH_SC_E!L68+FC_OTH_HH_WH_E!L68+FC_OTH_HH_CO_E!L68</f>
        <v>3.3348499200000008</v>
      </c>
      <c r="M68" s="52">
        <f>FC_OTH_HH_SH_E!M68+FC_OTH_HH_SC_E!M68+FC_OTH_HH_WH_E!M68+FC_OTH_HH_CO_E!M68</f>
        <v>22.853305440000014</v>
      </c>
      <c r="N68" s="52">
        <f>FC_OTH_HH_SH_E!N68+FC_OTH_HH_SC_E!N68+FC_OTH_HH_WH_E!N68+FC_OTH_HH_CO_E!N68</f>
        <v>9.0375350400000052</v>
      </c>
      <c r="O68" s="52">
        <f>FC_OTH_HH_SH_E!O68+FC_OTH_HH_SC_E!O68+FC_OTH_HH_WH_E!O68+FC_OTH_HH_CO_E!O68</f>
        <v>17.114937119999997</v>
      </c>
      <c r="P68" s="52">
        <f>FC_OTH_HH_SH_E!P68+FC_OTH_HH_SC_E!P68+FC_OTH_HH_WH_E!P68+FC_OTH_HH_CO_E!P68</f>
        <v>9.4935153599999964</v>
      </c>
      <c r="Q68" s="52">
        <f>FC_OTH_HH_SH_E!Q68+FC_OTH_HH_SC_E!Q68+FC_OTH_HH_WH_E!Q68+FC_OTH_HH_CO_E!Q68</f>
        <v>8.0361115200000022</v>
      </c>
      <c r="R68" s="52">
        <f>FC_OTH_HH_SH_E!R68+FC_OTH_HH_SC_E!R68+FC_OTH_HH_WH_E!R68+FC_OTH_HH_CO_E!R68</f>
        <v>8.6062780799999992</v>
      </c>
      <c r="S68" s="52">
        <f>FC_OTH_HH_SH_E!S68+FC_OTH_HH_SC_E!S68+FC_OTH_HH_WH_E!S68+FC_OTH_HH_CO_E!S68</f>
        <v>9.6698923199999989</v>
      </c>
      <c r="T68" s="52">
        <f>FC_OTH_HH_SH_E!T68+FC_OTH_HH_SC_E!T68+FC_OTH_HH_WH_E!T68+FC_OTH_HH_CO_E!T68</f>
        <v>13.063619519999998</v>
      </c>
      <c r="U68" s="52">
        <f>FC_OTH_HH_SH_E!U68+FC_OTH_HH_SC_E!U68+FC_OTH_HH_WH_E!U68+FC_OTH_HH_CO_E!U68</f>
        <v>13.053169439999998</v>
      </c>
      <c r="V68" s="52">
        <f>FC_OTH_HH_SH_E!V68+FC_OTH_HH_SC_E!V68+FC_OTH_HH_WH_E!V68+FC_OTH_HH_CO_E!V68</f>
        <v>10.24948944</v>
      </c>
      <c r="W68" s="52">
        <f>FC_OTH_HH_SH_E!W68+FC_OTH_HH_SC_E!W68+FC_OTH_HH_WH_E!W68+FC_OTH_HH_CO_E!W68</f>
        <v>13.839729119999996</v>
      </c>
      <c r="X68" s="52">
        <f>FC_OTH_HH_SH_E!X68+FC_OTH_HH_SC_E!X68+FC_OTH_HH_WH_E!X68+FC_OTH_HH_CO_E!X68</f>
        <v>15.063153119999997</v>
      </c>
      <c r="Y68" s="52">
        <f>FC_OTH_HH_SH_E!Y68+FC_OTH_HH_SC_E!Y68+FC_OTH_HH_WH_E!Y68+FC_OTH_HH_CO_E!Y68</f>
        <v>6.1976620799999997</v>
      </c>
      <c r="Z68" s="52">
        <f>FC_OTH_HH_SH_E!Z68+FC_OTH_HH_SC_E!Z68+FC_OTH_HH_WH_E!Z68+FC_OTH_HH_CO_E!Z68</f>
        <v>6.0732806400000081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0.27501551999999996</v>
      </c>
      <c r="I69" s="52">
        <f>FC_OTH_HH_SH_E!I69+FC_OTH_HH_SC_E!I69+FC_OTH_HH_WH_E!I69+FC_OTH_HH_CO_E!I69</f>
        <v>114.29838720000001</v>
      </c>
      <c r="J69" s="52">
        <f>FC_OTH_HH_SH_E!J69+FC_OTH_HH_SC_E!J69+FC_OTH_HH_WH_E!J69+FC_OTH_HH_CO_E!J69</f>
        <v>118.90891151999999</v>
      </c>
      <c r="K69" s="52">
        <f>FC_OTH_HH_SH_E!K69+FC_OTH_HH_SC_E!K69+FC_OTH_HH_WH_E!K69+FC_OTH_HH_CO_E!K69</f>
        <v>7.43841792</v>
      </c>
      <c r="L69" s="52">
        <f>FC_OTH_HH_SH_E!L69+FC_OTH_HH_SC_E!L69+FC_OTH_HH_WH_E!L69+FC_OTH_HH_CO_E!L69</f>
        <v>8.7665976000000043</v>
      </c>
      <c r="M69" s="52">
        <f>FC_OTH_HH_SH_E!M69+FC_OTH_HH_SC_E!M69+FC_OTH_HH_WH_E!M69+FC_OTH_HH_CO_E!M69</f>
        <v>6.482108160000001</v>
      </c>
      <c r="N69" s="52">
        <f>FC_OTH_HH_SH_E!N69+FC_OTH_HH_SC_E!N69+FC_OTH_HH_WH_E!N69+FC_OTH_HH_CO_E!N69</f>
        <v>4.3767993600000032</v>
      </c>
      <c r="O69" s="52">
        <f>FC_OTH_HH_SH_E!O69+FC_OTH_HH_SC_E!O69+FC_OTH_HH_WH_E!O69+FC_OTH_HH_CO_E!O69</f>
        <v>15.058310399999993</v>
      </c>
      <c r="P69" s="52">
        <f>FC_OTH_HH_SH_E!P69+FC_OTH_HH_SC_E!P69+FC_OTH_HH_WH_E!P69+FC_OTH_HH_CO_E!P69</f>
        <v>13.981442399999999</v>
      </c>
      <c r="Q69" s="52">
        <f>FC_OTH_HH_SH_E!Q69+FC_OTH_HH_SC_E!Q69+FC_OTH_HH_WH_E!Q69+FC_OTH_HH_CO_E!Q69</f>
        <v>12.946629600000001</v>
      </c>
      <c r="R69" s="52">
        <f>FC_OTH_HH_SH_E!R69+FC_OTH_HH_SC_E!R69+FC_OTH_HH_WH_E!R69+FC_OTH_HH_CO_E!R69</f>
        <v>15.342246720000015</v>
      </c>
      <c r="S69" s="52">
        <f>FC_OTH_HH_SH_E!S69+FC_OTH_HH_SC_E!S69+FC_OTH_HH_WH_E!S69+FC_OTH_HH_CO_E!S69</f>
        <v>18.14159376000001</v>
      </c>
      <c r="T69" s="52">
        <f>FC_OTH_HH_SH_E!T69+FC_OTH_HH_SC_E!T69+FC_OTH_HH_WH_E!T69+FC_OTH_HH_CO_E!T69</f>
        <v>18.930192480000006</v>
      </c>
      <c r="U69" s="52">
        <f>FC_OTH_HH_SH_E!U69+FC_OTH_HH_SC_E!U69+FC_OTH_HH_WH_E!U69+FC_OTH_HH_CO_E!U69</f>
        <v>21.59776655999999</v>
      </c>
      <c r="V69" s="52">
        <f>FC_OTH_HH_SH_E!V69+FC_OTH_HH_SC_E!V69+FC_OTH_HH_WH_E!V69+FC_OTH_HH_CO_E!V69</f>
        <v>32.630757119999998</v>
      </c>
      <c r="W69" s="52">
        <f>FC_OTH_HH_SH_E!W69+FC_OTH_HH_SC_E!W69+FC_OTH_HH_WH_E!W69+FC_OTH_HH_CO_E!W69</f>
        <v>70.193442239999996</v>
      </c>
      <c r="X69" s="52">
        <f>FC_OTH_HH_SH_E!X69+FC_OTH_HH_SC_E!X69+FC_OTH_HH_WH_E!X69+FC_OTH_HH_CO_E!X69</f>
        <v>97.026698880000012</v>
      </c>
      <c r="Y69" s="52">
        <f>FC_OTH_HH_SH_E!Y69+FC_OTH_HH_SC_E!Y69+FC_OTH_HH_WH_E!Y69+FC_OTH_HH_CO_E!Y69</f>
        <v>69.531518879999922</v>
      </c>
      <c r="Z69" s="52">
        <f>FC_OTH_HH_SH_E!Z69+FC_OTH_HH_SC_E!Z69+FC_OTH_HH_WH_E!Z69+FC_OTH_HH_CO_E!Z69</f>
        <v>49.471443360000016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5.7896582399999978</v>
      </c>
      <c r="J72" s="55">
        <f>FC_OTH_HH_SH_E!J72+FC_OTH_HH_SC_E!J72+FC_OTH_HH_WH_E!J72+FC_OTH_HH_CO_E!J72</f>
        <v>8.6220172799999997</v>
      </c>
      <c r="K72" s="55">
        <f>FC_OTH_HH_SH_E!K72+FC_OTH_HH_SC_E!K72+FC_OTH_HH_WH_E!K72+FC_OTH_HH_CO_E!K72</f>
        <v>9.9118238400000003</v>
      </c>
      <c r="L72" s="55">
        <f>FC_OTH_HH_SH_E!L72+FC_OTH_HH_SC_E!L72+FC_OTH_HH_WH_E!L72+FC_OTH_HH_CO_E!L72</f>
        <v>42.411739679999982</v>
      </c>
      <c r="M72" s="55">
        <f>FC_OTH_HH_SH_E!M72+FC_OTH_HH_SC_E!M72+FC_OTH_HH_WH_E!M72+FC_OTH_HH_CO_E!M72</f>
        <v>57.311999999999983</v>
      </c>
      <c r="N72" s="55">
        <f>FC_OTH_HH_SH_E!N72+FC_OTH_HH_SC_E!N72+FC_OTH_HH_WH_E!N72+FC_OTH_HH_CO_E!N72</f>
        <v>39.915228959999993</v>
      </c>
      <c r="O72" s="55">
        <f>FC_OTH_HH_SH_E!O72+FC_OTH_HH_SC_E!O72+FC_OTH_HH_WH_E!O72+FC_OTH_HH_CO_E!O72</f>
        <v>15.489427679999995</v>
      </c>
      <c r="P72" s="55">
        <f>FC_OTH_HH_SH_E!P72+FC_OTH_HH_SC_E!P72+FC_OTH_HH_WH_E!P72+FC_OTH_HH_CO_E!P72</f>
        <v>4.5505727999999968</v>
      </c>
      <c r="Q72" s="55">
        <f>FC_OTH_HH_SH_E!Q72+FC_OTH_HH_SC_E!Q72+FC_OTH_HH_WH_E!Q72+FC_OTH_HH_CO_E!Q72</f>
        <v>4.2402283200000008</v>
      </c>
      <c r="R72" s="55">
        <f>FC_OTH_HH_SH_E!R72+FC_OTH_HH_SC_E!R72+FC_OTH_HH_WH_E!R72+FC_OTH_HH_CO_E!R72</f>
        <v>4.348548000000001</v>
      </c>
      <c r="S72" s="55">
        <f>FC_OTH_HH_SH_E!S72+FC_OTH_HH_SC_E!S72+FC_OTH_HH_WH_E!S72+FC_OTH_HH_CO_E!S72</f>
        <v>3.858530400000002</v>
      </c>
      <c r="T72" s="55">
        <f>FC_OTH_HH_SH_E!T72+FC_OTH_HH_SC_E!T72+FC_OTH_HH_WH_E!T72+FC_OTH_HH_CO_E!T72</f>
        <v>5.8005475199999958</v>
      </c>
      <c r="U72" s="55">
        <f>FC_OTH_HH_SH_E!U72+FC_OTH_HH_SC_E!U72+FC_OTH_HH_WH_E!U72+FC_OTH_HH_CO_E!U72</f>
        <v>6.9648408000000046</v>
      </c>
      <c r="V72" s="55">
        <f>FC_OTH_HH_SH_E!V72+FC_OTH_HH_SC_E!V72+FC_OTH_HH_WH_E!V72+FC_OTH_HH_CO_E!V72</f>
        <v>6.7298615999999951</v>
      </c>
      <c r="W72" s="55">
        <f>FC_OTH_HH_SH_E!W72+FC_OTH_HH_SC_E!W72+FC_OTH_HH_WH_E!W72+FC_OTH_HH_CO_E!W72</f>
        <v>7.4528524800000016</v>
      </c>
      <c r="X72" s="55">
        <f>FC_OTH_HH_SH_E!X72+FC_OTH_HH_SC_E!X72+FC_OTH_HH_WH_E!X72+FC_OTH_HH_CO_E!X72</f>
        <v>4.5494265599999943</v>
      </c>
      <c r="Y72" s="55">
        <f>FC_OTH_HH_SH_E!Y72+FC_OTH_HH_SC_E!Y72+FC_OTH_HH_WH_E!Y72+FC_OTH_HH_CO_E!Y72</f>
        <v>4.2362164799999951</v>
      </c>
      <c r="Z72" s="55">
        <f>FC_OTH_HH_SH_E!Z72+FC_OTH_HH_SC_E!Z72+FC_OTH_HH_WH_E!Z72+FC_OTH_HH_CO_E!Z72</f>
        <v>3.2934340799999986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333109.93515837286</v>
      </c>
      <c r="D2" s="21">
        <f t="shared" ref="D2:X2" si="0">SUM(D3,D17,D22,D25,D26,D51,D52)</f>
        <v>357707.28460305394</v>
      </c>
      <c r="E2" s="21">
        <f t="shared" si="0"/>
        <v>341139.10692003043</v>
      </c>
      <c r="F2" s="21">
        <f t="shared" si="0"/>
        <v>350162.35670324531</v>
      </c>
      <c r="G2" s="21">
        <f t="shared" si="0"/>
        <v>346747.91765230987</v>
      </c>
      <c r="H2" s="21">
        <f t="shared" si="0"/>
        <v>346414.72201858973</v>
      </c>
      <c r="I2" s="21">
        <f t="shared" si="0"/>
        <v>340326.93609349459</v>
      </c>
      <c r="J2" s="21">
        <f t="shared" si="0"/>
        <v>289480.36494188313</v>
      </c>
      <c r="K2" s="21">
        <f t="shared" si="0"/>
        <v>319034.73061102844</v>
      </c>
      <c r="L2" s="21">
        <f t="shared" si="0"/>
        <v>309741.334180712</v>
      </c>
      <c r="M2" s="21">
        <f t="shared" si="0"/>
        <v>330201.90804676129</v>
      </c>
      <c r="N2" s="21">
        <f t="shared" si="0"/>
        <v>284187.32118571177</v>
      </c>
      <c r="O2" s="21">
        <f t="shared" si="0"/>
        <v>295676.65170557954</v>
      </c>
      <c r="P2" s="21">
        <f t="shared" si="0"/>
        <v>300919.99521024164</v>
      </c>
      <c r="Q2" s="21">
        <f t="shared" si="0"/>
        <v>245165.38300801508</v>
      </c>
      <c r="R2" s="21">
        <f t="shared" si="0"/>
        <v>261866.48419415596</v>
      </c>
      <c r="S2" s="21">
        <f t="shared" si="0"/>
        <v>271070.08163263189</v>
      </c>
      <c r="T2" s="21">
        <f t="shared" si="0"/>
        <v>266797.64030905906</v>
      </c>
      <c r="U2" s="21">
        <f t="shared" si="0"/>
        <v>256763.41739309809</v>
      </c>
      <c r="V2" s="21">
        <f t="shared" si="0"/>
        <v>249586.87018966174</v>
      </c>
      <c r="W2" s="21">
        <f t="shared" si="0"/>
        <v>251798.17479590865</v>
      </c>
      <c r="X2" s="21">
        <f t="shared" si="0"/>
        <v>257317.56785740965</v>
      </c>
      <c r="Y2" s="21">
        <f t="shared" ref="Y2:Z2" si="1">SUM(Y3,Y17,Y22,Y25,Y26,Y51,Y52)</f>
        <v>229954.6222948067</v>
      </c>
      <c r="Z2" s="21">
        <f t="shared" si="1"/>
        <v>209270.73528787267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30318.928081403341</v>
      </c>
      <c r="D3" s="24">
        <f t="shared" si="2"/>
        <v>31730.236419324978</v>
      </c>
      <c r="E3" s="24">
        <f t="shared" si="2"/>
        <v>32413.872718667073</v>
      </c>
      <c r="F3" s="24">
        <f t="shared" si="2"/>
        <v>31662.491945281392</v>
      </c>
      <c r="G3" s="24">
        <f t="shared" si="2"/>
        <v>31832.729851405249</v>
      </c>
      <c r="H3" s="24">
        <f t="shared" si="2"/>
        <v>32958.133606935655</v>
      </c>
      <c r="I3" s="24">
        <f t="shared" si="2"/>
        <v>36630.543151367368</v>
      </c>
      <c r="J3" s="24">
        <f t="shared" si="2"/>
        <v>32561.981817182757</v>
      </c>
      <c r="K3" s="24">
        <f t="shared" si="2"/>
        <v>34579.937353709734</v>
      </c>
      <c r="L3" s="24">
        <f t="shared" si="2"/>
        <v>35328.093236207569</v>
      </c>
      <c r="M3" s="24">
        <f t="shared" si="2"/>
        <v>41547.15784127832</v>
      </c>
      <c r="N3" s="24">
        <f t="shared" si="2"/>
        <v>35871.340761186708</v>
      </c>
      <c r="O3" s="24">
        <f t="shared" si="2"/>
        <v>36859.000128616608</v>
      </c>
      <c r="P3" s="24">
        <f t="shared" si="2"/>
        <v>35435.798156604556</v>
      </c>
      <c r="Q3" s="24">
        <f t="shared" si="2"/>
        <v>31359.192826683553</v>
      </c>
      <c r="R3" s="24">
        <f t="shared" si="2"/>
        <v>30973.167131491908</v>
      </c>
      <c r="S3" s="24">
        <f t="shared" si="2"/>
        <v>32232.206887067172</v>
      </c>
      <c r="T3" s="24">
        <f t="shared" si="2"/>
        <v>32314.850103838398</v>
      </c>
      <c r="U3" s="24">
        <f t="shared" si="2"/>
        <v>30301.330064904407</v>
      </c>
      <c r="V3" s="24">
        <f t="shared" si="2"/>
        <v>24281.805290009434</v>
      </c>
      <c r="W3" s="24">
        <f t="shared" si="2"/>
        <v>24771.068971669349</v>
      </c>
      <c r="X3" s="24">
        <f t="shared" si="2"/>
        <v>23678.253346638667</v>
      </c>
      <c r="Y3" s="24">
        <f t="shared" ref="Y3:Z3" si="3">SUM(Y4,Y8,Y11)</f>
        <v>20391.748066068303</v>
      </c>
      <c r="Z3" s="24">
        <f t="shared" si="3"/>
        <v>19158.203555846252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18482.172909356206</v>
      </c>
      <c r="D4" s="19">
        <f t="shared" si="4"/>
        <v>20385.91926001594</v>
      </c>
      <c r="E4" s="19">
        <f t="shared" si="4"/>
        <v>22180.56755190796</v>
      </c>
      <c r="F4" s="19">
        <f t="shared" si="4"/>
        <v>22251.061034419527</v>
      </c>
      <c r="G4" s="19">
        <f t="shared" si="4"/>
        <v>23452.266284740715</v>
      </c>
      <c r="H4" s="19">
        <f t="shared" si="4"/>
        <v>25870.270069839658</v>
      </c>
      <c r="I4" s="19">
        <f t="shared" si="4"/>
        <v>28908.233106006912</v>
      </c>
      <c r="J4" s="19">
        <f t="shared" si="4"/>
        <v>26641.862895013466</v>
      </c>
      <c r="K4" s="19">
        <f t="shared" si="4"/>
        <v>27948.050667259464</v>
      </c>
      <c r="L4" s="19">
        <f t="shared" si="4"/>
        <v>28435.91195028551</v>
      </c>
      <c r="M4" s="19">
        <f t="shared" si="4"/>
        <v>32505.183050493622</v>
      </c>
      <c r="N4" s="19">
        <f t="shared" si="4"/>
        <v>27594.858263740498</v>
      </c>
      <c r="O4" s="19">
        <f t="shared" si="4"/>
        <v>29294.803950167861</v>
      </c>
      <c r="P4" s="19">
        <f t="shared" si="4"/>
        <v>27721.913511141309</v>
      </c>
      <c r="Q4" s="19">
        <f t="shared" si="4"/>
        <v>25162.469365085042</v>
      </c>
      <c r="R4" s="19">
        <f t="shared" si="4"/>
        <v>24880.521526859295</v>
      </c>
      <c r="S4" s="19">
        <f t="shared" si="4"/>
        <v>26275.30483211136</v>
      </c>
      <c r="T4" s="19">
        <f t="shared" si="4"/>
        <v>26033.781325095017</v>
      </c>
      <c r="U4" s="19">
        <f t="shared" si="4"/>
        <v>24452.291366942303</v>
      </c>
      <c r="V4" s="19">
        <f t="shared" si="4"/>
        <v>19678.709725140357</v>
      </c>
      <c r="W4" s="19">
        <f t="shared" si="4"/>
        <v>20447.178880307605</v>
      </c>
      <c r="X4" s="19">
        <f t="shared" si="4"/>
        <v>19142.983442587523</v>
      </c>
      <c r="Y4" s="19">
        <f t="shared" ref="Y4:Z4" si="5">SUM(Y5:Y7)</f>
        <v>15741.381324361912</v>
      </c>
      <c r="Z4" s="19">
        <f t="shared" si="5"/>
        <v>15613.38998334839</v>
      </c>
    </row>
    <row r="5" spans="1:26" ht="11.25" customHeight="1" x14ac:dyDescent="0.2">
      <c r="A5" s="28" t="s">
        <v>4</v>
      </c>
      <c r="B5" s="7" t="s">
        <v>5</v>
      </c>
      <c r="C5" s="8">
        <v>141.88850484746442</v>
      </c>
      <c r="D5" s="8">
        <v>153.25839554170119</v>
      </c>
      <c r="E5" s="8">
        <v>833.5911268010002</v>
      </c>
      <c r="F5" s="8">
        <v>895.03948779830512</v>
      </c>
      <c r="G5" s="8">
        <v>1289.4684810441859</v>
      </c>
      <c r="H5" s="8">
        <v>1344.2409728347789</v>
      </c>
      <c r="I5" s="8">
        <v>1516.5400238427574</v>
      </c>
      <c r="J5" s="8">
        <v>1315.167044986682</v>
      </c>
      <c r="K5" s="8">
        <v>1518.3286112337937</v>
      </c>
      <c r="L5" s="8">
        <v>1560.7928525797004</v>
      </c>
      <c r="M5" s="8">
        <v>1439.7704405181119</v>
      </c>
      <c r="N5" s="8">
        <v>1207.5443560154395</v>
      </c>
      <c r="O5" s="8">
        <v>1160.3806892930299</v>
      </c>
      <c r="P5" s="8">
        <v>1282.3191353339696</v>
      </c>
      <c r="Q5" s="8">
        <v>1046.9671976920463</v>
      </c>
      <c r="R5" s="8">
        <v>1038.7110003141704</v>
      </c>
      <c r="S5" s="8">
        <v>1028.2165521685797</v>
      </c>
      <c r="T5" s="8">
        <v>891.78553468112432</v>
      </c>
      <c r="U5" s="8">
        <v>824.38554802175793</v>
      </c>
      <c r="V5" s="8">
        <v>615.20533908221842</v>
      </c>
      <c r="W5" s="8">
        <v>491.75996254611027</v>
      </c>
      <c r="X5" s="8">
        <v>365.43316290112608</v>
      </c>
      <c r="Y5" s="8">
        <v>324.02825221045498</v>
      </c>
      <c r="Z5" s="8">
        <v>400.22541307564711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6.5531958217162032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18340.28440450874</v>
      </c>
      <c r="D7" s="8">
        <v>20232.660864474241</v>
      </c>
      <c r="E7" s="8">
        <v>21340.423229285243</v>
      </c>
      <c r="F7" s="8">
        <v>21356.021546621221</v>
      </c>
      <c r="G7" s="8">
        <v>22162.797803696529</v>
      </c>
      <c r="H7" s="8">
        <v>24526.029097004881</v>
      </c>
      <c r="I7" s="8">
        <v>27391.693082164154</v>
      </c>
      <c r="J7" s="8">
        <v>25326.695850026783</v>
      </c>
      <c r="K7" s="8">
        <v>26429.722056025668</v>
      </c>
      <c r="L7" s="8">
        <v>26875.11909770581</v>
      </c>
      <c r="M7" s="8">
        <v>31065.412609975512</v>
      </c>
      <c r="N7" s="8">
        <v>26387.31390772506</v>
      </c>
      <c r="O7" s="8">
        <v>28134.423260874832</v>
      </c>
      <c r="P7" s="8">
        <v>26439.594375807341</v>
      </c>
      <c r="Q7" s="8">
        <v>24115.502167392995</v>
      </c>
      <c r="R7" s="8">
        <v>23841.810526545123</v>
      </c>
      <c r="S7" s="8">
        <v>25247.088279942782</v>
      </c>
      <c r="T7" s="8">
        <v>25141.995790413894</v>
      </c>
      <c r="U7" s="8">
        <v>23627.905818920546</v>
      </c>
      <c r="V7" s="8">
        <v>19063.504386058139</v>
      </c>
      <c r="W7" s="8">
        <v>19955.418917761494</v>
      </c>
      <c r="X7" s="8">
        <v>18777.550279686398</v>
      </c>
      <c r="Y7" s="8">
        <v>15417.353072151456</v>
      </c>
      <c r="Z7" s="8">
        <v>15213.164570272744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4231.3518821244052</v>
      </c>
      <c r="D8" s="19">
        <f t="shared" ref="D8:X8" si="7">SUM(D9:D10)</f>
        <v>4287.1326904493289</v>
      </c>
      <c r="E8" s="19">
        <f t="shared" si="7"/>
        <v>4154.5648458233063</v>
      </c>
      <c r="F8" s="19">
        <f t="shared" si="7"/>
        <v>3997.5634783615328</v>
      </c>
      <c r="G8" s="19">
        <f t="shared" si="7"/>
        <v>4059.7077530043357</v>
      </c>
      <c r="H8" s="19">
        <f t="shared" si="7"/>
        <v>3414.2401014153052</v>
      </c>
      <c r="I8" s="19">
        <f t="shared" si="7"/>
        <v>3832.7290722942553</v>
      </c>
      <c r="J8" s="19">
        <f t="shared" si="7"/>
        <v>2940.3710571246588</v>
      </c>
      <c r="K8" s="19">
        <f t="shared" si="7"/>
        <v>3326.259120172615</v>
      </c>
      <c r="L8" s="19">
        <f t="shared" si="7"/>
        <v>3119.2580181532321</v>
      </c>
      <c r="M8" s="19">
        <f t="shared" si="7"/>
        <v>3829.4330583553738</v>
      </c>
      <c r="N8" s="19">
        <f t="shared" si="7"/>
        <v>3845.6120870888326</v>
      </c>
      <c r="O8" s="19">
        <f t="shared" si="7"/>
        <v>3702.3938504219727</v>
      </c>
      <c r="P8" s="19">
        <f t="shared" si="7"/>
        <v>3772.889862010702</v>
      </c>
      <c r="Q8" s="19">
        <f t="shared" si="7"/>
        <v>3190.5908461593094</v>
      </c>
      <c r="R8" s="19">
        <f t="shared" si="7"/>
        <v>3123.503878558663</v>
      </c>
      <c r="S8" s="19">
        <f t="shared" si="7"/>
        <v>3129.5844745039085</v>
      </c>
      <c r="T8" s="19">
        <f t="shared" si="7"/>
        <v>3069.4014301157054</v>
      </c>
      <c r="U8" s="19">
        <f t="shared" si="7"/>
        <v>2650.9079258054371</v>
      </c>
      <c r="V8" s="19">
        <f t="shared" si="7"/>
        <v>2296.0381309025156</v>
      </c>
      <c r="W8" s="19">
        <f t="shared" si="7"/>
        <v>2077.2008094294079</v>
      </c>
      <c r="X8" s="19">
        <f t="shared" si="7"/>
        <v>1984.4031032361625</v>
      </c>
      <c r="Y8" s="19">
        <f t="shared" ref="Y8:Z8" si="8">SUM(Y9:Y10)</f>
        <v>2347.9306887043526</v>
      </c>
      <c r="Z8" s="19">
        <f t="shared" si="8"/>
        <v>1726.638085490699</v>
      </c>
    </row>
    <row r="9" spans="1:26" ht="11.25" customHeight="1" x14ac:dyDescent="0.2">
      <c r="A9" s="28" t="s">
        <v>10</v>
      </c>
      <c r="B9" s="7" t="s">
        <v>11</v>
      </c>
      <c r="C9" s="8">
        <v>446.28819977962371</v>
      </c>
      <c r="D9" s="8">
        <v>443.30355010899331</v>
      </c>
      <c r="E9" s="8">
        <v>487.84287096229212</v>
      </c>
      <c r="F9" s="8">
        <v>558.61072808710708</v>
      </c>
      <c r="G9" s="8">
        <v>537.58366943711644</v>
      </c>
      <c r="H9" s="8">
        <v>629.12864004980668</v>
      </c>
      <c r="I9" s="8">
        <v>635.08201306878425</v>
      </c>
      <c r="J9" s="8">
        <v>448.08716914045937</v>
      </c>
      <c r="K9" s="8">
        <v>676.68810489802399</v>
      </c>
      <c r="L9" s="8">
        <v>373.12373118631263</v>
      </c>
      <c r="M9" s="8">
        <v>428.36373748931658</v>
      </c>
      <c r="N9" s="8">
        <v>292.34280148169773</v>
      </c>
      <c r="O9" s="8">
        <v>232.32542813487558</v>
      </c>
      <c r="P9" s="8">
        <v>135.49931542216387</v>
      </c>
      <c r="Q9" s="8">
        <v>183.0436616834582</v>
      </c>
      <c r="R9" s="8">
        <v>162.84436960450205</v>
      </c>
      <c r="S9" s="8">
        <v>226.15962075024657</v>
      </c>
      <c r="T9" s="8">
        <v>0.60844242922897473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3785.0636823447812</v>
      </c>
      <c r="D10" s="8">
        <v>3843.8291403403355</v>
      </c>
      <c r="E10" s="8">
        <v>3666.7219748610141</v>
      </c>
      <c r="F10" s="8">
        <v>3438.9527502744259</v>
      </c>
      <c r="G10" s="8">
        <v>3522.1240835672193</v>
      </c>
      <c r="H10" s="8">
        <v>2785.1114613654986</v>
      </c>
      <c r="I10" s="8">
        <v>3197.6470592254709</v>
      </c>
      <c r="J10" s="8">
        <v>2492.2838879841993</v>
      </c>
      <c r="K10" s="8">
        <v>2649.571015274591</v>
      </c>
      <c r="L10" s="8">
        <v>2746.1342869669197</v>
      </c>
      <c r="M10" s="8">
        <v>3401.0693208660573</v>
      </c>
      <c r="N10" s="8">
        <v>3553.2692856071349</v>
      </c>
      <c r="O10" s="8">
        <v>3470.0684222870973</v>
      </c>
      <c r="P10" s="8">
        <v>3637.3905465885382</v>
      </c>
      <c r="Q10" s="8">
        <v>3007.5471844758513</v>
      </c>
      <c r="R10" s="8">
        <v>2960.6595089541611</v>
      </c>
      <c r="S10" s="8">
        <v>2903.4248537536619</v>
      </c>
      <c r="T10" s="8">
        <v>3068.7929876864764</v>
      </c>
      <c r="U10" s="8">
        <v>2650.9079258054371</v>
      </c>
      <c r="V10" s="8">
        <v>2296.0381309025156</v>
      </c>
      <c r="W10" s="8">
        <v>2077.2008094294079</v>
      </c>
      <c r="X10" s="8">
        <v>1984.4031032361625</v>
      </c>
      <c r="Y10" s="8">
        <v>2347.9306887043526</v>
      </c>
      <c r="Z10" s="8">
        <v>1726.638085490699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7605.4032899227295</v>
      </c>
      <c r="D11" s="19">
        <f t="shared" ref="D11:X11" si="10">SUM(D12:D16)</f>
        <v>7057.1844688597084</v>
      </c>
      <c r="E11" s="19">
        <f t="shared" si="10"/>
        <v>6078.7403209358108</v>
      </c>
      <c r="F11" s="19">
        <f t="shared" si="10"/>
        <v>5413.8674325003358</v>
      </c>
      <c r="G11" s="19">
        <f t="shared" si="10"/>
        <v>4320.7558136601992</v>
      </c>
      <c r="H11" s="19">
        <f t="shared" si="10"/>
        <v>3673.6234356806935</v>
      </c>
      <c r="I11" s="19">
        <f t="shared" si="10"/>
        <v>3889.5809730661999</v>
      </c>
      <c r="J11" s="19">
        <f t="shared" si="10"/>
        <v>2979.7478650446301</v>
      </c>
      <c r="K11" s="19">
        <f t="shared" si="10"/>
        <v>3305.6275662776543</v>
      </c>
      <c r="L11" s="19">
        <f t="shared" si="10"/>
        <v>3772.9232677688306</v>
      </c>
      <c r="M11" s="19">
        <f t="shared" si="10"/>
        <v>5212.5417324293212</v>
      </c>
      <c r="N11" s="19">
        <f t="shared" si="10"/>
        <v>4430.8704103573782</v>
      </c>
      <c r="O11" s="19">
        <f t="shared" si="10"/>
        <v>3861.8023280267744</v>
      </c>
      <c r="P11" s="19">
        <f t="shared" si="10"/>
        <v>3940.9947834525474</v>
      </c>
      <c r="Q11" s="19">
        <f t="shared" si="10"/>
        <v>3006.1326154391991</v>
      </c>
      <c r="R11" s="19">
        <f t="shared" si="10"/>
        <v>2969.1417260739508</v>
      </c>
      <c r="S11" s="19">
        <f t="shared" si="10"/>
        <v>2827.3175804519051</v>
      </c>
      <c r="T11" s="19">
        <f t="shared" si="10"/>
        <v>3211.6673486276768</v>
      </c>
      <c r="U11" s="19">
        <f t="shared" si="10"/>
        <v>3198.1307721566654</v>
      </c>
      <c r="V11" s="19">
        <f t="shared" si="10"/>
        <v>2307.0574339665613</v>
      </c>
      <c r="W11" s="19">
        <f t="shared" si="10"/>
        <v>2246.689281932338</v>
      </c>
      <c r="X11" s="19">
        <f t="shared" si="10"/>
        <v>2550.866800814978</v>
      </c>
      <c r="Y11" s="19">
        <f t="shared" ref="Y11:Z11" si="11">SUM(Y12:Y16)</f>
        <v>2302.436053002039</v>
      </c>
      <c r="Z11" s="19">
        <f t="shared" si="11"/>
        <v>1818.1754870071638</v>
      </c>
    </row>
    <row r="12" spans="1:26" ht="11.25" customHeight="1" x14ac:dyDescent="0.2">
      <c r="A12" s="28" t="s">
        <v>14</v>
      </c>
      <c r="B12" s="7" t="s">
        <v>15</v>
      </c>
      <c r="C12" s="8">
        <v>873.15025910593818</v>
      </c>
      <c r="D12" s="8">
        <v>662.5444033894928</v>
      </c>
      <c r="E12" s="8">
        <v>706.72577696686881</v>
      </c>
      <c r="F12" s="8">
        <v>405.16119496977052</v>
      </c>
      <c r="G12" s="8">
        <v>274.71001448473623</v>
      </c>
      <c r="H12" s="8">
        <v>348.75068704287787</v>
      </c>
      <c r="I12" s="8">
        <v>352.10612161261878</v>
      </c>
      <c r="J12" s="8">
        <v>368.96978656630534</v>
      </c>
      <c r="K12" s="8">
        <v>386.81577077705032</v>
      </c>
      <c r="L12" s="8">
        <v>395.19654228724374</v>
      </c>
      <c r="M12" s="8">
        <v>1280.6251712211329</v>
      </c>
      <c r="N12" s="8">
        <v>926.43709701440764</v>
      </c>
      <c r="O12" s="8">
        <v>517.75147352558622</v>
      </c>
      <c r="P12" s="8">
        <v>532.14158445624219</v>
      </c>
      <c r="Q12" s="8">
        <v>408.27408416671085</v>
      </c>
      <c r="R12" s="8">
        <v>561.12221423717347</v>
      </c>
      <c r="S12" s="8">
        <v>505.66452690420681</v>
      </c>
      <c r="T12" s="8">
        <v>428.60505028365134</v>
      </c>
      <c r="U12" s="8">
        <v>365.33530521651477</v>
      </c>
      <c r="V12" s="8">
        <v>249.08129960471604</v>
      </c>
      <c r="W12" s="8">
        <v>218.77624682674661</v>
      </c>
      <c r="X12" s="8">
        <v>234.81953207186226</v>
      </c>
      <c r="Y12" s="8">
        <v>297.51968909954854</v>
      </c>
      <c r="Z12" s="8">
        <v>187.39539350213715</v>
      </c>
    </row>
    <row r="13" spans="1:26" ht="11.25" customHeight="1" x14ac:dyDescent="0.2">
      <c r="A13" s="28" t="s">
        <v>16</v>
      </c>
      <c r="B13" s="7" t="s">
        <v>17</v>
      </c>
      <c r="C13" s="8">
        <v>3000.3205866308017</v>
      </c>
      <c r="D13" s="8">
        <v>3037.5033603888614</v>
      </c>
      <c r="E13" s="8">
        <v>1979.629388025347</v>
      </c>
      <c r="F13" s="8">
        <v>1808.6368276710202</v>
      </c>
      <c r="G13" s="8">
        <v>1486.3723699706545</v>
      </c>
      <c r="H13" s="8">
        <v>849.38296464999371</v>
      </c>
      <c r="I13" s="8">
        <v>775.24895670473711</v>
      </c>
      <c r="J13" s="8">
        <v>609.23540693944949</v>
      </c>
      <c r="K13" s="8">
        <v>503.9552203157873</v>
      </c>
      <c r="L13" s="8">
        <v>870.6484497837564</v>
      </c>
      <c r="M13" s="8">
        <v>1008.5353460540906</v>
      </c>
      <c r="N13" s="8">
        <v>1002.9710425850215</v>
      </c>
      <c r="O13" s="8">
        <v>852.40746882552287</v>
      </c>
      <c r="P13" s="8">
        <v>776.13863912766351</v>
      </c>
      <c r="Q13" s="8">
        <v>758.29677470959768</v>
      </c>
      <c r="R13" s="8">
        <v>602.58037784965586</v>
      </c>
      <c r="S13" s="8">
        <v>582.1900381233761</v>
      </c>
      <c r="T13" s="8">
        <v>902.62376427442314</v>
      </c>
      <c r="U13" s="8">
        <v>972.86027636040671</v>
      </c>
      <c r="V13" s="8">
        <v>447.90357996269586</v>
      </c>
      <c r="W13" s="8">
        <v>456.22226439144993</v>
      </c>
      <c r="X13" s="8">
        <v>445.3873257793349</v>
      </c>
      <c r="Y13" s="8">
        <v>522.93259316116848</v>
      </c>
      <c r="Z13" s="8">
        <v>469.29545278627882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3731.9324441859894</v>
      </c>
      <c r="D16" s="8">
        <v>3357.1367050813542</v>
      </c>
      <c r="E16" s="8">
        <v>3392.3851559435952</v>
      </c>
      <c r="F16" s="8">
        <v>3200.0694098595445</v>
      </c>
      <c r="G16" s="8">
        <v>2559.6734292048086</v>
      </c>
      <c r="H16" s="8">
        <v>2475.4897839878217</v>
      </c>
      <c r="I16" s="8">
        <v>2762.225894748844</v>
      </c>
      <c r="J16" s="8">
        <v>2001.5426715388751</v>
      </c>
      <c r="K16" s="8">
        <v>2414.8565751848168</v>
      </c>
      <c r="L16" s="8">
        <v>2507.0782756978301</v>
      </c>
      <c r="M16" s="8">
        <v>2923.3812151540983</v>
      </c>
      <c r="N16" s="8">
        <v>2501.4622707579497</v>
      </c>
      <c r="O16" s="8">
        <v>2491.6433856756653</v>
      </c>
      <c r="P16" s="8">
        <v>2632.7145598686416</v>
      </c>
      <c r="Q16" s="8">
        <v>1839.5617565628904</v>
      </c>
      <c r="R16" s="8">
        <v>1805.4391339871215</v>
      </c>
      <c r="S16" s="8">
        <v>1739.4630154243223</v>
      </c>
      <c r="T16" s="8">
        <v>1880.4385340696024</v>
      </c>
      <c r="U16" s="8">
        <v>1859.9351905797441</v>
      </c>
      <c r="V16" s="8">
        <v>1610.0725543991493</v>
      </c>
      <c r="W16" s="8">
        <v>1571.6907707141415</v>
      </c>
      <c r="X16" s="8">
        <v>1870.6599429637811</v>
      </c>
      <c r="Y16" s="8">
        <v>1481.9837707413219</v>
      </c>
      <c r="Z16" s="8">
        <v>1161.4846407187479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169.24763370370582</v>
      </c>
      <c r="D17" s="27">
        <f t="shared" ref="D17:X17" si="13">SUM(D18:D21)</f>
        <v>110.08822872503248</v>
      </c>
      <c r="E17" s="27">
        <f t="shared" si="13"/>
        <v>106.85355088214308</v>
      </c>
      <c r="F17" s="27">
        <f t="shared" si="13"/>
        <v>97.106693337662861</v>
      </c>
      <c r="G17" s="27">
        <f t="shared" si="13"/>
        <v>94.327006171630444</v>
      </c>
      <c r="H17" s="27">
        <f t="shared" si="13"/>
        <v>95.978724221568527</v>
      </c>
      <c r="I17" s="27">
        <f t="shared" si="13"/>
        <v>90.335449378601837</v>
      </c>
      <c r="J17" s="27">
        <f t="shared" si="13"/>
        <v>68.994890154130928</v>
      </c>
      <c r="K17" s="27">
        <f t="shared" si="13"/>
        <v>60.831612008653913</v>
      </c>
      <c r="L17" s="27">
        <f t="shared" si="13"/>
        <v>53.614597846117448</v>
      </c>
      <c r="M17" s="27">
        <f t="shared" si="13"/>
        <v>23.401707567124312</v>
      </c>
      <c r="N17" s="27">
        <f t="shared" si="13"/>
        <v>5.615864689886628</v>
      </c>
      <c r="O17" s="27">
        <f t="shared" si="13"/>
        <v>4.041763408304945</v>
      </c>
      <c r="P17" s="27">
        <f t="shared" si="13"/>
        <v>3.209505810435902</v>
      </c>
      <c r="Q17" s="27">
        <f t="shared" si="13"/>
        <v>2.0020251519823704</v>
      </c>
      <c r="R17" s="27">
        <f t="shared" si="13"/>
        <v>0.23415882146263262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v>169.24763370370582</v>
      </c>
      <c r="D18" s="8">
        <v>110.08822872503248</v>
      </c>
      <c r="E18" s="8">
        <v>106.85355088214308</v>
      </c>
      <c r="F18" s="8">
        <v>97.106693337662861</v>
      </c>
      <c r="G18" s="8">
        <v>94.327006171630444</v>
      </c>
      <c r="H18" s="8">
        <v>95.978724221568527</v>
      </c>
      <c r="I18" s="8">
        <v>90.335449378601837</v>
      </c>
      <c r="J18" s="8">
        <v>68.994890154130928</v>
      </c>
      <c r="K18" s="8">
        <v>60.831612008653913</v>
      </c>
      <c r="L18" s="8">
        <v>53.614597846117448</v>
      </c>
      <c r="M18" s="8">
        <v>23.401707567124312</v>
      </c>
      <c r="N18" s="8">
        <v>5.615864689886628</v>
      </c>
      <c r="O18" s="8">
        <v>4.041763408304945</v>
      </c>
      <c r="P18" s="8">
        <v>3.209505810435902</v>
      </c>
      <c r="Q18" s="8">
        <v>2.0020251519823704</v>
      </c>
      <c r="R18" s="8">
        <v>0.23415882146263262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1316.3986162345952</v>
      </c>
      <c r="D22" s="27">
        <f t="shared" ref="D22:X22" si="16">SUM(D23:D24)</f>
        <v>1268.638588162195</v>
      </c>
      <c r="E22" s="27">
        <f t="shared" si="16"/>
        <v>1286.7413110731682</v>
      </c>
      <c r="F22" s="27">
        <f t="shared" si="16"/>
        <v>1219.8879783046111</v>
      </c>
      <c r="G22" s="27">
        <f t="shared" si="16"/>
        <v>1285.8766334418724</v>
      </c>
      <c r="H22" s="27">
        <f t="shared" si="16"/>
        <v>1305.9830630797401</v>
      </c>
      <c r="I22" s="27">
        <f t="shared" si="16"/>
        <v>1337.5049122287114</v>
      </c>
      <c r="J22" s="27">
        <f t="shared" si="16"/>
        <v>1259.7346669182571</v>
      </c>
      <c r="K22" s="27">
        <f t="shared" si="16"/>
        <v>1322.6286441962316</v>
      </c>
      <c r="L22" s="27">
        <f t="shared" si="16"/>
        <v>1277.1410074748117</v>
      </c>
      <c r="M22" s="27">
        <f t="shared" si="16"/>
        <v>1201.8156651970589</v>
      </c>
      <c r="N22" s="27">
        <f t="shared" si="16"/>
        <v>1140.4032375725064</v>
      </c>
      <c r="O22" s="27">
        <f t="shared" si="16"/>
        <v>1042.8099747366414</v>
      </c>
      <c r="P22" s="27">
        <f t="shared" si="16"/>
        <v>1074.220938462513</v>
      </c>
      <c r="Q22" s="27">
        <f t="shared" si="16"/>
        <v>965.60890912902244</v>
      </c>
      <c r="R22" s="27">
        <f t="shared" si="16"/>
        <v>937.68611232154456</v>
      </c>
      <c r="S22" s="27">
        <f t="shared" si="16"/>
        <v>934.9967988750617</v>
      </c>
      <c r="T22" s="27">
        <f t="shared" si="16"/>
        <v>897.21839232393631</v>
      </c>
      <c r="U22" s="27">
        <f t="shared" si="16"/>
        <v>919.03209247814311</v>
      </c>
      <c r="V22" s="27">
        <f t="shared" si="16"/>
        <v>850.34879175667061</v>
      </c>
      <c r="W22" s="27">
        <f t="shared" si="16"/>
        <v>864.74501895605079</v>
      </c>
      <c r="X22" s="27">
        <f t="shared" si="16"/>
        <v>835.03561796087524</v>
      </c>
      <c r="Y22" s="27">
        <f t="shared" ref="Y22:Z22" si="17">SUM(Y23:Y24)</f>
        <v>768.72681101583032</v>
      </c>
      <c r="Z22" s="27">
        <f t="shared" si="17"/>
        <v>639.25735350765149</v>
      </c>
    </row>
    <row r="23" spans="1:26" ht="11.25" customHeight="1" x14ac:dyDescent="0.2">
      <c r="A23" s="29" t="s">
        <v>36</v>
      </c>
      <c r="B23" s="7" t="s">
        <v>37</v>
      </c>
      <c r="C23" s="8">
        <v>781.19827206259026</v>
      </c>
      <c r="D23" s="8">
        <v>792.15010678418923</v>
      </c>
      <c r="E23" s="8">
        <v>790.5127239613804</v>
      </c>
      <c r="F23" s="8">
        <v>792.65737887111266</v>
      </c>
      <c r="G23" s="8">
        <v>851.59822022264188</v>
      </c>
      <c r="H23" s="8">
        <v>873.45918648011366</v>
      </c>
      <c r="I23" s="8">
        <v>910.73630249993721</v>
      </c>
      <c r="J23" s="8">
        <v>847.07463885866935</v>
      </c>
      <c r="K23" s="8">
        <v>792.99971879766815</v>
      </c>
      <c r="L23" s="8">
        <v>769.23467810063971</v>
      </c>
      <c r="M23" s="8">
        <v>758.66201017596188</v>
      </c>
      <c r="N23" s="8">
        <v>734.31710178483922</v>
      </c>
      <c r="O23" s="8">
        <v>588.74518948960826</v>
      </c>
      <c r="P23" s="8">
        <v>595.32928099345338</v>
      </c>
      <c r="Q23" s="8">
        <v>584.87967977248013</v>
      </c>
      <c r="R23" s="8">
        <v>569.48931292955649</v>
      </c>
      <c r="S23" s="8">
        <v>579.17078337541125</v>
      </c>
      <c r="T23" s="8">
        <v>575.07993154867177</v>
      </c>
      <c r="U23" s="8">
        <v>561.37802270070381</v>
      </c>
      <c r="V23" s="8">
        <v>560.4991234368664</v>
      </c>
      <c r="W23" s="8">
        <v>561.06699584525177</v>
      </c>
      <c r="X23" s="8">
        <v>562.2774363005301</v>
      </c>
      <c r="Y23" s="8">
        <v>570.57435708767514</v>
      </c>
      <c r="Z23" s="8">
        <v>557.90770987364203</v>
      </c>
    </row>
    <row r="24" spans="1:26" ht="11.25" customHeight="1" x14ac:dyDescent="0.2">
      <c r="A24" s="29" t="s">
        <v>38</v>
      </c>
      <c r="B24" s="7" t="s">
        <v>39</v>
      </c>
      <c r="C24" s="8">
        <v>535.20034417200498</v>
      </c>
      <c r="D24" s="8">
        <v>476.48848137800576</v>
      </c>
      <c r="E24" s="8">
        <v>496.22858711178782</v>
      </c>
      <c r="F24" s="8">
        <v>427.23059943349853</v>
      </c>
      <c r="G24" s="8">
        <v>434.27841321923052</v>
      </c>
      <c r="H24" s="8">
        <v>432.52387659962631</v>
      </c>
      <c r="I24" s="8">
        <v>426.76860972877415</v>
      </c>
      <c r="J24" s="8">
        <v>412.66002805958766</v>
      </c>
      <c r="K24" s="8">
        <v>529.62892539856352</v>
      </c>
      <c r="L24" s="8">
        <v>507.90632937417189</v>
      </c>
      <c r="M24" s="8">
        <v>443.15365502109717</v>
      </c>
      <c r="N24" s="8">
        <v>406.0861357876671</v>
      </c>
      <c r="O24" s="8">
        <v>454.06478524703323</v>
      </c>
      <c r="P24" s="8">
        <v>478.89165746905962</v>
      </c>
      <c r="Q24" s="8">
        <v>380.72922935654231</v>
      </c>
      <c r="R24" s="8">
        <v>368.19679939198807</v>
      </c>
      <c r="S24" s="8">
        <v>355.82601549965045</v>
      </c>
      <c r="T24" s="8">
        <v>322.13846077526449</v>
      </c>
      <c r="U24" s="8">
        <v>357.65406977743925</v>
      </c>
      <c r="V24" s="8">
        <v>289.84966831980421</v>
      </c>
      <c r="W24" s="8">
        <v>303.67802311079902</v>
      </c>
      <c r="X24" s="8">
        <v>272.75818166034514</v>
      </c>
      <c r="Y24" s="8">
        <v>198.15245392815515</v>
      </c>
      <c r="Z24" s="8">
        <v>81.349643634009453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142488.32391403368</v>
      </c>
      <c r="D26" s="27">
        <f t="shared" ref="D26:X26" si="19">SUM(D27,D33)</f>
        <v>156245.66550105781</v>
      </c>
      <c r="E26" s="27">
        <f t="shared" si="19"/>
        <v>141270.91525996648</v>
      </c>
      <c r="F26" s="27">
        <f t="shared" si="19"/>
        <v>142699.05711059354</v>
      </c>
      <c r="G26" s="27">
        <f t="shared" si="19"/>
        <v>136973.33540295684</v>
      </c>
      <c r="H26" s="27">
        <f t="shared" si="19"/>
        <v>135885.90193331169</v>
      </c>
      <c r="I26" s="27">
        <f t="shared" si="19"/>
        <v>130288.12524894436</v>
      </c>
      <c r="J26" s="27">
        <f t="shared" si="19"/>
        <v>99708.609867041043</v>
      </c>
      <c r="K26" s="27">
        <f t="shared" si="19"/>
        <v>116801.99421564087</v>
      </c>
      <c r="L26" s="27">
        <f t="shared" si="19"/>
        <v>105219.58924940416</v>
      </c>
      <c r="M26" s="27">
        <f t="shared" si="19"/>
        <v>103994.4794281909</v>
      </c>
      <c r="N26" s="27">
        <f t="shared" si="19"/>
        <v>89382.813862749375</v>
      </c>
      <c r="O26" s="27">
        <f t="shared" si="19"/>
        <v>89543.75118598195</v>
      </c>
      <c r="P26" s="27">
        <f t="shared" si="19"/>
        <v>92020.132586684471</v>
      </c>
      <c r="Q26" s="27">
        <f t="shared" si="19"/>
        <v>75861.259376046582</v>
      </c>
      <c r="R26" s="27">
        <f t="shared" si="19"/>
        <v>79886.451562068323</v>
      </c>
      <c r="S26" s="27">
        <f t="shared" si="19"/>
        <v>77748.894769883511</v>
      </c>
      <c r="T26" s="27">
        <f t="shared" si="19"/>
        <v>74985.412949721314</v>
      </c>
      <c r="U26" s="27">
        <f t="shared" si="19"/>
        <v>70096.084045523443</v>
      </c>
      <c r="V26" s="27">
        <f t="shared" si="19"/>
        <v>70660.370684934183</v>
      </c>
      <c r="W26" s="27">
        <f t="shared" si="19"/>
        <v>73842.31501840183</v>
      </c>
      <c r="X26" s="27">
        <f t="shared" si="19"/>
        <v>60912.235432226953</v>
      </c>
      <c r="Y26" s="27">
        <f t="shared" ref="Y26:Z26" si="20">SUM(Y27,Y33)</f>
        <v>63419.675180683262</v>
      </c>
      <c r="Z26" s="27">
        <f t="shared" si="20"/>
        <v>57344.169808171544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142488.32391403368</v>
      </c>
      <c r="D33" s="19">
        <f t="shared" ref="D33:X33" si="25">SUM(D34:D50)</f>
        <v>156245.66550105781</v>
      </c>
      <c r="E33" s="19">
        <f t="shared" si="25"/>
        <v>141270.91525996648</v>
      </c>
      <c r="F33" s="19">
        <f t="shared" si="25"/>
        <v>142699.05711059354</v>
      </c>
      <c r="G33" s="19">
        <f t="shared" si="25"/>
        <v>136973.33540295684</v>
      </c>
      <c r="H33" s="19">
        <f t="shared" si="25"/>
        <v>135885.90193331169</v>
      </c>
      <c r="I33" s="19">
        <f t="shared" si="25"/>
        <v>130288.12524894436</v>
      </c>
      <c r="J33" s="19">
        <f t="shared" si="25"/>
        <v>99708.609867041043</v>
      </c>
      <c r="K33" s="19">
        <f t="shared" si="25"/>
        <v>116801.99421564087</v>
      </c>
      <c r="L33" s="19">
        <f t="shared" si="25"/>
        <v>105219.58924940416</v>
      </c>
      <c r="M33" s="19">
        <f t="shared" si="25"/>
        <v>103994.4794281909</v>
      </c>
      <c r="N33" s="19">
        <f t="shared" si="25"/>
        <v>89382.813862749375</v>
      </c>
      <c r="O33" s="19">
        <f t="shared" si="25"/>
        <v>89543.75118598195</v>
      </c>
      <c r="P33" s="19">
        <f t="shared" si="25"/>
        <v>92020.132586684471</v>
      </c>
      <c r="Q33" s="19">
        <f t="shared" si="25"/>
        <v>75861.259376046582</v>
      </c>
      <c r="R33" s="19">
        <f t="shared" si="25"/>
        <v>79886.451562068323</v>
      </c>
      <c r="S33" s="19">
        <f t="shared" si="25"/>
        <v>77748.894769883511</v>
      </c>
      <c r="T33" s="19">
        <f t="shared" si="25"/>
        <v>74985.412949721314</v>
      </c>
      <c r="U33" s="19">
        <f t="shared" si="25"/>
        <v>70096.084045523443</v>
      </c>
      <c r="V33" s="19">
        <f t="shared" si="25"/>
        <v>70660.370684934183</v>
      </c>
      <c r="W33" s="19">
        <f t="shared" si="25"/>
        <v>73842.31501840183</v>
      </c>
      <c r="X33" s="19">
        <f t="shared" si="25"/>
        <v>60912.235432226953</v>
      </c>
      <c r="Y33" s="19">
        <f t="shared" ref="Y33:Z33" si="26">SUM(Y34:Y50)</f>
        <v>63419.675180683262</v>
      </c>
      <c r="Z33" s="19">
        <f t="shared" si="26"/>
        <v>57344.169808171544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236.64960000000008</v>
      </c>
      <c r="H34" s="8">
        <v>13.863467519999999</v>
      </c>
      <c r="I34" s="8">
        <v>72.094510079999992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11641.249137343304</v>
      </c>
      <c r="D36" s="8">
        <v>11239.952926462964</v>
      </c>
      <c r="E36" s="8">
        <v>10834.742544189126</v>
      </c>
      <c r="F36" s="8">
        <v>10603.212140904983</v>
      </c>
      <c r="G36" s="8">
        <v>10890.717498422287</v>
      </c>
      <c r="H36" s="8">
        <v>10782.691561871921</v>
      </c>
      <c r="I36" s="8">
        <v>10047.204425461254</v>
      </c>
      <c r="J36" s="8">
        <v>8808.2082670708569</v>
      </c>
      <c r="K36" s="8">
        <v>9432.1830895969451</v>
      </c>
      <c r="L36" s="8">
        <v>8715.0007809629114</v>
      </c>
      <c r="M36" s="8">
        <v>9122.8043386456411</v>
      </c>
      <c r="N36" s="8">
        <v>7411.7126919106604</v>
      </c>
      <c r="O36" s="8">
        <v>7307.2893795606815</v>
      </c>
      <c r="P36" s="8">
        <v>7577.6425126235717</v>
      </c>
      <c r="Q36" s="8">
        <v>6244.4836535486102</v>
      </c>
      <c r="R36" s="8">
        <v>6129.4000802185674</v>
      </c>
      <c r="S36" s="8">
        <v>6890.2081545317042</v>
      </c>
      <c r="T36" s="8">
        <v>6222.5320403652686</v>
      </c>
      <c r="U36" s="8">
        <v>6859.7171514154961</v>
      </c>
      <c r="V36" s="8">
        <v>6305.6195656555738</v>
      </c>
      <c r="W36" s="8">
        <v>6267.741633368445</v>
      </c>
      <c r="X36" s="8">
        <v>6805.7962078599676</v>
      </c>
      <c r="Y36" s="8">
        <v>6622.9913698068995</v>
      </c>
      <c r="Z36" s="8">
        <v>5645.8591347619149</v>
      </c>
    </row>
    <row r="37" spans="1:26" ht="11.25" customHeight="1" x14ac:dyDescent="0.2">
      <c r="A37" s="28" t="s">
        <v>60</v>
      </c>
      <c r="B37" s="7" t="s">
        <v>61</v>
      </c>
      <c r="C37" s="8">
        <v>452.11374101561796</v>
      </c>
      <c r="D37" s="8">
        <v>451.17804810842887</v>
      </c>
      <c r="E37" s="8">
        <v>448.50959061141742</v>
      </c>
      <c r="F37" s="8">
        <v>442.47118480981419</v>
      </c>
      <c r="G37" s="8">
        <v>437.46631902370774</v>
      </c>
      <c r="H37" s="8">
        <v>729.40657459995907</v>
      </c>
      <c r="I37" s="8">
        <v>740.29232647333538</v>
      </c>
      <c r="J37" s="8">
        <v>742.27321335094962</v>
      </c>
      <c r="K37" s="8">
        <v>740.49017683603211</v>
      </c>
      <c r="L37" s="8">
        <v>724.31357498747445</v>
      </c>
      <c r="M37" s="8">
        <v>871.72350936399118</v>
      </c>
      <c r="N37" s="8">
        <v>867.94562905934299</v>
      </c>
      <c r="O37" s="8">
        <v>882.72545043414016</v>
      </c>
      <c r="P37" s="8">
        <v>896.18485217545003</v>
      </c>
      <c r="Q37" s="8">
        <v>882.99661310970077</v>
      </c>
      <c r="R37" s="8">
        <v>968.93846851776766</v>
      </c>
      <c r="S37" s="8">
        <v>968.60023066334293</v>
      </c>
      <c r="T37" s="8">
        <v>954.3348378779217</v>
      </c>
      <c r="U37" s="8">
        <v>895.1764012181377</v>
      </c>
      <c r="V37" s="8">
        <v>883.9674940621544</v>
      </c>
      <c r="W37" s="8">
        <v>858.25457404335066</v>
      </c>
      <c r="X37" s="8">
        <v>827.29915064307806</v>
      </c>
      <c r="Y37" s="8">
        <v>733.05118425804187</v>
      </c>
      <c r="Z37" s="8">
        <v>708.38434307903742</v>
      </c>
    </row>
    <row r="38" spans="1:26" ht="11.25" customHeight="1" x14ac:dyDescent="0.2">
      <c r="A38" s="28" t="s">
        <v>62</v>
      </c>
      <c r="B38" s="7" t="s">
        <v>63</v>
      </c>
      <c r="C38" s="8">
        <v>0.90103566195323859</v>
      </c>
      <c r="D38" s="8">
        <v>0.90180755707701177</v>
      </c>
      <c r="E38" s="8">
        <v>0.89932394589607889</v>
      </c>
      <c r="F38" s="8">
        <v>0.89933396812253241</v>
      </c>
      <c r="G38" s="8">
        <v>0.89204305578026022</v>
      </c>
      <c r="H38" s="8">
        <v>0.88864977465045858</v>
      </c>
      <c r="I38" s="8">
        <v>0.8832424031453433</v>
      </c>
      <c r="J38" s="8">
        <v>0.87809783361997362</v>
      </c>
      <c r="K38" s="8">
        <v>0.88068331222695229</v>
      </c>
      <c r="L38" s="8">
        <v>0.87423371651143233</v>
      </c>
      <c r="M38" s="8">
        <v>0.5856876215816601</v>
      </c>
      <c r="N38" s="8">
        <v>0.86621521980215277</v>
      </c>
      <c r="O38" s="8">
        <v>0.86825351403463213</v>
      </c>
      <c r="P38" s="8">
        <v>0.58225159876043231</v>
      </c>
      <c r="Q38" s="8">
        <v>0.85745939766123791</v>
      </c>
      <c r="R38" s="8">
        <v>0.86652789966320254</v>
      </c>
      <c r="S38" s="8">
        <v>0.86653878448082466</v>
      </c>
      <c r="T38" s="8">
        <v>0.86946333130617315</v>
      </c>
      <c r="U38" s="8">
        <v>0.87124998791602737</v>
      </c>
      <c r="V38" s="8">
        <v>0.57400566607547676</v>
      </c>
      <c r="W38" s="8">
        <v>0.5875330533231965</v>
      </c>
      <c r="X38" s="8">
        <v>0.58653752769098577</v>
      </c>
      <c r="Y38" s="8">
        <v>0.58249075753429957</v>
      </c>
      <c r="Z38" s="8">
        <v>0.58253463569936725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206.49912273670375</v>
      </c>
      <c r="D40" s="8">
        <v>215.72770354571992</v>
      </c>
      <c r="E40" s="8">
        <v>204.60245781846274</v>
      </c>
      <c r="F40" s="8">
        <v>210.02074719567875</v>
      </c>
      <c r="G40" s="8">
        <v>189.81433955660489</v>
      </c>
      <c r="H40" s="8">
        <v>187.90298206796646</v>
      </c>
      <c r="I40" s="8">
        <v>186.75960561084628</v>
      </c>
      <c r="J40" s="8">
        <v>146.30457278063679</v>
      </c>
      <c r="K40" s="8">
        <v>146.7353531886331</v>
      </c>
      <c r="L40" s="8">
        <v>129.28119292543786</v>
      </c>
      <c r="M40" s="8">
        <v>107.9015300778055</v>
      </c>
      <c r="N40" s="8">
        <v>102.0126219010335</v>
      </c>
      <c r="O40" s="8">
        <v>97.895467687709697</v>
      </c>
      <c r="P40" s="8">
        <v>93.823515859800509</v>
      </c>
      <c r="Q40" s="8">
        <v>88.35890138646397</v>
      </c>
      <c r="R40" s="8">
        <v>95.671537336275776</v>
      </c>
      <c r="S40" s="8">
        <v>98.281993420800276</v>
      </c>
      <c r="T40" s="8">
        <v>96.577450497485344</v>
      </c>
      <c r="U40" s="8">
        <v>100.27374618753818</v>
      </c>
      <c r="V40" s="8">
        <v>85.291163719143981</v>
      </c>
      <c r="W40" s="8">
        <v>97.627235234364662</v>
      </c>
      <c r="X40" s="8">
        <v>82.167806304554276</v>
      </c>
      <c r="Y40" s="8">
        <v>89.641860095866434</v>
      </c>
      <c r="Z40" s="8">
        <v>89.350776761730472</v>
      </c>
    </row>
    <row r="41" spans="1:26" ht="11.25" customHeight="1" x14ac:dyDescent="0.2">
      <c r="A41" s="28" t="s">
        <v>68</v>
      </c>
      <c r="B41" s="7" t="s">
        <v>69</v>
      </c>
      <c r="C41" s="8">
        <v>2401.0996032988728</v>
      </c>
      <c r="D41" s="8">
        <v>2591.0808272160193</v>
      </c>
      <c r="E41" s="8">
        <v>2742.5887334828603</v>
      </c>
      <c r="F41" s="8">
        <v>2953.9341032317743</v>
      </c>
      <c r="G41" s="8">
        <v>3070.0822498615844</v>
      </c>
      <c r="H41" s="8">
        <v>3090.9983529340807</v>
      </c>
      <c r="I41" s="8">
        <v>3130.9645167269564</v>
      </c>
      <c r="J41" s="8">
        <v>2998.1799869186898</v>
      </c>
      <c r="K41" s="8">
        <v>3348.0252356278052</v>
      </c>
      <c r="L41" s="8">
        <v>3688.5427564577012</v>
      </c>
      <c r="M41" s="8">
        <v>3767.0010295820052</v>
      </c>
      <c r="N41" s="8">
        <v>2945.499765004588</v>
      </c>
      <c r="O41" s="8">
        <v>2520.7361288141374</v>
      </c>
      <c r="P41" s="8">
        <v>2517.4337314465606</v>
      </c>
      <c r="Q41" s="8">
        <v>2186.8180770396675</v>
      </c>
      <c r="R41" s="8">
        <v>2567.6100194514438</v>
      </c>
      <c r="S41" s="8">
        <v>2713.499417616586</v>
      </c>
      <c r="T41" s="8">
        <v>2578.9170970847672</v>
      </c>
      <c r="U41" s="8">
        <v>2741.1609164681527</v>
      </c>
      <c r="V41" s="8">
        <v>2692.5810220720991</v>
      </c>
      <c r="W41" s="8">
        <v>3057.0360325256947</v>
      </c>
      <c r="X41" s="8">
        <v>2839.6121593256075</v>
      </c>
      <c r="Y41" s="8">
        <v>2461.6067904673591</v>
      </c>
      <c r="Z41" s="8">
        <v>2229.0432301275496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9.7854620399999988</v>
      </c>
      <c r="E42" s="8">
        <v>0</v>
      </c>
      <c r="F42" s="8">
        <v>13.047282720000004</v>
      </c>
      <c r="G42" s="8">
        <v>45.666017280000027</v>
      </c>
      <c r="H42" s="8">
        <v>128.86131203999997</v>
      </c>
      <c r="I42" s="8">
        <v>0</v>
      </c>
      <c r="J42" s="8">
        <v>25.773951239999992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123965.22391963043</v>
      </c>
      <c r="D43" s="8">
        <v>137846.53526102094</v>
      </c>
      <c r="E43" s="8">
        <v>123900.51458239819</v>
      </c>
      <c r="F43" s="8">
        <v>124962.56042333823</v>
      </c>
      <c r="G43" s="8">
        <v>119329.3726669788</v>
      </c>
      <c r="H43" s="8">
        <v>118524.46271473063</v>
      </c>
      <c r="I43" s="8">
        <v>113293.01153227277</v>
      </c>
      <c r="J43" s="8">
        <v>84836.465580008808</v>
      </c>
      <c r="K43" s="8">
        <v>100721.05194366859</v>
      </c>
      <c r="L43" s="8">
        <v>90399.873237928201</v>
      </c>
      <c r="M43" s="8">
        <v>89234.000217795008</v>
      </c>
      <c r="N43" s="8">
        <v>77444.279503379395</v>
      </c>
      <c r="O43" s="8">
        <v>78195.126118399843</v>
      </c>
      <c r="P43" s="8">
        <v>80535.288147869011</v>
      </c>
      <c r="Q43" s="8">
        <v>66213.260321749825</v>
      </c>
      <c r="R43" s="8">
        <v>69888.461755003213</v>
      </c>
      <c r="S43" s="8">
        <v>66866.001372824365</v>
      </c>
      <c r="T43" s="8">
        <v>64922.106631640476</v>
      </c>
      <c r="U43" s="8">
        <v>59306.871495749918</v>
      </c>
      <c r="V43" s="8">
        <v>60456.37954234724</v>
      </c>
      <c r="W43" s="8">
        <v>63321.22940458107</v>
      </c>
      <c r="X43" s="8">
        <v>50146.089544479051</v>
      </c>
      <c r="Y43" s="8">
        <v>53251.2525359063</v>
      </c>
      <c r="Z43" s="8">
        <v>48482.905118630377</v>
      </c>
    </row>
    <row r="44" spans="1:26" ht="11.25" customHeight="1" x14ac:dyDescent="0.2">
      <c r="A44" s="28" t="s">
        <v>74</v>
      </c>
      <c r="B44" s="7" t="s">
        <v>75</v>
      </c>
      <c r="C44" s="8">
        <v>3583.3094951366402</v>
      </c>
      <c r="D44" s="8">
        <v>3580.6621815725648</v>
      </c>
      <c r="E44" s="8">
        <v>2877.9661156689062</v>
      </c>
      <c r="F44" s="8">
        <v>3236.5857876349751</v>
      </c>
      <c r="G44" s="8">
        <v>2582.0051160131375</v>
      </c>
      <c r="H44" s="8">
        <v>2155.598446604834</v>
      </c>
      <c r="I44" s="8">
        <v>2552.3550343857446</v>
      </c>
      <c r="J44" s="8">
        <v>1783.6253216413052</v>
      </c>
      <c r="K44" s="8">
        <v>2040.4538804375829</v>
      </c>
      <c r="L44" s="8">
        <v>1418.0009484402115</v>
      </c>
      <c r="M44" s="8">
        <v>735.33409677734062</v>
      </c>
      <c r="N44" s="8">
        <v>497.5351753846715</v>
      </c>
      <c r="O44" s="8">
        <v>433.58035557805567</v>
      </c>
      <c r="P44" s="8">
        <v>267.93389653117083</v>
      </c>
      <c r="Q44" s="8">
        <v>114.51312636438342</v>
      </c>
      <c r="R44" s="8">
        <v>81.698969925728406</v>
      </c>
      <c r="S44" s="8">
        <v>87.197980183002443</v>
      </c>
      <c r="T44" s="8">
        <v>79.232748060718706</v>
      </c>
      <c r="U44" s="8">
        <v>23.128851952891928</v>
      </c>
      <c r="V44" s="8">
        <v>17.414733911460111</v>
      </c>
      <c r="W44" s="8">
        <v>12.404751423696382</v>
      </c>
      <c r="X44" s="8">
        <v>13.444732216531973</v>
      </c>
      <c r="Y44" s="8">
        <v>1.8009585927815264</v>
      </c>
      <c r="Z44" s="8">
        <v>1.9015799224386734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237.92785921016349</v>
      </c>
      <c r="D48" s="8">
        <v>309.84128353410051</v>
      </c>
      <c r="E48" s="8">
        <v>261.0919118516465</v>
      </c>
      <c r="F48" s="8">
        <v>270.43287474996953</v>
      </c>
      <c r="G48" s="8">
        <v>190.6695527649407</v>
      </c>
      <c r="H48" s="8">
        <v>251.87623136763514</v>
      </c>
      <c r="I48" s="8">
        <v>180.70294973031156</v>
      </c>
      <c r="J48" s="8">
        <v>202.37459887618468</v>
      </c>
      <c r="K48" s="8">
        <v>172.25229573305961</v>
      </c>
      <c r="L48" s="8">
        <v>143.70252398572421</v>
      </c>
      <c r="M48" s="8">
        <v>155.12901832753079</v>
      </c>
      <c r="N48" s="8">
        <v>110.40819641075578</v>
      </c>
      <c r="O48" s="8">
        <v>102.85820624464627</v>
      </c>
      <c r="P48" s="8">
        <v>128.75302307677066</v>
      </c>
      <c r="Q48" s="8">
        <v>129.9712234502681</v>
      </c>
      <c r="R48" s="8">
        <v>153.80420371566382</v>
      </c>
      <c r="S48" s="8">
        <v>121.72781745389067</v>
      </c>
      <c r="T48" s="8">
        <v>123.29722225363946</v>
      </c>
      <c r="U48" s="8">
        <v>166.10286675688559</v>
      </c>
      <c r="V48" s="8">
        <v>215.83072250384953</v>
      </c>
      <c r="W48" s="8">
        <v>219.06149702636705</v>
      </c>
      <c r="X48" s="8">
        <v>194.38454634917719</v>
      </c>
      <c r="Y48" s="8">
        <v>255.97271336762066</v>
      </c>
      <c r="Z48" s="8">
        <v>183.3003086293206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5.8932320400000018</v>
      </c>
      <c r="G50" s="8">
        <v>0</v>
      </c>
      <c r="H50" s="8">
        <v>19.35163979999999</v>
      </c>
      <c r="I50" s="8">
        <v>83.857105799999999</v>
      </c>
      <c r="J50" s="8">
        <v>164.52627731999999</v>
      </c>
      <c r="K50" s="8">
        <v>199.92155723999997</v>
      </c>
      <c r="L50" s="8">
        <v>0</v>
      </c>
      <c r="M50" s="8">
        <v>0</v>
      </c>
      <c r="N50" s="8">
        <v>2.5540644791226148</v>
      </c>
      <c r="O50" s="8">
        <v>2.6718257486920232</v>
      </c>
      <c r="P50" s="8">
        <v>2.4906555033607813</v>
      </c>
      <c r="Q50" s="8">
        <v>0</v>
      </c>
      <c r="R50" s="8">
        <v>0</v>
      </c>
      <c r="S50" s="8">
        <v>2.5112644053337441</v>
      </c>
      <c r="T50" s="8">
        <v>7.5454586097330187</v>
      </c>
      <c r="U50" s="8">
        <v>2.7813657864984571</v>
      </c>
      <c r="V50" s="8">
        <v>2.7124349965957868</v>
      </c>
      <c r="W50" s="8">
        <v>8.372357145501427</v>
      </c>
      <c r="X50" s="8">
        <v>2.8547475213008289</v>
      </c>
      <c r="Y50" s="8">
        <v>2.7752774308586647</v>
      </c>
      <c r="Z50" s="8">
        <v>2.8427816234826921</v>
      </c>
    </row>
    <row r="51" spans="1:26" ht="11.25" customHeight="1" x14ac:dyDescent="0.2">
      <c r="A51" s="25" t="s">
        <v>88</v>
      </c>
      <c r="B51" s="26" t="s">
        <v>89</v>
      </c>
      <c r="C51" s="27">
        <v>158817.03691299754</v>
      </c>
      <c r="D51" s="27">
        <v>168352.65586578395</v>
      </c>
      <c r="E51" s="27">
        <v>166060.72407944157</v>
      </c>
      <c r="F51" s="27">
        <v>174483.81297572807</v>
      </c>
      <c r="G51" s="27">
        <v>176561.64875833431</v>
      </c>
      <c r="H51" s="27">
        <v>176168.72469104108</v>
      </c>
      <c r="I51" s="27">
        <v>171980.42733157554</v>
      </c>
      <c r="J51" s="27">
        <v>155881.04370058695</v>
      </c>
      <c r="K51" s="27">
        <v>166269.33878547297</v>
      </c>
      <c r="L51" s="27">
        <v>167862.89608977933</v>
      </c>
      <c r="M51" s="27">
        <v>183435.05340452789</v>
      </c>
      <c r="N51" s="27">
        <v>157787.14745951327</v>
      </c>
      <c r="O51" s="27">
        <v>168227.04865283603</v>
      </c>
      <c r="P51" s="27">
        <v>172386.63402267967</v>
      </c>
      <c r="Q51" s="27">
        <v>136977.31987100394</v>
      </c>
      <c r="R51" s="27">
        <v>150068.94522945271</v>
      </c>
      <c r="S51" s="27">
        <v>160153.98317680613</v>
      </c>
      <c r="T51" s="27">
        <v>158600.15886317543</v>
      </c>
      <c r="U51" s="27">
        <v>155446.9711901921</v>
      </c>
      <c r="V51" s="27">
        <v>153794.34542296146</v>
      </c>
      <c r="W51" s="27">
        <v>152320.04578688141</v>
      </c>
      <c r="X51" s="27">
        <v>171892.04346058314</v>
      </c>
      <c r="Y51" s="27">
        <v>145374.4722370393</v>
      </c>
      <c r="Z51" s="27">
        <v>132129.1045703472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0</v>
      </c>
      <c r="D52" s="27">
        <f t="shared" ref="D52:X52" si="28">SUM(D53:D54)</f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si="28"/>
        <v>0</v>
      </c>
      <c r="Y52" s="27">
        <f t="shared" ref="Y52:Z52" si="29">SUM(Y53:Y54)</f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131028.13391074036</v>
      </c>
      <c r="D61" s="49">
        <f t="shared" ref="D61:X61" si="31">SUM(D62:D72)</f>
        <v>132395.2726720002</v>
      </c>
      <c r="E61" s="49">
        <f t="shared" si="31"/>
        <v>132905.1642520602</v>
      </c>
      <c r="F61" s="49">
        <f t="shared" si="31"/>
        <v>147207.09849704162</v>
      </c>
      <c r="G61" s="49">
        <f t="shared" si="31"/>
        <v>142967.80241277057</v>
      </c>
      <c r="H61" s="49">
        <f t="shared" si="31"/>
        <v>153057.62040623231</v>
      </c>
      <c r="I61" s="49">
        <f t="shared" si="31"/>
        <v>157987.24274662999</v>
      </c>
      <c r="J61" s="49">
        <f t="shared" si="31"/>
        <v>168411.19803169771</v>
      </c>
      <c r="K61" s="49">
        <f t="shared" si="31"/>
        <v>183542.94692666535</v>
      </c>
      <c r="L61" s="49">
        <f t="shared" si="31"/>
        <v>184738.81926995225</v>
      </c>
      <c r="M61" s="49">
        <f t="shared" si="31"/>
        <v>199596.41960102288</v>
      </c>
      <c r="N61" s="49">
        <f t="shared" si="31"/>
        <v>177932.17908847344</v>
      </c>
      <c r="O61" s="49">
        <f t="shared" si="31"/>
        <v>202443.98632192897</v>
      </c>
      <c r="P61" s="49">
        <f t="shared" si="31"/>
        <v>204258.19486824927</v>
      </c>
      <c r="Q61" s="49">
        <f t="shared" si="31"/>
        <v>176897.80849008783</v>
      </c>
      <c r="R61" s="49">
        <f t="shared" si="31"/>
        <v>185313.7779463779</v>
      </c>
      <c r="S61" s="49">
        <f t="shared" si="31"/>
        <v>183625.6773131582</v>
      </c>
      <c r="T61" s="49">
        <f t="shared" si="31"/>
        <v>184826.47793117596</v>
      </c>
      <c r="U61" s="49">
        <f t="shared" si="31"/>
        <v>191724.1158470505</v>
      </c>
      <c r="V61" s="49">
        <f t="shared" si="31"/>
        <v>190482.43545378259</v>
      </c>
      <c r="W61" s="49">
        <f t="shared" si="31"/>
        <v>182936.20474781562</v>
      </c>
      <c r="X61" s="49">
        <f t="shared" si="31"/>
        <v>201872.97329556508</v>
      </c>
      <c r="Y61" s="49">
        <f t="shared" ref="Y61:Z61" si="32">SUM(Y62:Y72)</f>
        <v>190999.04229421841</v>
      </c>
      <c r="Z61" s="49">
        <f t="shared" si="32"/>
        <v>179228.23031442324</v>
      </c>
    </row>
    <row r="62" spans="1:26" ht="11.25" customHeight="1" x14ac:dyDescent="0.2">
      <c r="A62" s="50" t="s">
        <v>92</v>
      </c>
      <c r="B62" s="51" t="s">
        <v>93</v>
      </c>
      <c r="C62" s="52">
        <v>130671.80045547937</v>
      </c>
      <c r="D62" s="52">
        <v>132085.58695791752</v>
      </c>
      <c r="E62" s="52">
        <v>132632.86809427245</v>
      </c>
      <c r="F62" s="52">
        <v>146402.56867604758</v>
      </c>
      <c r="G62" s="52">
        <v>142127.68365712665</v>
      </c>
      <c r="H62" s="52">
        <v>152136.22167437061</v>
      </c>
      <c r="I62" s="52">
        <v>156933.81283982049</v>
      </c>
      <c r="J62" s="52">
        <v>167006.881672246</v>
      </c>
      <c r="K62" s="52">
        <v>182186.09485990647</v>
      </c>
      <c r="L62" s="52">
        <v>182868.67801551128</v>
      </c>
      <c r="M62" s="52">
        <v>197642.11448824304</v>
      </c>
      <c r="N62" s="52">
        <v>175663.1690218884</v>
      </c>
      <c r="O62" s="52">
        <v>200059.04684139852</v>
      </c>
      <c r="P62" s="52">
        <v>201802.90446750293</v>
      </c>
      <c r="Q62" s="52">
        <v>174423.23757370882</v>
      </c>
      <c r="R62" s="52">
        <v>182656.51068063747</v>
      </c>
      <c r="S62" s="52">
        <v>180987.32891854752</v>
      </c>
      <c r="T62" s="52">
        <v>182155.68183376529</v>
      </c>
      <c r="U62" s="52">
        <v>188960.70639274025</v>
      </c>
      <c r="V62" s="52">
        <v>187803.21928360118</v>
      </c>
      <c r="W62" s="52">
        <v>180171.96003000569</v>
      </c>
      <c r="X62" s="52">
        <v>198535.56208356004</v>
      </c>
      <c r="Y62" s="52">
        <v>187596.31999971854</v>
      </c>
      <c r="Z62" s="52">
        <v>175620.29143879015</v>
      </c>
    </row>
    <row r="63" spans="1:26" ht="11.25" customHeight="1" x14ac:dyDescent="0.2">
      <c r="A63" s="50" t="s">
        <v>94</v>
      </c>
      <c r="B63" s="51" t="s">
        <v>95</v>
      </c>
      <c r="C63" s="52">
        <v>349.28159413683466</v>
      </c>
      <c r="D63" s="52">
        <v>303.27243125619339</v>
      </c>
      <c r="E63" s="52">
        <v>266.99192519422058</v>
      </c>
      <c r="F63" s="52">
        <v>793.89743968509606</v>
      </c>
      <c r="G63" s="52">
        <v>824.60188087510016</v>
      </c>
      <c r="H63" s="52">
        <v>882.00750441825642</v>
      </c>
      <c r="I63" s="52">
        <v>875.80728428110069</v>
      </c>
      <c r="J63" s="52">
        <v>1136.6005466672291</v>
      </c>
      <c r="K63" s="52">
        <v>1052.138022071829</v>
      </c>
      <c r="L63" s="52">
        <v>1449.1078149439604</v>
      </c>
      <c r="M63" s="52">
        <v>1432.2255247170165</v>
      </c>
      <c r="N63" s="52">
        <v>1841.357209931974</v>
      </c>
      <c r="O63" s="52">
        <v>1848.0064067523015</v>
      </c>
      <c r="P63" s="52">
        <v>1857.1935967482939</v>
      </c>
      <c r="Q63" s="52">
        <v>1809.939050599341</v>
      </c>
      <c r="R63" s="52">
        <v>1920.9819824672045</v>
      </c>
      <c r="S63" s="52">
        <v>1809.6464285947052</v>
      </c>
      <c r="T63" s="52">
        <v>1799.2662465610849</v>
      </c>
      <c r="U63" s="52">
        <v>1923.5925940911338</v>
      </c>
      <c r="V63" s="52">
        <v>1737.8882474884977</v>
      </c>
      <c r="W63" s="52">
        <v>1655.98234818328</v>
      </c>
      <c r="X63" s="52">
        <v>1534.3761130567032</v>
      </c>
      <c r="Y63" s="52">
        <v>1452.6362902911487</v>
      </c>
      <c r="Z63" s="52">
        <v>1460.7289925328282</v>
      </c>
    </row>
    <row r="64" spans="1:26" ht="11.25" customHeight="1" x14ac:dyDescent="0.2">
      <c r="A64" s="50" t="s">
        <v>96</v>
      </c>
      <c r="B64" s="51" t="s">
        <v>97</v>
      </c>
      <c r="C64" s="52">
        <v>7.0518611241518663</v>
      </c>
      <c r="D64" s="52">
        <v>6.4132828264929262</v>
      </c>
      <c r="E64" s="52">
        <v>5.3042325935387318</v>
      </c>
      <c r="F64" s="52">
        <v>10.632381308942534</v>
      </c>
      <c r="G64" s="52">
        <v>15.516874768832135</v>
      </c>
      <c r="H64" s="52">
        <v>28.471197553925968</v>
      </c>
      <c r="I64" s="52">
        <v>57.249062665306873</v>
      </c>
      <c r="J64" s="52">
        <v>138.31693866109813</v>
      </c>
      <c r="K64" s="52">
        <v>267.86293250095861</v>
      </c>
      <c r="L64" s="52">
        <v>353.24500215826458</v>
      </c>
      <c r="M64" s="52">
        <v>413.21349139446033</v>
      </c>
      <c r="N64" s="52">
        <v>347.74486001024172</v>
      </c>
      <c r="O64" s="52">
        <v>460.99056339030818</v>
      </c>
      <c r="P64" s="52">
        <v>543.83200437313326</v>
      </c>
      <c r="Q64" s="52">
        <v>614.71003693262492</v>
      </c>
      <c r="R64" s="52">
        <v>685.44759927559357</v>
      </c>
      <c r="S64" s="52">
        <v>776.53465126476476</v>
      </c>
      <c r="T64" s="52">
        <v>812.68224468957624</v>
      </c>
      <c r="U64" s="52">
        <v>774.2545219048385</v>
      </c>
      <c r="V64" s="52">
        <v>872.88410780731522</v>
      </c>
      <c r="W64" s="52">
        <v>997.3951124914397</v>
      </c>
      <c r="X64" s="52">
        <v>1661.9447616851894</v>
      </c>
      <c r="Y64" s="52">
        <v>1838.0964300257554</v>
      </c>
      <c r="Z64" s="52">
        <v>2046.7700907613555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10.608215936983886</v>
      </c>
      <c r="I67" s="52">
        <v>12.801510365627527</v>
      </c>
      <c r="J67" s="52">
        <v>15.231746775338115</v>
      </c>
      <c r="K67" s="52">
        <v>18.444381089118206</v>
      </c>
      <c r="L67" s="52">
        <v>18.421666577658311</v>
      </c>
      <c r="M67" s="52">
        <v>28.71358618606671</v>
      </c>
      <c r="N67" s="52">
        <v>31.081636868202807</v>
      </c>
      <c r="O67" s="52">
        <v>31.934198002015222</v>
      </c>
      <c r="P67" s="52">
        <v>28.288112178613275</v>
      </c>
      <c r="Q67" s="52">
        <v>26.695007728537437</v>
      </c>
      <c r="R67" s="52">
        <v>24.692811514901578</v>
      </c>
      <c r="S67" s="52">
        <v>22.824975818414757</v>
      </c>
      <c r="T67" s="52">
        <v>23.859133761270421</v>
      </c>
      <c r="U67" s="52">
        <v>27.275725409951274</v>
      </c>
      <c r="V67" s="52">
        <v>23.491759882446495</v>
      </c>
      <c r="W67" s="52">
        <v>28.563452513964243</v>
      </c>
      <c r="X67" s="52">
        <v>30.608980235784877</v>
      </c>
      <c r="Y67" s="52">
        <v>36.970588244080837</v>
      </c>
      <c r="Z67" s="52">
        <v>44.270615305560611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5.0394174143945362E-2</v>
      </c>
      <c r="I68" s="52">
        <v>0.26756580453239048</v>
      </c>
      <c r="J68" s="52">
        <v>0.46041459876143614</v>
      </c>
      <c r="K68" s="52">
        <v>2.9043067996925376</v>
      </c>
      <c r="L68" s="52">
        <v>3.1285895570218392</v>
      </c>
      <c r="M68" s="52">
        <v>21.700511890965085</v>
      </c>
      <c r="N68" s="52">
        <v>8.4643808910267921</v>
      </c>
      <c r="O68" s="52">
        <v>15.850924415184755</v>
      </c>
      <c r="P68" s="52">
        <v>8.85637360575166</v>
      </c>
      <c r="Q68" s="52">
        <v>7.4734877923174867</v>
      </c>
      <c r="R68" s="52">
        <v>8.0488059182548621</v>
      </c>
      <c r="S68" s="52">
        <v>9.0497470256857682</v>
      </c>
      <c r="T68" s="52">
        <v>12.266047942063238</v>
      </c>
      <c r="U68" s="52">
        <v>12.213880237293353</v>
      </c>
      <c r="V68" s="52">
        <v>9.5406218287907585</v>
      </c>
      <c r="W68" s="52">
        <v>12.914356591030749</v>
      </c>
      <c r="X68" s="52">
        <v>14.53023542984584</v>
      </c>
      <c r="Y68" s="52">
        <v>5.9642699109585928</v>
      </c>
      <c r="Z68" s="52">
        <v>5.8676210719845621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0.26141977837171665</v>
      </c>
      <c r="I69" s="52">
        <v>102.34132273442798</v>
      </c>
      <c r="J69" s="52">
        <v>106.51313785252093</v>
      </c>
      <c r="K69" s="52">
        <v>7.0386262870271619</v>
      </c>
      <c r="L69" s="52">
        <v>8.287383962806544</v>
      </c>
      <c r="M69" s="52">
        <v>6.1411417389535874</v>
      </c>
      <c r="N69" s="52">
        <v>4.1685176468452134</v>
      </c>
      <c r="O69" s="52">
        <v>13.984519341735599</v>
      </c>
      <c r="P69" s="52">
        <v>13.015522502013077</v>
      </c>
      <c r="Q69" s="52">
        <v>12.075021410385579</v>
      </c>
      <c r="R69" s="52">
        <v>14.284618893941813</v>
      </c>
      <c r="S69" s="52">
        <v>16.900275419510045</v>
      </c>
      <c r="T69" s="52">
        <v>17.705478695963414</v>
      </c>
      <c r="U69" s="52">
        <v>20.110236908609572</v>
      </c>
      <c r="V69" s="52">
        <v>29.688812599269973</v>
      </c>
      <c r="W69" s="52">
        <v>63.05114944593592</v>
      </c>
      <c r="X69" s="52">
        <v>92.092399548824389</v>
      </c>
      <c r="Y69" s="52">
        <v>65.472368453128155</v>
      </c>
      <c r="Z69" s="52">
        <v>47.463603294014874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4.9631609585052336</v>
      </c>
      <c r="J72" s="55">
        <v>7.1935748967930344</v>
      </c>
      <c r="K72" s="55">
        <v>8.4637980102482508</v>
      </c>
      <c r="L72" s="55">
        <v>37.950797241245809</v>
      </c>
      <c r="M72" s="55">
        <v>52.310856852424152</v>
      </c>
      <c r="N72" s="55">
        <v>36.193461236723081</v>
      </c>
      <c r="O72" s="55">
        <v>14.172868628896671</v>
      </c>
      <c r="P72" s="55">
        <v>4.1047913385282575</v>
      </c>
      <c r="Q72" s="55">
        <v>3.6783119158160491</v>
      </c>
      <c r="R72" s="55">
        <v>3.8114476705531515</v>
      </c>
      <c r="S72" s="55">
        <v>3.3923164875865739</v>
      </c>
      <c r="T72" s="55">
        <v>5.0169457607116383</v>
      </c>
      <c r="U72" s="55">
        <v>5.962495758470995</v>
      </c>
      <c r="V72" s="55">
        <v>5.7226205751031847</v>
      </c>
      <c r="W72" s="55">
        <v>6.3382985842422466</v>
      </c>
      <c r="X72" s="55">
        <v>3.8587220487021989</v>
      </c>
      <c r="Y72" s="55">
        <v>3.58234757475948</v>
      </c>
      <c r="Z72" s="55">
        <v>2.8379526673667033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0</v>
      </c>
      <c r="D8" s="19">
        <f t="shared" ref="D8:X8" si="7">SUM(D9:D10)</f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  <c r="Y8" s="19">
        <f t="shared" ref="Y8:Z8" si="8">SUM(Y9:Y10)</f>
        <v>0</v>
      </c>
      <c r="Z8" s="19">
        <f t="shared" si="8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0</v>
      </c>
      <c r="D17" s="27">
        <f t="shared" ref="D17:X17" si="13">SUM(D18:D21)</f>
        <v>0</v>
      </c>
      <c r="E17" s="27">
        <f t="shared" si="13"/>
        <v>0</v>
      </c>
      <c r="F17" s="27">
        <f t="shared" si="13"/>
        <v>0</v>
      </c>
      <c r="G17" s="27">
        <f t="shared" si="13"/>
        <v>0</v>
      </c>
      <c r="H17" s="27">
        <f t="shared" si="13"/>
        <v>0</v>
      </c>
      <c r="I17" s="27">
        <f t="shared" si="13"/>
        <v>0</v>
      </c>
      <c r="J17" s="27">
        <f t="shared" si="13"/>
        <v>0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0</v>
      </c>
      <c r="D26" s="27">
        <f t="shared" ref="D26:X26" si="19">SUM(D27,D33)</f>
        <v>0</v>
      </c>
      <c r="E26" s="27">
        <f t="shared" si="19"/>
        <v>0</v>
      </c>
      <c r="F26" s="27">
        <f t="shared" si="19"/>
        <v>0</v>
      </c>
      <c r="G26" s="27">
        <f t="shared" si="19"/>
        <v>0</v>
      </c>
      <c r="H26" s="27">
        <f t="shared" si="19"/>
        <v>0</v>
      </c>
      <c r="I26" s="27">
        <f t="shared" si="19"/>
        <v>0</v>
      </c>
      <c r="J26" s="27">
        <f t="shared" si="19"/>
        <v>0</v>
      </c>
      <c r="K26" s="27">
        <f t="shared" si="19"/>
        <v>0</v>
      </c>
      <c r="L26" s="27">
        <f t="shared" si="19"/>
        <v>0</v>
      </c>
      <c r="M26" s="27">
        <f t="shared" si="19"/>
        <v>0</v>
      </c>
      <c r="N26" s="27">
        <f t="shared" si="19"/>
        <v>0</v>
      </c>
      <c r="O26" s="27">
        <f t="shared" si="19"/>
        <v>0</v>
      </c>
      <c r="P26" s="27">
        <f t="shared" si="19"/>
        <v>0</v>
      </c>
      <c r="Q26" s="27">
        <f t="shared" si="19"/>
        <v>0</v>
      </c>
      <c r="R26" s="27">
        <f t="shared" si="19"/>
        <v>0</v>
      </c>
      <c r="S26" s="27">
        <f t="shared" si="19"/>
        <v>0</v>
      </c>
      <c r="T26" s="27">
        <f t="shared" si="19"/>
        <v>0</v>
      </c>
      <c r="U26" s="27">
        <f t="shared" si="19"/>
        <v>0</v>
      </c>
      <c r="V26" s="27">
        <f t="shared" si="19"/>
        <v>0</v>
      </c>
      <c r="W26" s="27">
        <f t="shared" si="19"/>
        <v>0</v>
      </c>
      <c r="X26" s="27">
        <f t="shared" si="19"/>
        <v>0</v>
      </c>
      <c r="Y26" s="27">
        <f t="shared" ref="Y26:Z26" si="20">SUM(Y27,Y33)</f>
        <v>0</v>
      </c>
      <c r="Z26" s="27">
        <f t="shared" si="20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0</v>
      </c>
      <c r="D33" s="19">
        <f t="shared" ref="D33:X33" si="25">SUM(D34:D50)</f>
        <v>0</v>
      </c>
      <c r="E33" s="19">
        <f t="shared" si="25"/>
        <v>0</v>
      </c>
      <c r="F33" s="19">
        <f t="shared" si="25"/>
        <v>0</v>
      </c>
      <c r="G33" s="19">
        <f t="shared" si="25"/>
        <v>0</v>
      </c>
      <c r="H33" s="19">
        <f t="shared" si="25"/>
        <v>0</v>
      </c>
      <c r="I33" s="19">
        <f t="shared" si="25"/>
        <v>0</v>
      </c>
      <c r="J33" s="19">
        <f t="shared" si="25"/>
        <v>0</v>
      </c>
      <c r="K33" s="19">
        <f t="shared" si="25"/>
        <v>0</v>
      </c>
      <c r="L33" s="19">
        <f t="shared" si="25"/>
        <v>0</v>
      </c>
      <c r="M33" s="19">
        <f t="shared" si="25"/>
        <v>0</v>
      </c>
      <c r="N33" s="19">
        <f t="shared" si="25"/>
        <v>0</v>
      </c>
      <c r="O33" s="19">
        <f t="shared" si="25"/>
        <v>0</v>
      </c>
      <c r="P33" s="19">
        <f t="shared" si="25"/>
        <v>0</v>
      </c>
      <c r="Q33" s="19">
        <f t="shared" si="25"/>
        <v>0</v>
      </c>
      <c r="R33" s="19">
        <f t="shared" si="25"/>
        <v>0</v>
      </c>
      <c r="S33" s="19">
        <f t="shared" si="25"/>
        <v>0</v>
      </c>
      <c r="T33" s="19">
        <f t="shared" si="25"/>
        <v>0</v>
      </c>
      <c r="U33" s="19">
        <f t="shared" si="25"/>
        <v>0</v>
      </c>
      <c r="V33" s="19">
        <f t="shared" si="25"/>
        <v>0</v>
      </c>
      <c r="W33" s="19">
        <f t="shared" si="25"/>
        <v>0</v>
      </c>
      <c r="X33" s="19">
        <f t="shared" si="25"/>
        <v>0</v>
      </c>
      <c r="Y33" s="19">
        <f t="shared" ref="Y33:Z33" si="26">SUM(Y34:Y50)</f>
        <v>0</v>
      </c>
      <c r="Z33" s="19">
        <f t="shared" si="26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0</v>
      </c>
      <c r="D52" s="27">
        <f t="shared" ref="D52:X52" si="28">SUM(D53:D54)</f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si="28"/>
        <v>0</v>
      </c>
      <c r="Y52" s="27">
        <f t="shared" ref="Y52:Z52" si="29">SUM(Y53:Y54)</f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0</v>
      </c>
      <c r="D61" s="49">
        <f t="shared" ref="D61:X61" si="31">SUM(D62:D72)</f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  <c r="Y61" s="49">
        <f t="shared" ref="Y61:Z61" si="32">SUM(Y62:Y72)</f>
        <v>0</v>
      </c>
      <c r="Z61" s="49">
        <f t="shared" si="32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42859.812037831929</v>
      </c>
      <c r="D2" s="21">
        <f t="shared" ref="D2:X2" si="0">SUM(D3,D17,D22,D25,D26,D51,D52)</f>
        <v>44172.808639336217</v>
      </c>
      <c r="E2" s="21">
        <f t="shared" si="0"/>
        <v>44729.44401496619</v>
      </c>
      <c r="F2" s="21">
        <f t="shared" si="0"/>
        <v>45345.453509656931</v>
      </c>
      <c r="G2" s="21">
        <f t="shared" si="0"/>
        <v>44891.403422854761</v>
      </c>
      <c r="H2" s="21">
        <f t="shared" si="0"/>
        <v>45299.967380492373</v>
      </c>
      <c r="I2" s="21">
        <f t="shared" si="0"/>
        <v>45297.49627356125</v>
      </c>
      <c r="J2" s="21">
        <f t="shared" si="0"/>
        <v>42236.394347089808</v>
      </c>
      <c r="K2" s="21">
        <f t="shared" si="0"/>
        <v>43041.532074133007</v>
      </c>
      <c r="L2" s="21">
        <f t="shared" si="0"/>
        <v>42624.086916696993</v>
      </c>
      <c r="M2" s="21">
        <f t="shared" si="0"/>
        <v>43529.94616149574</v>
      </c>
      <c r="N2" s="21">
        <f t="shared" si="0"/>
        <v>42181.811489238535</v>
      </c>
      <c r="O2" s="21">
        <f t="shared" si="0"/>
        <v>41771.21275838872</v>
      </c>
      <c r="P2" s="21">
        <f t="shared" si="0"/>
        <v>39144.896273719307</v>
      </c>
      <c r="Q2" s="21">
        <f t="shared" si="0"/>
        <v>38564.044222217781</v>
      </c>
      <c r="R2" s="21">
        <f t="shared" si="0"/>
        <v>38318.206162882299</v>
      </c>
      <c r="S2" s="21">
        <f t="shared" si="0"/>
        <v>39511.894946784159</v>
      </c>
      <c r="T2" s="21">
        <f t="shared" si="0"/>
        <v>40086.677306368998</v>
      </c>
      <c r="U2" s="21">
        <f t="shared" si="0"/>
        <v>40248.148547530938</v>
      </c>
      <c r="V2" s="21">
        <f t="shared" si="0"/>
        <v>39641.365182532732</v>
      </c>
      <c r="W2" s="21">
        <f t="shared" si="0"/>
        <v>39672.162018543444</v>
      </c>
      <c r="X2" s="21">
        <f t="shared" si="0"/>
        <v>37571.628292557478</v>
      </c>
      <c r="Y2" s="21">
        <f t="shared" ref="Y2:Z2" si="1">SUM(Y3,Y17,Y22,Y25,Y26,Y51,Y52)</f>
        <v>33592.59352588762</v>
      </c>
      <c r="Z2" s="21">
        <f t="shared" si="1"/>
        <v>30101.633178995005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1843.1556924283659</v>
      </c>
      <c r="D3" s="24">
        <f t="shared" si="2"/>
        <v>1836.4812592369303</v>
      </c>
      <c r="E3" s="24">
        <f t="shared" si="2"/>
        <v>2065.0301805154927</v>
      </c>
      <c r="F3" s="24">
        <f t="shared" si="2"/>
        <v>2094.0055219064616</v>
      </c>
      <c r="G3" s="24">
        <f t="shared" si="2"/>
        <v>2255.4438742313937</v>
      </c>
      <c r="H3" s="24">
        <f t="shared" si="2"/>
        <v>2370.4351251064118</v>
      </c>
      <c r="I3" s="24">
        <f t="shared" si="2"/>
        <v>2578.0090003446408</v>
      </c>
      <c r="J3" s="24">
        <f t="shared" si="2"/>
        <v>2455.2100848421896</v>
      </c>
      <c r="K3" s="24">
        <f t="shared" si="2"/>
        <v>2655.224355548391</v>
      </c>
      <c r="L3" s="24">
        <f t="shared" si="2"/>
        <v>2711.8915011106401</v>
      </c>
      <c r="M3" s="24">
        <f t="shared" si="2"/>
        <v>2777.7921961448092</v>
      </c>
      <c r="N3" s="24">
        <f t="shared" si="2"/>
        <v>2668.649963275393</v>
      </c>
      <c r="O3" s="24">
        <f t="shared" si="2"/>
        <v>2736.4138646359561</v>
      </c>
      <c r="P3" s="24">
        <f t="shared" si="2"/>
        <v>2692.366260688113</v>
      </c>
      <c r="Q3" s="24">
        <f t="shared" si="2"/>
        <v>2721.3268518364684</v>
      </c>
      <c r="R3" s="24">
        <f t="shared" si="2"/>
        <v>2675.9491235596483</v>
      </c>
      <c r="S3" s="24">
        <f t="shared" si="2"/>
        <v>2644.2229140576869</v>
      </c>
      <c r="T3" s="24">
        <f t="shared" si="2"/>
        <v>2614.9748989216005</v>
      </c>
      <c r="U3" s="24">
        <f t="shared" si="2"/>
        <v>2448.5804803749324</v>
      </c>
      <c r="V3" s="24">
        <f t="shared" si="2"/>
        <v>1989.4032344716825</v>
      </c>
      <c r="W3" s="24">
        <f t="shared" si="2"/>
        <v>2060.347140574906</v>
      </c>
      <c r="X3" s="24">
        <f t="shared" si="2"/>
        <v>1910.5818577208779</v>
      </c>
      <c r="Y3" s="24">
        <f t="shared" ref="Y3:Z3" si="3">SUM(Y4,Y8,Y11)</f>
        <v>1657.6575942479901</v>
      </c>
      <c r="Z3" s="24">
        <f t="shared" si="3"/>
        <v>1410.6875996017186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1538.2420767354381</v>
      </c>
      <c r="D4" s="19">
        <f t="shared" si="4"/>
        <v>1549.3569898752914</v>
      </c>
      <c r="E4" s="19">
        <f t="shared" si="4"/>
        <v>1779.7272286932421</v>
      </c>
      <c r="F4" s="19">
        <f t="shared" si="4"/>
        <v>1817.0010904161884</v>
      </c>
      <c r="G4" s="19">
        <f t="shared" si="4"/>
        <v>1983.4185068511449</v>
      </c>
      <c r="H4" s="19">
        <f t="shared" si="4"/>
        <v>2165.5064745307923</v>
      </c>
      <c r="I4" s="19">
        <f t="shared" si="4"/>
        <v>2363.279875252299</v>
      </c>
      <c r="J4" s="19">
        <f t="shared" si="4"/>
        <v>2275.2436515323116</v>
      </c>
      <c r="K4" s="19">
        <f t="shared" si="4"/>
        <v>2449.0242657990302</v>
      </c>
      <c r="L4" s="19">
        <f t="shared" si="4"/>
        <v>2483.8577974751352</v>
      </c>
      <c r="M4" s="19">
        <f t="shared" si="4"/>
        <v>2541.0162143609873</v>
      </c>
      <c r="N4" s="19">
        <f t="shared" si="4"/>
        <v>2431.9141660687033</v>
      </c>
      <c r="O4" s="19">
        <f t="shared" si="4"/>
        <v>2513.8483640186614</v>
      </c>
      <c r="P4" s="19">
        <f t="shared" si="4"/>
        <v>2461.0654918981022</v>
      </c>
      <c r="Q4" s="19">
        <f t="shared" si="4"/>
        <v>2476.9120559906905</v>
      </c>
      <c r="R4" s="19">
        <f t="shared" si="4"/>
        <v>2434.4530456621569</v>
      </c>
      <c r="S4" s="19">
        <f t="shared" si="4"/>
        <v>2438.6260369641618</v>
      </c>
      <c r="T4" s="19">
        <f t="shared" si="4"/>
        <v>2410.8872793871087</v>
      </c>
      <c r="U4" s="19">
        <f t="shared" si="4"/>
        <v>2268.1702151631807</v>
      </c>
      <c r="V4" s="19">
        <f t="shared" si="4"/>
        <v>1848.8308928666863</v>
      </c>
      <c r="W4" s="19">
        <f t="shared" si="4"/>
        <v>1927.9946945290972</v>
      </c>
      <c r="X4" s="19">
        <f t="shared" si="4"/>
        <v>1793.5331937909145</v>
      </c>
      <c r="Y4" s="19">
        <f t="shared" ref="Y4:Z4" si="5">SUM(Y5:Y7)</f>
        <v>1511.3319551719767</v>
      </c>
      <c r="Z4" s="19">
        <f t="shared" si="5"/>
        <v>1322.2104963277852</v>
      </c>
    </row>
    <row r="5" spans="1:26" ht="11.25" customHeight="1" x14ac:dyDescent="0.2">
      <c r="A5" s="28" t="s">
        <v>4</v>
      </c>
      <c r="B5" s="7" t="s">
        <v>5</v>
      </c>
      <c r="C5" s="8">
        <v>15.786470338535558</v>
      </c>
      <c r="D5" s="8">
        <v>15.904891240698861</v>
      </c>
      <c r="E5" s="8">
        <v>13.105641124599966</v>
      </c>
      <c r="F5" s="8">
        <v>10.798400883694956</v>
      </c>
      <c r="G5" s="8">
        <v>43.905765822591327</v>
      </c>
      <c r="H5" s="8">
        <v>47.308111248538715</v>
      </c>
      <c r="I5" s="8">
        <v>51.609235847531366</v>
      </c>
      <c r="J5" s="8">
        <v>45.834982344057927</v>
      </c>
      <c r="K5" s="8">
        <v>43.752877195225608</v>
      </c>
      <c r="L5" s="8">
        <v>43.170004564673981</v>
      </c>
      <c r="M5" s="8">
        <v>39.00571059208302</v>
      </c>
      <c r="N5" s="8">
        <v>31.469527274427765</v>
      </c>
      <c r="O5" s="8">
        <v>32.722721521055583</v>
      </c>
      <c r="P5" s="8">
        <v>34.325046295778051</v>
      </c>
      <c r="Q5" s="8">
        <v>41.802836854575105</v>
      </c>
      <c r="R5" s="8">
        <v>36.623888030654136</v>
      </c>
      <c r="S5" s="8">
        <v>39.640478150188997</v>
      </c>
      <c r="T5" s="8">
        <v>30.580461792500603</v>
      </c>
      <c r="U5" s="8">
        <v>24.991957860620825</v>
      </c>
      <c r="V5" s="8">
        <v>29.167652781452759</v>
      </c>
      <c r="W5" s="8">
        <v>23.276041390332345</v>
      </c>
      <c r="X5" s="8">
        <v>17.684645064313685</v>
      </c>
      <c r="Y5" s="8">
        <v>20.796722872231687</v>
      </c>
      <c r="Z5" s="8">
        <v>18.752622444495238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0.92800053240774127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1522.4556063969026</v>
      </c>
      <c r="D7" s="8">
        <v>1533.4520986345926</v>
      </c>
      <c r="E7" s="8">
        <v>1765.6935870362342</v>
      </c>
      <c r="F7" s="8">
        <v>1806.2026895324934</v>
      </c>
      <c r="G7" s="8">
        <v>1939.5127410285536</v>
      </c>
      <c r="H7" s="8">
        <v>2118.1983632822535</v>
      </c>
      <c r="I7" s="8">
        <v>2311.6706394047678</v>
      </c>
      <c r="J7" s="8">
        <v>2229.4086691882535</v>
      </c>
      <c r="K7" s="8">
        <v>2405.2713886038046</v>
      </c>
      <c r="L7" s="8">
        <v>2440.6877929104612</v>
      </c>
      <c r="M7" s="8">
        <v>2502.0105037689041</v>
      </c>
      <c r="N7" s="8">
        <v>2400.4446387942753</v>
      </c>
      <c r="O7" s="8">
        <v>2481.1256424976059</v>
      </c>
      <c r="P7" s="8">
        <v>2426.7404456023241</v>
      </c>
      <c r="Q7" s="8">
        <v>2435.1092191361154</v>
      </c>
      <c r="R7" s="8">
        <v>2397.8291576315028</v>
      </c>
      <c r="S7" s="8">
        <v>2398.9855588139726</v>
      </c>
      <c r="T7" s="8">
        <v>2380.3068175946082</v>
      </c>
      <c r="U7" s="8">
        <v>2243.1782573025598</v>
      </c>
      <c r="V7" s="8">
        <v>1819.6632400852336</v>
      </c>
      <c r="W7" s="8">
        <v>1904.7186531387649</v>
      </c>
      <c r="X7" s="8">
        <v>1775.8485487266009</v>
      </c>
      <c r="Y7" s="8">
        <v>1490.5352322997451</v>
      </c>
      <c r="Z7" s="8">
        <v>1303.4578738832899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146.13211442495191</v>
      </c>
      <c r="D8" s="19">
        <f t="shared" ref="D8:X8" si="7">SUM(D9:D10)</f>
        <v>138.87096278457517</v>
      </c>
      <c r="E8" s="19">
        <f t="shared" si="7"/>
        <v>156.53433299123481</v>
      </c>
      <c r="F8" s="19">
        <f t="shared" si="7"/>
        <v>148.97703309357394</v>
      </c>
      <c r="G8" s="19">
        <f t="shared" si="7"/>
        <v>159.17273449033505</v>
      </c>
      <c r="H8" s="19">
        <f t="shared" si="7"/>
        <v>134.75048696811859</v>
      </c>
      <c r="I8" s="19">
        <f t="shared" si="7"/>
        <v>148.68354569860645</v>
      </c>
      <c r="J8" s="19">
        <f t="shared" si="7"/>
        <v>129.81452123184653</v>
      </c>
      <c r="K8" s="19">
        <f t="shared" si="7"/>
        <v>150.39600425596882</v>
      </c>
      <c r="L8" s="19">
        <f t="shared" si="7"/>
        <v>126.33251578178371</v>
      </c>
      <c r="M8" s="19">
        <f t="shared" si="7"/>
        <v>139.06403200993179</v>
      </c>
      <c r="N8" s="19">
        <f t="shared" si="7"/>
        <v>148.4621333634752</v>
      </c>
      <c r="O8" s="19">
        <f t="shared" si="7"/>
        <v>140.69982031213786</v>
      </c>
      <c r="P8" s="19">
        <f t="shared" si="7"/>
        <v>144.34077730333993</v>
      </c>
      <c r="Q8" s="19">
        <f t="shared" si="7"/>
        <v>161.81638031652605</v>
      </c>
      <c r="R8" s="19">
        <f t="shared" si="7"/>
        <v>166.11977253418337</v>
      </c>
      <c r="S8" s="19">
        <f t="shared" si="7"/>
        <v>139.45973314852125</v>
      </c>
      <c r="T8" s="19">
        <f t="shared" si="7"/>
        <v>123.75237668042001</v>
      </c>
      <c r="U8" s="19">
        <f t="shared" si="7"/>
        <v>111.803871936055</v>
      </c>
      <c r="V8" s="19">
        <f t="shared" si="7"/>
        <v>99.977090630146009</v>
      </c>
      <c r="W8" s="19">
        <f t="shared" si="7"/>
        <v>88.968581074632667</v>
      </c>
      <c r="X8" s="19">
        <f t="shared" si="7"/>
        <v>77.28185423492468</v>
      </c>
      <c r="Y8" s="19">
        <f t="shared" ref="Y8:Z8" si="8">SUM(Y9:Y10)</f>
        <v>97.813078097476932</v>
      </c>
      <c r="Z8" s="19">
        <f t="shared" si="8"/>
        <v>59.052524536354412</v>
      </c>
    </row>
    <row r="9" spans="1:26" ht="11.25" customHeight="1" x14ac:dyDescent="0.2">
      <c r="A9" s="28" t="s">
        <v>10</v>
      </c>
      <c r="B9" s="7" t="s">
        <v>11</v>
      </c>
      <c r="C9" s="8">
        <v>3.0493567198053779</v>
      </c>
      <c r="D9" s="8">
        <v>3.0809366850076065</v>
      </c>
      <c r="E9" s="8">
        <v>3.8513920726811</v>
      </c>
      <c r="F9" s="8">
        <v>4.7251701980399874</v>
      </c>
      <c r="G9" s="8">
        <v>4.3564421749587883</v>
      </c>
      <c r="H9" s="8">
        <v>4.6943653853528025</v>
      </c>
      <c r="I9" s="8">
        <v>6.2982750927665059</v>
      </c>
      <c r="J9" s="8">
        <v>10.333532831509284</v>
      </c>
      <c r="K9" s="8">
        <v>27.680639459625667</v>
      </c>
      <c r="L9" s="8">
        <v>5.6552252029321943</v>
      </c>
      <c r="M9" s="8">
        <v>8.3618142796305133</v>
      </c>
      <c r="N9" s="8">
        <v>2.8866735019249505</v>
      </c>
      <c r="O9" s="8">
        <v>1.5160865098836376</v>
      </c>
      <c r="P9" s="8">
        <v>0.23788229317582671</v>
      </c>
      <c r="Q9" s="8">
        <v>14.618856877188797</v>
      </c>
      <c r="R9" s="8">
        <v>15.891796435134488</v>
      </c>
      <c r="S9" s="8">
        <v>13.095664482696392</v>
      </c>
      <c r="T9" s="8">
        <v>3.8977181509672637E-2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143.08275770514652</v>
      </c>
      <c r="D10" s="8">
        <v>135.79002609956757</v>
      </c>
      <c r="E10" s="8">
        <v>152.6829409185537</v>
      </c>
      <c r="F10" s="8">
        <v>144.25186289553395</v>
      </c>
      <c r="G10" s="8">
        <v>154.81629231537624</v>
      </c>
      <c r="H10" s="8">
        <v>130.0561215827658</v>
      </c>
      <c r="I10" s="8">
        <v>142.38527060583993</v>
      </c>
      <c r="J10" s="8">
        <v>119.48098840033725</v>
      </c>
      <c r="K10" s="8">
        <v>122.71536479634317</v>
      </c>
      <c r="L10" s="8">
        <v>120.67729057885151</v>
      </c>
      <c r="M10" s="8">
        <v>130.70221773030127</v>
      </c>
      <c r="N10" s="8">
        <v>145.57545986155026</v>
      </c>
      <c r="O10" s="8">
        <v>139.18373380225421</v>
      </c>
      <c r="P10" s="8">
        <v>144.1028950101641</v>
      </c>
      <c r="Q10" s="8">
        <v>147.19752343933726</v>
      </c>
      <c r="R10" s="8">
        <v>150.22797609904887</v>
      </c>
      <c r="S10" s="8">
        <v>126.36406866582487</v>
      </c>
      <c r="T10" s="8">
        <v>123.71339949891033</v>
      </c>
      <c r="U10" s="8">
        <v>111.803871936055</v>
      </c>
      <c r="V10" s="8">
        <v>99.977090630146009</v>
      </c>
      <c r="W10" s="8">
        <v>88.968581074632667</v>
      </c>
      <c r="X10" s="8">
        <v>77.28185423492468</v>
      </c>
      <c r="Y10" s="8">
        <v>97.813078097476932</v>
      </c>
      <c r="Z10" s="8">
        <v>59.052524536354412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158.78150126797598</v>
      </c>
      <c r="D11" s="19">
        <f t="shared" ref="D11:X11" si="10">SUM(D12:D16)</f>
        <v>148.25330657706374</v>
      </c>
      <c r="E11" s="19">
        <f t="shared" si="10"/>
        <v>128.76861883101583</v>
      </c>
      <c r="F11" s="19">
        <f t="shared" si="10"/>
        <v>128.0273983966992</v>
      </c>
      <c r="G11" s="19">
        <f t="shared" si="10"/>
        <v>112.85263288991374</v>
      </c>
      <c r="H11" s="19">
        <f t="shared" si="10"/>
        <v>70.178163607501219</v>
      </c>
      <c r="I11" s="19">
        <f t="shared" si="10"/>
        <v>66.045579393735537</v>
      </c>
      <c r="J11" s="19">
        <f t="shared" si="10"/>
        <v>50.151912078031543</v>
      </c>
      <c r="K11" s="19">
        <f t="shared" si="10"/>
        <v>55.804085493391973</v>
      </c>
      <c r="L11" s="19">
        <f t="shared" si="10"/>
        <v>101.70118785372134</v>
      </c>
      <c r="M11" s="19">
        <f t="shared" si="10"/>
        <v>97.711949773890154</v>
      </c>
      <c r="N11" s="19">
        <f t="shared" si="10"/>
        <v>88.273663843214678</v>
      </c>
      <c r="O11" s="19">
        <f t="shared" si="10"/>
        <v>81.865680305156559</v>
      </c>
      <c r="P11" s="19">
        <f t="shared" si="10"/>
        <v>86.959991486670617</v>
      </c>
      <c r="Q11" s="19">
        <f t="shared" si="10"/>
        <v>82.598415529251582</v>
      </c>
      <c r="R11" s="19">
        <f t="shared" si="10"/>
        <v>75.376305363307949</v>
      </c>
      <c r="S11" s="19">
        <f t="shared" si="10"/>
        <v>66.137143945003828</v>
      </c>
      <c r="T11" s="19">
        <f t="shared" si="10"/>
        <v>80.335242854071524</v>
      </c>
      <c r="U11" s="19">
        <f t="shared" si="10"/>
        <v>68.606393275696746</v>
      </c>
      <c r="V11" s="19">
        <f t="shared" si="10"/>
        <v>40.595250974850259</v>
      </c>
      <c r="W11" s="19">
        <f t="shared" si="10"/>
        <v>43.383864971176287</v>
      </c>
      <c r="X11" s="19">
        <f t="shared" si="10"/>
        <v>39.766809695038695</v>
      </c>
      <c r="Y11" s="19">
        <f t="shared" ref="Y11:Z11" si="11">SUM(Y12:Y16)</f>
        <v>48.512560978536619</v>
      </c>
      <c r="Z11" s="19">
        <f t="shared" si="11"/>
        <v>29.424578737578983</v>
      </c>
    </row>
    <row r="12" spans="1:26" ht="11.25" customHeight="1" x14ac:dyDescent="0.2">
      <c r="A12" s="28" t="s">
        <v>14</v>
      </c>
      <c r="B12" s="7" t="s">
        <v>15</v>
      </c>
      <c r="C12" s="8">
        <v>8.1086320048652443</v>
      </c>
      <c r="D12" s="8">
        <v>6.0477480367851157</v>
      </c>
      <c r="E12" s="8">
        <v>7.0258418737601662</v>
      </c>
      <c r="F12" s="8">
        <v>4.5638993103098748</v>
      </c>
      <c r="G12" s="8">
        <v>4.4332540250364625</v>
      </c>
      <c r="H12" s="8">
        <v>4.6925557008174863</v>
      </c>
      <c r="I12" s="8">
        <v>5.1942167284181977</v>
      </c>
      <c r="J12" s="8">
        <v>6.6678789673062546</v>
      </c>
      <c r="K12" s="8">
        <v>11.796338358773506</v>
      </c>
      <c r="L12" s="8">
        <v>10.774141342844839</v>
      </c>
      <c r="M12" s="8">
        <v>11.060603733809696</v>
      </c>
      <c r="N12" s="8">
        <v>4.1766929021200507</v>
      </c>
      <c r="O12" s="8">
        <v>5.1374343720282978</v>
      </c>
      <c r="P12" s="8">
        <v>6.0132193831923679</v>
      </c>
      <c r="Q12" s="8">
        <v>6.413438730779891</v>
      </c>
      <c r="R12" s="8">
        <v>5.9108647032307537</v>
      </c>
      <c r="S12" s="8">
        <v>5.9702948802660494</v>
      </c>
      <c r="T12" s="8">
        <v>6.43254673878603</v>
      </c>
      <c r="U12" s="8">
        <v>2.1604412886554956</v>
      </c>
      <c r="V12" s="8">
        <v>1.2689771046342693</v>
      </c>
      <c r="W12" s="8">
        <v>1.0445484824870643</v>
      </c>
      <c r="X12" s="8">
        <v>1.7534220614709062</v>
      </c>
      <c r="Y12" s="8">
        <v>7.4103053989619738</v>
      </c>
      <c r="Z12" s="8">
        <v>0.65405658721371807</v>
      </c>
    </row>
    <row r="13" spans="1:26" ht="11.25" customHeight="1" x14ac:dyDescent="0.2">
      <c r="A13" s="28" t="s">
        <v>16</v>
      </c>
      <c r="B13" s="7" t="s">
        <v>17</v>
      </c>
      <c r="C13" s="8">
        <v>125.76992157221802</v>
      </c>
      <c r="D13" s="8">
        <v>119.6233065673668</v>
      </c>
      <c r="E13" s="8">
        <v>95.294546184815943</v>
      </c>
      <c r="F13" s="8">
        <v>99.341885761745132</v>
      </c>
      <c r="G13" s="8">
        <v>87.305095595489689</v>
      </c>
      <c r="H13" s="8">
        <v>41.625617145040295</v>
      </c>
      <c r="I13" s="8">
        <v>42.477019366272557</v>
      </c>
      <c r="J13" s="8">
        <v>25.011035886162258</v>
      </c>
      <c r="K13" s="8">
        <v>24.128466918470387</v>
      </c>
      <c r="L13" s="8">
        <v>67.848850580243237</v>
      </c>
      <c r="M13" s="8">
        <v>66.585981611312292</v>
      </c>
      <c r="N13" s="8">
        <v>66.868715577425576</v>
      </c>
      <c r="O13" s="8">
        <v>58.627478335605645</v>
      </c>
      <c r="P13" s="8">
        <v>61.135290772043916</v>
      </c>
      <c r="Q13" s="8">
        <v>58.842121588210105</v>
      </c>
      <c r="R13" s="8">
        <v>50.870734270660506</v>
      </c>
      <c r="S13" s="8">
        <v>44.679842059707369</v>
      </c>
      <c r="T13" s="8">
        <v>55.977956687942104</v>
      </c>
      <c r="U13" s="8">
        <v>49.664104271949448</v>
      </c>
      <c r="V13" s="8">
        <v>24.120629865693243</v>
      </c>
      <c r="W13" s="8">
        <v>20.024184578848754</v>
      </c>
      <c r="X13" s="8">
        <v>13.374921790431936</v>
      </c>
      <c r="Y13" s="8">
        <v>18.919555530961603</v>
      </c>
      <c r="Z13" s="8">
        <v>12.513620765098302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24.902947690892727</v>
      </c>
      <c r="D16" s="8">
        <v>22.582251972911809</v>
      </c>
      <c r="E16" s="8">
        <v>26.448230772439725</v>
      </c>
      <c r="F16" s="8">
        <v>24.121613324644191</v>
      </c>
      <c r="G16" s="8">
        <v>21.114283269387592</v>
      </c>
      <c r="H16" s="8">
        <v>23.859990761643438</v>
      </c>
      <c r="I16" s="8">
        <v>18.374343299044778</v>
      </c>
      <c r="J16" s="8">
        <v>18.472997224563027</v>
      </c>
      <c r="K16" s="8">
        <v>19.879280216148082</v>
      </c>
      <c r="L16" s="8">
        <v>23.07819593063326</v>
      </c>
      <c r="M16" s="8">
        <v>20.065364428768159</v>
      </c>
      <c r="N16" s="8">
        <v>17.228255363669042</v>
      </c>
      <c r="O16" s="8">
        <v>18.100767597522612</v>
      </c>
      <c r="P16" s="8">
        <v>19.811481331434329</v>
      </c>
      <c r="Q16" s="8">
        <v>17.342855210261586</v>
      </c>
      <c r="R16" s="8">
        <v>18.594706389416686</v>
      </c>
      <c r="S16" s="8">
        <v>15.487007005030403</v>
      </c>
      <c r="T16" s="8">
        <v>17.924739427343386</v>
      </c>
      <c r="U16" s="8">
        <v>16.781847715091807</v>
      </c>
      <c r="V16" s="8">
        <v>15.205644004522744</v>
      </c>
      <c r="W16" s="8">
        <v>22.315131909840467</v>
      </c>
      <c r="X16" s="8">
        <v>24.638465843135855</v>
      </c>
      <c r="Y16" s="8">
        <v>22.182700048613043</v>
      </c>
      <c r="Z16" s="8">
        <v>16.256901385266961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35.146381949635369</v>
      </c>
      <c r="D17" s="27">
        <f t="shared" ref="D17:X17" si="13">SUM(D18:D21)</f>
        <v>15.195680624137719</v>
      </c>
      <c r="E17" s="27">
        <f t="shared" si="13"/>
        <v>13.585392834800231</v>
      </c>
      <c r="F17" s="27">
        <f t="shared" si="13"/>
        <v>10.807202793313442</v>
      </c>
      <c r="G17" s="27">
        <f t="shared" si="13"/>
        <v>10.804188901706265</v>
      </c>
      <c r="H17" s="27">
        <f t="shared" si="13"/>
        <v>11.214585031558748</v>
      </c>
      <c r="I17" s="27">
        <f t="shared" si="13"/>
        <v>10.771555086963687</v>
      </c>
      <c r="J17" s="27">
        <f t="shared" si="13"/>
        <v>9.4233304867659964</v>
      </c>
      <c r="K17" s="27">
        <f t="shared" si="13"/>
        <v>9.1204956400380759</v>
      </c>
      <c r="L17" s="27">
        <f t="shared" si="13"/>
        <v>7.7149220197247654</v>
      </c>
      <c r="M17" s="27">
        <f t="shared" si="13"/>
        <v>2.1024137950084159</v>
      </c>
      <c r="N17" s="27">
        <f t="shared" si="13"/>
        <v>0.64093615942325532</v>
      </c>
      <c r="O17" s="27">
        <f t="shared" si="13"/>
        <v>0.46461012228859888</v>
      </c>
      <c r="P17" s="27">
        <f t="shared" si="13"/>
        <v>0.35010550565217641</v>
      </c>
      <c r="Q17" s="27">
        <f t="shared" si="13"/>
        <v>0.24336241092696781</v>
      </c>
      <c r="R17" s="27">
        <f t="shared" si="13"/>
        <v>2.7100227168657613E-2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v>35.146381949635369</v>
      </c>
      <c r="D18" s="8">
        <v>15.195680624137719</v>
      </c>
      <c r="E18" s="8">
        <v>13.585392834800231</v>
      </c>
      <c r="F18" s="8">
        <v>10.807202793313442</v>
      </c>
      <c r="G18" s="8">
        <v>10.804188901706265</v>
      </c>
      <c r="H18" s="8">
        <v>11.214585031558748</v>
      </c>
      <c r="I18" s="8">
        <v>10.771555086963687</v>
      </c>
      <c r="J18" s="8">
        <v>9.4233304867659964</v>
      </c>
      <c r="K18" s="8">
        <v>9.1204956400380759</v>
      </c>
      <c r="L18" s="8">
        <v>7.7149220197247654</v>
      </c>
      <c r="M18" s="8">
        <v>2.1024137950084159</v>
      </c>
      <c r="N18" s="8">
        <v>0.64093615942325532</v>
      </c>
      <c r="O18" s="8">
        <v>0.46461012228859888</v>
      </c>
      <c r="P18" s="8">
        <v>0.35010550565217641</v>
      </c>
      <c r="Q18" s="8">
        <v>0.24336241092696781</v>
      </c>
      <c r="R18" s="8">
        <v>2.7100227168657613E-2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150.67961496061912</v>
      </c>
      <c r="D22" s="27">
        <f t="shared" ref="D22:X22" si="16">SUM(D23:D24)</f>
        <v>132.46098088545955</v>
      </c>
      <c r="E22" s="27">
        <f t="shared" si="16"/>
        <v>135.97702617868435</v>
      </c>
      <c r="F22" s="27">
        <f t="shared" si="16"/>
        <v>115.65710675604994</v>
      </c>
      <c r="G22" s="27">
        <f t="shared" si="16"/>
        <v>119.92764205252251</v>
      </c>
      <c r="H22" s="27">
        <f t="shared" si="16"/>
        <v>111.41710362152286</v>
      </c>
      <c r="I22" s="27">
        <f t="shared" si="16"/>
        <v>111.14640410941425</v>
      </c>
      <c r="J22" s="27">
        <f t="shared" si="16"/>
        <v>111.28722688278341</v>
      </c>
      <c r="K22" s="27">
        <f t="shared" si="16"/>
        <v>113.22553040891751</v>
      </c>
      <c r="L22" s="27">
        <f t="shared" si="16"/>
        <v>120.54324371115069</v>
      </c>
      <c r="M22" s="27">
        <f t="shared" si="16"/>
        <v>107.4988550661658</v>
      </c>
      <c r="N22" s="27">
        <f t="shared" si="16"/>
        <v>112.76576604679357</v>
      </c>
      <c r="O22" s="27">
        <f t="shared" si="16"/>
        <v>101.2790597300725</v>
      </c>
      <c r="P22" s="27">
        <f t="shared" si="16"/>
        <v>98.747819720067952</v>
      </c>
      <c r="Q22" s="27">
        <f t="shared" si="16"/>
        <v>98.045463310436105</v>
      </c>
      <c r="R22" s="27">
        <f t="shared" si="16"/>
        <v>89.881336161796668</v>
      </c>
      <c r="S22" s="27">
        <f t="shared" si="16"/>
        <v>88.908335795175091</v>
      </c>
      <c r="T22" s="27">
        <f t="shared" si="16"/>
        <v>91.8575821557734</v>
      </c>
      <c r="U22" s="27">
        <f t="shared" si="16"/>
        <v>87.837606234979162</v>
      </c>
      <c r="V22" s="27">
        <f t="shared" si="16"/>
        <v>83.896538123863394</v>
      </c>
      <c r="W22" s="27">
        <f t="shared" si="16"/>
        <v>85.795208853880354</v>
      </c>
      <c r="X22" s="27">
        <f t="shared" si="16"/>
        <v>83.192601575111937</v>
      </c>
      <c r="Y22" s="27">
        <f t="shared" ref="Y22:Z22" si="17">SUM(Y23:Y24)</f>
        <v>84.739889196889877</v>
      </c>
      <c r="Z22" s="27">
        <f t="shared" si="17"/>
        <v>71.904695426116305</v>
      </c>
    </row>
    <row r="23" spans="1:26" ht="11.25" customHeight="1" x14ac:dyDescent="0.2">
      <c r="A23" s="29" t="s">
        <v>36</v>
      </c>
      <c r="B23" s="7" t="s">
        <v>37</v>
      </c>
      <c r="C23" s="8">
        <v>88.077160843355131</v>
      </c>
      <c r="D23" s="8">
        <v>81.42321619928525</v>
      </c>
      <c r="E23" s="8">
        <v>82.161602861225802</v>
      </c>
      <c r="F23" s="8">
        <v>74.314081426563092</v>
      </c>
      <c r="G23" s="8">
        <v>78.80571202076402</v>
      </c>
      <c r="H23" s="8">
        <v>73.772760057812135</v>
      </c>
      <c r="I23" s="8">
        <v>75.595751811541021</v>
      </c>
      <c r="J23" s="8">
        <v>75.277811213404121</v>
      </c>
      <c r="K23" s="8">
        <v>68.480797837152039</v>
      </c>
      <c r="L23" s="8">
        <v>73.683046189099755</v>
      </c>
      <c r="M23" s="8">
        <v>68.900064726662492</v>
      </c>
      <c r="N23" s="8">
        <v>74.01335127583171</v>
      </c>
      <c r="O23" s="8">
        <v>58.38851436367041</v>
      </c>
      <c r="P23" s="8">
        <v>55.799940823775671</v>
      </c>
      <c r="Q23" s="8">
        <v>60.519868859787408</v>
      </c>
      <c r="R23" s="8">
        <v>55.442810563526926</v>
      </c>
      <c r="S23" s="8">
        <v>56.075246735979199</v>
      </c>
      <c r="T23" s="8">
        <v>60.281679626400916</v>
      </c>
      <c r="U23" s="8">
        <v>55.169544940936717</v>
      </c>
      <c r="V23" s="8">
        <v>56.643883642588825</v>
      </c>
      <c r="W23" s="8">
        <v>56.760919029873968</v>
      </c>
      <c r="X23" s="8">
        <v>56.798093071653661</v>
      </c>
      <c r="Y23" s="8">
        <v>64.664665278517262</v>
      </c>
      <c r="Z23" s="8">
        <v>64.349188361787739</v>
      </c>
    </row>
    <row r="24" spans="1:26" ht="11.25" customHeight="1" x14ac:dyDescent="0.2">
      <c r="A24" s="29" t="s">
        <v>38</v>
      </c>
      <c r="B24" s="7" t="s">
        <v>39</v>
      </c>
      <c r="C24" s="8">
        <v>62.602454117263989</v>
      </c>
      <c r="D24" s="8">
        <v>51.037764686174299</v>
      </c>
      <c r="E24" s="8">
        <v>53.815423317458553</v>
      </c>
      <c r="F24" s="8">
        <v>41.343025329486849</v>
      </c>
      <c r="G24" s="8">
        <v>41.121930031758495</v>
      </c>
      <c r="H24" s="8">
        <v>37.64434356371072</v>
      </c>
      <c r="I24" s="8">
        <v>35.550652297873228</v>
      </c>
      <c r="J24" s="8">
        <v>36.009415669379301</v>
      </c>
      <c r="K24" s="8">
        <v>44.744732571765461</v>
      </c>
      <c r="L24" s="8">
        <v>46.860197522050939</v>
      </c>
      <c r="M24" s="8">
        <v>38.59879033950331</v>
      </c>
      <c r="N24" s="8">
        <v>38.752414770961856</v>
      </c>
      <c r="O24" s="8">
        <v>42.890545366402094</v>
      </c>
      <c r="P24" s="8">
        <v>42.947878896292288</v>
      </c>
      <c r="Q24" s="8">
        <v>37.525594450648697</v>
      </c>
      <c r="R24" s="8">
        <v>34.438525598269734</v>
      </c>
      <c r="S24" s="8">
        <v>32.833089059195892</v>
      </c>
      <c r="T24" s="8">
        <v>31.575902529372485</v>
      </c>
      <c r="U24" s="8">
        <v>32.668061294042445</v>
      </c>
      <c r="V24" s="8">
        <v>27.252654481274575</v>
      </c>
      <c r="W24" s="8">
        <v>29.034289824006386</v>
      </c>
      <c r="X24" s="8">
        <v>26.394508503458276</v>
      </c>
      <c r="Y24" s="8">
        <v>20.075223918372615</v>
      </c>
      <c r="Z24" s="8">
        <v>7.5555070643285722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18271.29121643729</v>
      </c>
      <c r="D26" s="27">
        <f t="shared" ref="D26:X26" si="19">SUM(D27,D33)</f>
        <v>19016.725983217904</v>
      </c>
      <c r="E26" s="27">
        <f t="shared" si="19"/>
        <v>18237.983591848031</v>
      </c>
      <c r="F26" s="27">
        <f t="shared" si="19"/>
        <v>18144.682788634087</v>
      </c>
      <c r="G26" s="27">
        <f t="shared" si="19"/>
        <v>17770.283818051183</v>
      </c>
      <c r="H26" s="27">
        <f t="shared" si="19"/>
        <v>17684.63661202</v>
      </c>
      <c r="I26" s="27">
        <f t="shared" si="19"/>
        <v>17524.271221739327</v>
      </c>
      <c r="J26" s="27">
        <f t="shared" si="19"/>
        <v>14567.56206545402</v>
      </c>
      <c r="K26" s="27">
        <f t="shared" si="19"/>
        <v>16142.522211690122</v>
      </c>
      <c r="L26" s="27">
        <f t="shared" si="19"/>
        <v>15301.999258192031</v>
      </c>
      <c r="M26" s="27">
        <f t="shared" si="19"/>
        <v>14734.163039991332</v>
      </c>
      <c r="N26" s="27">
        <f t="shared" si="19"/>
        <v>14663.682230419234</v>
      </c>
      <c r="O26" s="27">
        <f t="shared" si="19"/>
        <v>14049.139572170054</v>
      </c>
      <c r="P26" s="27">
        <f t="shared" si="19"/>
        <v>12175.159574477599</v>
      </c>
      <c r="Q26" s="27">
        <f t="shared" si="19"/>
        <v>12337.692201885267</v>
      </c>
      <c r="R26" s="27">
        <f t="shared" si="19"/>
        <v>11618.216967274071</v>
      </c>
      <c r="S26" s="27">
        <f t="shared" si="19"/>
        <v>11715.205622854211</v>
      </c>
      <c r="T26" s="27">
        <f t="shared" si="19"/>
        <v>12044.313540427351</v>
      </c>
      <c r="U26" s="27">
        <f t="shared" si="19"/>
        <v>11722.460724644368</v>
      </c>
      <c r="V26" s="27">
        <f t="shared" si="19"/>
        <v>12323.812751024652</v>
      </c>
      <c r="W26" s="27">
        <f t="shared" si="19"/>
        <v>12791.343146414432</v>
      </c>
      <c r="X26" s="27">
        <f t="shared" si="19"/>
        <v>10154.639912585282</v>
      </c>
      <c r="Y26" s="27">
        <f t="shared" ref="Y26:Z26" si="20">SUM(Y27,Y33)</f>
        <v>10714.083154301976</v>
      </c>
      <c r="Z26" s="27">
        <f t="shared" si="20"/>
        <v>9912.6825296694442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18271.29121643729</v>
      </c>
      <c r="D33" s="19">
        <f t="shared" ref="D33:X33" si="25">SUM(D34:D50)</f>
        <v>19016.725983217904</v>
      </c>
      <c r="E33" s="19">
        <f t="shared" si="25"/>
        <v>18237.983591848031</v>
      </c>
      <c r="F33" s="19">
        <f t="shared" si="25"/>
        <v>18144.682788634087</v>
      </c>
      <c r="G33" s="19">
        <f t="shared" si="25"/>
        <v>17770.283818051183</v>
      </c>
      <c r="H33" s="19">
        <f t="shared" si="25"/>
        <v>17684.63661202</v>
      </c>
      <c r="I33" s="19">
        <f t="shared" si="25"/>
        <v>17524.271221739327</v>
      </c>
      <c r="J33" s="19">
        <f t="shared" si="25"/>
        <v>14567.56206545402</v>
      </c>
      <c r="K33" s="19">
        <f t="shared" si="25"/>
        <v>16142.522211690122</v>
      </c>
      <c r="L33" s="19">
        <f t="shared" si="25"/>
        <v>15301.999258192031</v>
      </c>
      <c r="M33" s="19">
        <f t="shared" si="25"/>
        <v>14734.163039991332</v>
      </c>
      <c r="N33" s="19">
        <f t="shared" si="25"/>
        <v>14663.682230419234</v>
      </c>
      <c r="O33" s="19">
        <f t="shared" si="25"/>
        <v>14049.139572170054</v>
      </c>
      <c r="P33" s="19">
        <f t="shared" si="25"/>
        <v>12175.159574477599</v>
      </c>
      <c r="Q33" s="19">
        <f t="shared" si="25"/>
        <v>12337.692201885267</v>
      </c>
      <c r="R33" s="19">
        <f t="shared" si="25"/>
        <v>11618.216967274071</v>
      </c>
      <c r="S33" s="19">
        <f t="shared" si="25"/>
        <v>11715.205622854211</v>
      </c>
      <c r="T33" s="19">
        <f t="shared" si="25"/>
        <v>12044.313540427351</v>
      </c>
      <c r="U33" s="19">
        <f t="shared" si="25"/>
        <v>11722.460724644368</v>
      </c>
      <c r="V33" s="19">
        <f t="shared" si="25"/>
        <v>12323.812751024652</v>
      </c>
      <c r="W33" s="19">
        <f t="shared" si="25"/>
        <v>12791.343146414432</v>
      </c>
      <c r="X33" s="19">
        <f t="shared" si="25"/>
        <v>10154.639912585282</v>
      </c>
      <c r="Y33" s="19">
        <f t="shared" ref="Y33:Z33" si="26">SUM(Y34:Y50)</f>
        <v>10714.083154301976</v>
      </c>
      <c r="Z33" s="19">
        <f t="shared" si="26"/>
        <v>9912.6825296694442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4579.8490910701703</v>
      </c>
      <c r="D36" s="8">
        <v>4425.1997043238762</v>
      </c>
      <c r="E36" s="8">
        <v>4342.3336083586119</v>
      </c>
      <c r="F36" s="8">
        <v>4224.4831894190029</v>
      </c>
      <c r="G36" s="8">
        <v>4276.1330350123671</v>
      </c>
      <c r="H36" s="8">
        <v>4254.2155019744623</v>
      </c>
      <c r="I36" s="8">
        <v>3948.762514821974</v>
      </c>
      <c r="J36" s="8">
        <v>3850.469455427497</v>
      </c>
      <c r="K36" s="8">
        <v>3657.8782692725167</v>
      </c>
      <c r="L36" s="8">
        <v>3658.7953810250574</v>
      </c>
      <c r="M36" s="8">
        <v>3721.8727126728836</v>
      </c>
      <c r="N36" s="8">
        <v>3699.2688547043631</v>
      </c>
      <c r="O36" s="8">
        <v>3458.8163324868974</v>
      </c>
      <c r="P36" s="8">
        <v>3364.929355123767</v>
      </c>
      <c r="Q36" s="8">
        <v>3212.5349280295586</v>
      </c>
      <c r="R36" s="8">
        <v>3050.0915068131449</v>
      </c>
      <c r="S36" s="8">
        <v>3117.0538647614844</v>
      </c>
      <c r="T36" s="8">
        <v>3139.6984639217108</v>
      </c>
      <c r="U36" s="8">
        <v>3183.2068333074826</v>
      </c>
      <c r="V36" s="8">
        <v>3000.5217888492084</v>
      </c>
      <c r="W36" s="8">
        <v>2989.8239548519218</v>
      </c>
      <c r="X36" s="8">
        <v>2949.1552248173989</v>
      </c>
      <c r="Y36" s="8">
        <v>2982.3954475512614</v>
      </c>
      <c r="Z36" s="8">
        <v>2635.3722847434842</v>
      </c>
    </row>
    <row r="37" spans="1:26" ht="11.25" customHeight="1" x14ac:dyDescent="0.2">
      <c r="A37" s="28" t="s">
        <v>60</v>
      </c>
      <c r="B37" s="7" t="s">
        <v>61</v>
      </c>
      <c r="C37" s="8">
        <v>48.592868464382043</v>
      </c>
      <c r="D37" s="8">
        <v>47.102867331571133</v>
      </c>
      <c r="E37" s="8">
        <v>50.381053948582696</v>
      </c>
      <c r="F37" s="8">
        <v>51.557593510185896</v>
      </c>
      <c r="G37" s="8">
        <v>54.441879296292448</v>
      </c>
      <c r="H37" s="8">
        <v>72.423143320041007</v>
      </c>
      <c r="I37" s="8">
        <v>73.154926606664546</v>
      </c>
      <c r="J37" s="8">
        <v>82.109995529050678</v>
      </c>
      <c r="K37" s="8">
        <v>75.932125243967874</v>
      </c>
      <c r="L37" s="8">
        <v>75.400053572525536</v>
      </c>
      <c r="M37" s="8">
        <v>80.308885796008724</v>
      </c>
      <c r="N37" s="8">
        <v>93.704968540657305</v>
      </c>
      <c r="O37" s="8">
        <v>90.0135352458596</v>
      </c>
      <c r="P37" s="8">
        <v>78.396543304549922</v>
      </c>
      <c r="Q37" s="8">
        <v>90.022788090299457</v>
      </c>
      <c r="R37" s="8">
        <v>86.914030722232482</v>
      </c>
      <c r="S37" s="8">
        <v>84.930857176657483</v>
      </c>
      <c r="T37" s="8">
        <v>85.621045242078026</v>
      </c>
      <c r="U37" s="8">
        <v>85.867773661862145</v>
      </c>
      <c r="V37" s="8">
        <v>88.918684817845588</v>
      </c>
      <c r="W37" s="8">
        <v>86.189886916649158</v>
      </c>
      <c r="X37" s="8">
        <v>73.829095836921653</v>
      </c>
      <c r="Y37" s="8">
        <v>59.334218781957766</v>
      </c>
      <c r="Z37" s="8">
        <v>57.033269880962798</v>
      </c>
    </row>
    <row r="38" spans="1:26" ht="11.25" customHeight="1" x14ac:dyDescent="0.2">
      <c r="A38" s="28" t="s">
        <v>62</v>
      </c>
      <c r="B38" s="7" t="s">
        <v>63</v>
      </c>
      <c r="C38" s="8">
        <v>2.3048338046761391E-2</v>
      </c>
      <c r="D38" s="8">
        <v>2.2276442922988249E-2</v>
      </c>
      <c r="E38" s="8">
        <v>2.4760054103921209E-2</v>
      </c>
      <c r="F38" s="8">
        <v>2.4750031877467462E-2</v>
      </c>
      <c r="G38" s="8">
        <v>3.2040944219739582E-2</v>
      </c>
      <c r="H38" s="8">
        <v>3.5434225349541347E-2</v>
      </c>
      <c r="I38" s="8">
        <v>4.0841596854656548E-2</v>
      </c>
      <c r="J38" s="8">
        <v>4.5986166380026026E-2</v>
      </c>
      <c r="K38" s="8">
        <v>4.340068777304721E-2</v>
      </c>
      <c r="L38" s="8">
        <v>4.9850283488568126E-2</v>
      </c>
      <c r="M38" s="8">
        <v>3.02003784183403E-2</v>
      </c>
      <c r="N38" s="8">
        <v>5.7868780197847698E-2</v>
      </c>
      <c r="O38" s="8">
        <v>5.5830485965368111E-2</v>
      </c>
      <c r="P38" s="8">
        <v>3.3636401239567452E-2</v>
      </c>
      <c r="Q38" s="8">
        <v>6.6624602338762551E-2</v>
      </c>
      <c r="R38" s="8">
        <v>5.7556100336796957E-2</v>
      </c>
      <c r="S38" s="8">
        <v>5.7545215519174325E-2</v>
      </c>
      <c r="T38" s="8">
        <v>5.4620668693826889E-2</v>
      </c>
      <c r="U38" s="8">
        <v>5.2834012083973841E-2</v>
      </c>
      <c r="V38" s="8">
        <v>4.1882333924523209E-2</v>
      </c>
      <c r="W38" s="8">
        <v>3.2638946676803643E-2</v>
      </c>
      <c r="X38" s="8">
        <v>3.3634472309014271E-2</v>
      </c>
      <c r="Y38" s="8">
        <v>3.7681242465700752E-2</v>
      </c>
      <c r="Z38" s="8">
        <v>3.7637364300632609E-2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5.282212223296245</v>
      </c>
      <c r="D40" s="8">
        <v>5.3289039742801476</v>
      </c>
      <c r="E40" s="8">
        <v>5.6330846615372909</v>
      </c>
      <c r="F40" s="8">
        <v>5.779855284321215</v>
      </c>
      <c r="G40" s="8">
        <v>6.8178667233950678</v>
      </c>
      <c r="H40" s="8">
        <v>7.4924866920335251</v>
      </c>
      <c r="I40" s="8">
        <v>8.6358631491537121</v>
      </c>
      <c r="J40" s="8">
        <v>7.6620009393631552</v>
      </c>
      <c r="K40" s="8">
        <v>7.2312205313668194</v>
      </c>
      <c r="L40" s="8">
        <v>7.3718320345622006</v>
      </c>
      <c r="M40" s="8">
        <v>5.5638311621945578</v>
      </c>
      <c r="N40" s="8">
        <v>6.8151030589665691</v>
      </c>
      <c r="O40" s="8">
        <v>6.2948798322903414</v>
      </c>
      <c r="P40" s="8">
        <v>5.4201404201994485</v>
      </c>
      <c r="Q40" s="8">
        <v>6.8654873735360988</v>
      </c>
      <c r="R40" s="8">
        <v>6.3546489437241842</v>
      </c>
      <c r="S40" s="8">
        <v>6.5267228591995901</v>
      </c>
      <c r="T40" s="8">
        <v>6.0671045425146621</v>
      </c>
      <c r="U40" s="8">
        <v>6.0807625724619641</v>
      </c>
      <c r="V40" s="8">
        <v>6.2232713208560124</v>
      </c>
      <c r="W40" s="8">
        <v>5.4234397656353766</v>
      </c>
      <c r="X40" s="8">
        <v>4.7118396954457182</v>
      </c>
      <c r="Y40" s="8">
        <v>5.7989189041336289</v>
      </c>
      <c r="Z40" s="8">
        <v>5.7729232382695219</v>
      </c>
    </row>
    <row r="41" spans="1:26" ht="11.25" customHeight="1" x14ac:dyDescent="0.2">
      <c r="A41" s="28" t="s">
        <v>68</v>
      </c>
      <c r="B41" s="7" t="s">
        <v>69</v>
      </c>
      <c r="C41" s="8">
        <v>308.80716640765837</v>
      </c>
      <c r="D41" s="8">
        <v>319.67206397051297</v>
      </c>
      <c r="E41" s="8">
        <v>343.02743041051446</v>
      </c>
      <c r="F41" s="8">
        <v>345.1800225016006</v>
      </c>
      <c r="G41" s="8">
        <v>366.082479071791</v>
      </c>
      <c r="H41" s="8">
        <v>350.22493563816352</v>
      </c>
      <c r="I41" s="8">
        <v>356.46223484593327</v>
      </c>
      <c r="J41" s="8">
        <v>373.53765997760712</v>
      </c>
      <c r="K41" s="8">
        <v>408.83480178508535</v>
      </c>
      <c r="L41" s="8">
        <v>477.87116210229937</v>
      </c>
      <c r="M41" s="8">
        <v>484.01681369799502</v>
      </c>
      <c r="N41" s="8">
        <v>465.56157107541213</v>
      </c>
      <c r="O41" s="8">
        <v>438.9483674658623</v>
      </c>
      <c r="P41" s="8">
        <v>440.81756775343899</v>
      </c>
      <c r="Q41" s="8">
        <v>450.32253032033378</v>
      </c>
      <c r="R41" s="8">
        <v>494.45786230855663</v>
      </c>
      <c r="S41" s="8">
        <v>539.39074778341433</v>
      </c>
      <c r="T41" s="8">
        <v>547.00505963523472</v>
      </c>
      <c r="U41" s="8">
        <v>568.28423589184797</v>
      </c>
      <c r="V41" s="8">
        <v>569.82927852790237</v>
      </c>
      <c r="W41" s="8">
        <v>651.7586019543088</v>
      </c>
      <c r="X41" s="8">
        <v>581.57888015439221</v>
      </c>
      <c r="Y41" s="8">
        <v>495.62674985264005</v>
      </c>
      <c r="Z41" s="8">
        <v>493.01320415244987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12945.011861720543</v>
      </c>
      <c r="D43" s="8">
        <v>13852.264938281407</v>
      </c>
      <c r="E43" s="8">
        <v>13181.561000695234</v>
      </c>
      <c r="F43" s="8">
        <v>13178.008724592046</v>
      </c>
      <c r="G43" s="8">
        <v>12819.241616421194</v>
      </c>
      <c r="H43" s="8">
        <v>12804.411779902419</v>
      </c>
      <c r="I43" s="8">
        <v>12915.414647314803</v>
      </c>
      <c r="J43" s="8">
        <v>10090.757690691611</v>
      </c>
      <c r="K43" s="8">
        <v>11792.627636100056</v>
      </c>
      <c r="L43" s="8">
        <v>10940.001887920032</v>
      </c>
      <c r="M43" s="8">
        <v>10360.671038548704</v>
      </c>
      <c r="N43" s="8">
        <v>10334.964646894186</v>
      </c>
      <c r="O43" s="8">
        <v>9997.4770154645721</v>
      </c>
      <c r="P43" s="8">
        <v>8235.0417187057046</v>
      </c>
      <c r="Q43" s="8">
        <v>8546.2636610038517</v>
      </c>
      <c r="R43" s="8">
        <v>7954.3109994674687</v>
      </c>
      <c r="S43" s="8">
        <v>7942.1083239401642</v>
      </c>
      <c r="T43" s="8">
        <v>8240.3117122612075</v>
      </c>
      <c r="U43" s="8">
        <v>7855.0461556549044</v>
      </c>
      <c r="V43" s="8">
        <v>8638.1539550668203</v>
      </c>
      <c r="W43" s="8">
        <v>9031.211941654803</v>
      </c>
      <c r="X43" s="8">
        <v>6518.7031106958248</v>
      </c>
      <c r="Y43" s="8">
        <v>7145.4745280807783</v>
      </c>
      <c r="Z43" s="8">
        <v>6700.4904859052176</v>
      </c>
    </row>
    <row r="44" spans="1:26" ht="11.25" customHeight="1" x14ac:dyDescent="0.2">
      <c r="A44" s="28" t="s">
        <v>74</v>
      </c>
      <c r="B44" s="7" t="s">
        <v>75</v>
      </c>
      <c r="C44" s="8">
        <v>347.52182742335987</v>
      </c>
      <c r="D44" s="8">
        <v>320.72274442743611</v>
      </c>
      <c r="E44" s="8">
        <v>280.15803457109365</v>
      </c>
      <c r="F44" s="8">
        <v>304.47916604502558</v>
      </c>
      <c r="G44" s="8">
        <v>224.00389534686326</v>
      </c>
      <c r="H44" s="8">
        <v>165.98572963516656</v>
      </c>
      <c r="I44" s="8">
        <v>200.65497713425557</v>
      </c>
      <c r="J44" s="8">
        <v>137.28846659869527</v>
      </c>
      <c r="K44" s="8">
        <v>178.84851780241718</v>
      </c>
      <c r="L44" s="8">
        <v>122.62385323978877</v>
      </c>
      <c r="M44" s="8">
        <v>61.104287062659367</v>
      </c>
      <c r="N44" s="8">
        <v>44.684053975328396</v>
      </c>
      <c r="O44" s="8">
        <v>37.078270341944652</v>
      </c>
      <c r="P44" s="8">
        <v>24.266397708829238</v>
      </c>
      <c r="Q44" s="8">
        <v>10.520164915616592</v>
      </c>
      <c r="R44" s="8">
        <v>6.9305626342716087</v>
      </c>
      <c r="S44" s="8">
        <v>7.3704853369975636</v>
      </c>
      <c r="T44" s="8">
        <v>6.8700769792812775</v>
      </c>
      <c r="U44" s="8">
        <v>1.8868899671080621</v>
      </c>
      <c r="V44" s="8">
        <v>1.5110521685398866</v>
      </c>
      <c r="W44" s="8">
        <v>1.0903410563036231</v>
      </c>
      <c r="X44" s="8">
        <v>1.1334339434680289</v>
      </c>
      <c r="Y44" s="8">
        <v>0.1068894872184725</v>
      </c>
      <c r="Z44" s="8">
        <v>9.6268877561326016E-2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36.203140789836539</v>
      </c>
      <c r="D48" s="8">
        <v>46.412484465899531</v>
      </c>
      <c r="E48" s="8">
        <v>34.864619148353412</v>
      </c>
      <c r="F48" s="8">
        <v>35.169487250030571</v>
      </c>
      <c r="G48" s="8">
        <v>23.531005235059375</v>
      </c>
      <c r="H48" s="8">
        <v>29.84760063236476</v>
      </c>
      <c r="I48" s="8">
        <v>21.145216269688298</v>
      </c>
      <c r="J48" s="8">
        <v>25.690810123815329</v>
      </c>
      <c r="K48" s="8">
        <v>21.126240266940329</v>
      </c>
      <c r="L48" s="8">
        <v>19.885238014275807</v>
      </c>
      <c r="M48" s="8">
        <v>20.595270672469205</v>
      </c>
      <c r="N48" s="8">
        <v>18.393710589244225</v>
      </c>
      <c r="O48" s="8">
        <v>20.23293075535371</v>
      </c>
      <c r="P48" s="8">
        <v>26.032711923229339</v>
      </c>
      <c r="Q48" s="8">
        <v>21.096017549731943</v>
      </c>
      <c r="R48" s="8">
        <v>19.099800284336187</v>
      </c>
      <c r="S48" s="8">
        <v>17.56618154610933</v>
      </c>
      <c r="T48" s="8">
        <v>18.094703746360551</v>
      </c>
      <c r="U48" s="8">
        <v>21.821831243114399</v>
      </c>
      <c r="V48" s="8">
        <v>18.405968496150557</v>
      </c>
      <c r="W48" s="8">
        <v>25.123586973633113</v>
      </c>
      <c r="X48" s="8">
        <v>25.296876650822842</v>
      </c>
      <c r="Y48" s="8">
        <v>25.124583632379423</v>
      </c>
      <c r="Z48" s="8">
        <v>20.726865370679391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0.23145280087738496</v>
      </c>
      <c r="O50" s="8">
        <v>0.22241009130797657</v>
      </c>
      <c r="P50" s="8">
        <v>0.22150313663921728</v>
      </c>
      <c r="Q50" s="8">
        <v>0</v>
      </c>
      <c r="R50" s="8">
        <v>0</v>
      </c>
      <c r="S50" s="8">
        <v>0.20089423466625536</v>
      </c>
      <c r="T50" s="8">
        <v>0.59075343026697935</v>
      </c>
      <c r="U50" s="8">
        <v>0.21340833350154156</v>
      </c>
      <c r="V50" s="8">
        <v>0.2068694434042162</v>
      </c>
      <c r="W50" s="8">
        <v>0.68875429449856707</v>
      </c>
      <c r="X50" s="8">
        <v>0.1978163186991736</v>
      </c>
      <c r="Y50" s="8">
        <v>0.18413676914133076</v>
      </c>
      <c r="Z50" s="8">
        <v>0.13959013651730642</v>
      </c>
    </row>
    <row r="51" spans="1:26" ht="11.25" customHeight="1" x14ac:dyDescent="0.2">
      <c r="A51" s="25" t="s">
        <v>88</v>
      </c>
      <c r="B51" s="26" t="s">
        <v>89</v>
      </c>
      <c r="C51" s="27">
        <v>22559.539132056023</v>
      </c>
      <c r="D51" s="27">
        <v>23171.944735371781</v>
      </c>
      <c r="E51" s="27">
        <v>24276.867823589182</v>
      </c>
      <c r="F51" s="27">
        <v>24980.300889567014</v>
      </c>
      <c r="G51" s="27">
        <v>24734.943899617956</v>
      </c>
      <c r="H51" s="27">
        <v>25122.263954712878</v>
      </c>
      <c r="I51" s="27">
        <v>25073.298092280904</v>
      </c>
      <c r="J51" s="27">
        <v>25092.911639424052</v>
      </c>
      <c r="K51" s="27">
        <v>24121.439480845536</v>
      </c>
      <c r="L51" s="27">
        <v>24481.93799166345</v>
      </c>
      <c r="M51" s="27">
        <v>25908.389656498424</v>
      </c>
      <c r="N51" s="27">
        <v>24736.072593337689</v>
      </c>
      <c r="O51" s="27">
        <v>24883.915651730345</v>
      </c>
      <c r="P51" s="27">
        <v>24178.272513327873</v>
      </c>
      <c r="Q51" s="27">
        <v>23406.736342774679</v>
      </c>
      <c r="R51" s="27">
        <v>23934.131635659618</v>
      </c>
      <c r="S51" s="27">
        <v>25063.558074077082</v>
      </c>
      <c r="T51" s="27">
        <v>25335.531284864272</v>
      </c>
      <c r="U51" s="27">
        <v>25989.269736276656</v>
      </c>
      <c r="V51" s="27">
        <v>25244.252658912534</v>
      </c>
      <c r="W51" s="27">
        <v>24734.676522700222</v>
      </c>
      <c r="X51" s="27">
        <v>25423.213920676204</v>
      </c>
      <c r="Y51" s="27">
        <v>21136.112888140764</v>
      </c>
      <c r="Z51" s="27">
        <v>18706.358354297729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0</v>
      </c>
      <c r="D52" s="27">
        <f t="shared" ref="D52:X52" si="28">SUM(D53:D54)</f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si="28"/>
        <v>0</v>
      </c>
      <c r="Y52" s="27">
        <f t="shared" ref="Y52:Z52" si="29">SUM(Y53:Y54)</f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5175.1882180334451</v>
      </c>
      <c r="D61" s="49">
        <f t="shared" ref="D61:X61" si="31">SUM(D62:D72)</f>
        <v>5546.15167490769</v>
      </c>
      <c r="E61" s="49">
        <f t="shared" si="31"/>
        <v>5911.1629022247816</v>
      </c>
      <c r="F61" s="49">
        <f t="shared" si="31"/>
        <v>6470.1195650461996</v>
      </c>
      <c r="G61" s="49">
        <f t="shared" si="31"/>
        <v>6717.8688682003021</v>
      </c>
      <c r="H61" s="49">
        <f t="shared" si="31"/>
        <v>7266.1270171781089</v>
      </c>
      <c r="I61" s="49">
        <f t="shared" si="31"/>
        <v>7890.7447290227137</v>
      </c>
      <c r="J61" s="49">
        <f t="shared" si="31"/>
        <v>8890.9505083197346</v>
      </c>
      <c r="K61" s="49">
        <f t="shared" si="31"/>
        <v>9179.1405392943034</v>
      </c>
      <c r="L61" s="49">
        <f t="shared" si="31"/>
        <v>9269.6306748768893</v>
      </c>
      <c r="M61" s="49">
        <f t="shared" si="31"/>
        <v>9790.0129484165191</v>
      </c>
      <c r="N61" s="49">
        <f t="shared" si="31"/>
        <v>10375.847258274982</v>
      </c>
      <c r="O61" s="49">
        <f t="shared" si="31"/>
        <v>10272.555292145684</v>
      </c>
      <c r="P61" s="49">
        <f t="shared" si="31"/>
        <v>10616.960042263961</v>
      </c>
      <c r="Q61" s="49">
        <f t="shared" si="31"/>
        <v>11844.399617639288</v>
      </c>
      <c r="R61" s="49">
        <f t="shared" si="31"/>
        <v>11500.488862751179</v>
      </c>
      <c r="S61" s="49">
        <f t="shared" si="31"/>
        <v>10679.686191444629</v>
      </c>
      <c r="T61" s="49">
        <f t="shared" si="31"/>
        <v>11046.399952067144</v>
      </c>
      <c r="U61" s="49">
        <f t="shared" si="31"/>
        <v>12791.04984707163</v>
      </c>
      <c r="V61" s="49">
        <f t="shared" si="31"/>
        <v>12117.704404317908</v>
      </c>
      <c r="W61" s="49">
        <f t="shared" si="31"/>
        <v>11804.904338478234</v>
      </c>
      <c r="X61" s="49">
        <f t="shared" si="31"/>
        <v>12676.104639765252</v>
      </c>
      <c r="Y61" s="49">
        <f t="shared" ref="Y61:Z61" si="32">SUM(Y62:Y72)</f>
        <v>12380.291138430965</v>
      </c>
      <c r="Z61" s="49">
        <f t="shared" si="32"/>
        <v>11227.261824312036</v>
      </c>
    </row>
    <row r="62" spans="1:26" ht="11.25" customHeight="1" x14ac:dyDescent="0.2">
      <c r="A62" s="50" t="s">
        <v>92</v>
      </c>
      <c r="B62" s="51" t="s">
        <v>93</v>
      </c>
      <c r="C62" s="52">
        <v>5159.793407283566</v>
      </c>
      <c r="D62" s="52">
        <v>5533.0163818003839</v>
      </c>
      <c r="E62" s="52">
        <v>5899.3033302340209</v>
      </c>
      <c r="F62" s="52">
        <v>6427.547643137902</v>
      </c>
      <c r="G62" s="52">
        <v>6666.0899753114581</v>
      </c>
      <c r="H62" s="52">
        <v>7209.0444282537137</v>
      </c>
      <c r="I62" s="52">
        <v>7812.8712653433413</v>
      </c>
      <c r="J62" s="52">
        <v>8780.9528335784471</v>
      </c>
      <c r="K62" s="52">
        <v>9087.0531698699597</v>
      </c>
      <c r="L62" s="52">
        <v>9137.0166024029313</v>
      </c>
      <c r="M62" s="52">
        <v>9644.8236043103716</v>
      </c>
      <c r="N62" s="52">
        <v>10197.684944186525</v>
      </c>
      <c r="O62" s="52">
        <v>10103.303201865485</v>
      </c>
      <c r="P62" s="52">
        <v>10438.732706796181</v>
      </c>
      <c r="Q62" s="52">
        <v>11588.354629371453</v>
      </c>
      <c r="R62" s="52">
        <v>11241.093354672485</v>
      </c>
      <c r="S62" s="52">
        <v>10439.62070528627</v>
      </c>
      <c r="T62" s="52">
        <v>10781.952040684178</v>
      </c>
      <c r="U62" s="52">
        <v>12507.367961117709</v>
      </c>
      <c r="V62" s="52">
        <v>11856.535772563222</v>
      </c>
      <c r="W62" s="52">
        <v>11537.556480300787</v>
      </c>
      <c r="X62" s="52">
        <v>12321.600276624851</v>
      </c>
      <c r="Y62" s="52">
        <v>12018.876985194922</v>
      </c>
      <c r="Z62" s="52">
        <v>10854.445820148054</v>
      </c>
    </row>
    <row r="63" spans="1:26" ht="11.25" customHeight="1" x14ac:dyDescent="0.2">
      <c r="A63" s="50" t="s">
        <v>94</v>
      </c>
      <c r="B63" s="51" t="s">
        <v>95</v>
      </c>
      <c r="C63" s="52">
        <v>14.600411962222053</v>
      </c>
      <c r="D63" s="52">
        <v>12.448136742238127</v>
      </c>
      <c r="E63" s="52">
        <v>11.216867293790934</v>
      </c>
      <c r="F63" s="52">
        <v>40.92924155168317</v>
      </c>
      <c r="G63" s="52">
        <v>49.244114494094681</v>
      </c>
      <c r="H63" s="52">
        <v>51.387643512758025</v>
      </c>
      <c r="I63" s="52">
        <v>53.98602204730058</v>
      </c>
      <c r="J63" s="52">
        <v>64.616708593498672</v>
      </c>
      <c r="K63" s="52">
        <v>54.606853453321591</v>
      </c>
      <c r="L63" s="52">
        <v>76.197151117949701</v>
      </c>
      <c r="M63" s="52">
        <v>80.738110875138887</v>
      </c>
      <c r="N63" s="52">
        <v>104.31996572174945</v>
      </c>
      <c r="O63" s="52">
        <v>87.478749102800137</v>
      </c>
      <c r="P63" s="52">
        <v>92.953126945964826</v>
      </c>
      <c r="Q63" s="52">
        <v>140.23417298958589</v>
      </c>
      <c r="R63" s="52">
        <v>136.61349489789234</v>
      </c>
      <c r="S63" s="52">
        <v>110.32533038001426</v>
      </c>
      <c r="T63" s="52">
        <v>119.8381283087045</v>
      </c>
      <c r="U63" s="52">
        <v>136.72608704831106</v>
      </c>
      <c r="V63" s="52">
        <v>110.40791523895086</v>
      </c>
      <c r="W63" s="52">
        <v>93.362416558211621</v>
      </c>
      <c r="X63" s="52">
        <v>79.911108725044841</v>
      </c>
      <c r="Y63" s="52">
        <v>70.066249700573621</v>
      </c>
      <c r="Z63" s="52">
        <v>74.54949675550256</v>
      </c>
    </row>
    <row r="64" spans="1:26" ht="11.25" customHeight="1" x14ac:dyDescent="0.2">
      <c r="A64" s="50" t="s">
        <v>96</v>
      </c>
      <c r="B64" s="51" t="s">
        <v>97</v>
      </c>
      <c r="C64" s="52">
        <v>0.79439878765720862</v>
      </c>
      <c r="D64" s="52">
        <v>0.6871563650682071</v>
      </c>
      <c r="E64" s="52">
        <v>0.64270469696981847</v>
      </c>
      <c r="F64" s="52">
        <v>1.6426803566147659</v>
      </c>
      <c r="G64" s="52">
        <v>2.5347783947494356</v>
      </c>
      <c r="H64" s="52">
        <v>5.127023941136116</v>
      </c>
      <c r="I64" s="52">
        <v>10.416317815165165</v>
      </c>
      <c r="J64" s="52">
        <v>30.704650671200856</v>
      </c>
      <c r="K64" s="52">
        <v>34.478540957105928</v>
      </c>
      <c r="L64" s="52">
        <v>50.281020454740904</v>
      </c>
      <c r="M64" s="52">
        <v>56.464852139415243</v>
      </c>
      <c r="N64" s="52">
        <v>67.39699956950632</v>
      </c>
      <c r="O64" s="52">
        <v>76.202308685230989</v>
      </c>
      <c r="P64" s="52">
        <v>81.3446063867205</v>
      </c>
      <c r="Q64" s="52">
        <v>111.91162892530484</v>
      </c>
      <c r="R64" s="52">
        <v>118.7569917384541</v>
      </c>
      <c r="S64" s="52">
        <v>125.72972252954081</v>
      </c>
      <c r="T64" s="52">
        <v>140.14699291426973</v>
      </c>
      <c r="U64" s="52">
        <v>141.65156697993558</v>
      </c>
      <c r="V64" s="52">
        <v>144.33352132134419</v>
      </c>
      <c r="W64" s="52">
        <v>162.67122163441036</v>
      </c>
      <c r="X64" s="52">
        <v>266.92204159851423</v>
      </c>
      <c r="Y64" s="52">
        <v>284.62547755839563</v>
      </c>
      <c r="Z64" s="52">
        <v>293.78889622740564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0.55170486301611188</v>
      </c>
      <c r="I67" s="52">
        <v>0.67348547437247486</v>
      </c>
      <c r="J67" s="52">
        <v>0.82569322466188488</v>
      </c>
      <c r="K67" s="52">
        <v>0.96804435088179908</v>
      </c>
      <c r="L67" s="52">
        <v>0.98948446234170551</v>
      </c>
      <c r="M67" s="52">
        <v>1.4914779739332815</v>
      </c>
      <c r="N67" s="52">
        <v>1.942145211797208</v>
      </c>
      <c r="O67" s="52">
        <v>1.9166696779847652</v>
      </c>
      <c r="P67" s="52">
        <v>1.8807590213867225</v>
      </c>
      <c r="Q67" s="52">
        <v>1.9030380314625739</v>
      </c>
      <c r="R67" s="52">
        <v>1.8728211250984352</v>
      </c>
      <c r="S67" s="52">
        <v>1.6827557015852512</v>
      </c>
      <c r="T67" s="52">
        <v>1.6569030387295802</v>
      </c>
      <c r="U67" s="52">
        <v>1.9750680300487158</v>
      </c>
      <c r="V67" s="52">
        <v>1.7691420375535178</v>
      </c>
      <c r="W67" s="52">
        <v>2.1320007660357487</v>
      </c>
      <c r="X67" s="52">
        <v>1.5132912842151314</v>
      </c>
      <c r="Y67" s="52">
        <v>1.7760144759191401</v>
      </c>
      <c r="Z67" s="52">
        <v>1.8086301344394147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2.6208658560546135E-3</v>
      </c>
      <c r="I68" s="52">
        <v>1.407659546760961E-2</v>
      </c>
      <c r="J68" s="52">
        <v>2.64062012385641E-2</v>
      </c>
      <c r="K68" s="52">
        <v>0.18611320030746104</v>
      </c>
      <c r="L68" s="52">
        <v>0.2062603629781618</v>
      </c>
      <c r="M68" s="52">
        <v>1.1527935490349301</v>
      </c>
      <c r="N68" s="52">
        <v>0.57315414897321271</v>
      </c>
      <c r="O68" s="52">
        <v>1.2640127048152405</v>
      </c>
      <c r="P68" s="52">
        <v>0.63714175424833641</v>
      </c>
      <c r="Q68" s="52">
        <v>0.56262372768251467</v>
      </c>
      <c r="R68" s="52">
        <v>0.55747216174513758</v>
      </c>
      <c r="S68" s="52">
        <v>0.62014529431423049</v>
      </c>
      <c r="T68" s="52">
        <v>0.79757157793675926</v>
      </c>
      <c r="U68" s="52">
        <v>0.83928920270664453</v>
      </c>
      <c r="V68" s="52">
        <v>0.70886761120924136</v>
      </c>
      <c r="W68" s="52">
        <v>0.92537252896924582</v>
      </c>
      <c r="X68" s="52">
        <v>0.53291769015415758</v>
      </c>
      <c r="Y68" s="52">
        <v>0.23339216904140708</v>
      </c>
      <c r="Z68" s="52">
        <v>0.20565956801544563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1.3595741628283309E-2</v>
      </c>
      <c r="I69" s="52">
        <v>11.957064465572024</v>
      </c>
      <c r="J69" s="52">
        <v>12.395773667479064</v>
      </c>
      <c r="K69" s="52">
        <v>0.39979163297283854</v>
      </c>
      <c r="L69" s="52">
        <v>0.47921363719345977</v>
      </c>
      <c r="M69" s="52">
        <v>0.34096642104641395</v>
      </c>
      <c r="N69" s="52">
        <v>0.2082817131547898</v>
      </c>
      <c r="O69" s="52">
        <v>1.073791058264395</v>
      </c>
      <c r="P69" s="52">
        <v>0.96591989798692257</v>
      </c>
      <c r="Q69" s="52">
        <v>0.87160818961442188</v>
      </c>
      <c r="R69" s="52">
        <v>1.057627826058201</v>
      </c>
      <c r="S69" s="52">
        <v>1.2413183404899655</v>
      </c>
      <c r="T69" s="52">
        <v>1.2247137840365903</v>
      </c>
      <c r="U69" s="52">
        <v>1.4875296513904177</v>
      </c>
      <c r="V69" s="52">
        <v>2.9419445207300283</v>
      </c>
      <c r="W69" s="52">
        <v>7.1422927940640761</v>
      </c>
      <c r="X69" s="52">
        <v>4.9342993311756187</v>
      </c>
      <c r="Y69" s="52">
        <v>4.0591504268717653</v>
      </c>
      <c r="Z69" s="52">
        <v>2.0078400659851443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0.82649728149476454</v>
      </c>
      <c r="J72" s="55">
        <v>1.4284423832069646</v>
      </c>
      <c r="K72" s="55">
        <v>1.4480258297517499</v>
      </c>
      <c r="L72" s="55">
        <v>4.4609424387541718</v>
      </c>
      <c r="M72" s="55">
        <v>5.0011431475758279</v>
      </c>
      <c r="N72" s="55">
        <v>3.7217677232769129</v>
      </c>
      <c r="O72" s="55">
        <v>1.3165590511033249</v>
      </c>
      <c r="P72" s="55">
        <v>0.44578146147173942</v>
      </c>
      <c r="Q72" s="55">
        <v>0.5619164041839515</v>
      </c>
      <c r="R72" s="55">
        <v>0.53710032944684982</v>
      </c>
      <c r="S72" s="55">
        <v>0.46621391241342802</v>
      </c>
      <c r="T72" s="55">
        <v>0.78360175928835718</v>
      </c>
      <c r="U72" s="55">
        <v>1.0023450415290092</v>
      </c>
      <c r="V72" s="55">
        <v>1.0072410248968107</v>
      </c>
      <c r="W72" s="55">
        <v>1.1145538957577552</v>
      </c>
      <c r="X72" s="55">
        <v>0.69070451129779564</v>
      </c>
      <c r="Y72" s="55">
        <v>0.65386890524051489</v>
      </c>
      <c r="Z72" s="55">
        <v>0.45548141263329517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13278.217402919545</v>
      </c>
      <c r="D2" s="21">
        <f t="shared" ref="D2:X2" si="0">SUM(D3,D17,D22,D25,D26,D51,D52)</f>
        <v>13280.530328814893</v>
      </c>
      <c r="E2" s="21">
        <f t="shared" si="0"/>
        <v>13811.872478934127</v>
      </c>
      <c r="F2" s="21">
        <f t="shared" si="0"/>
        <v>14532.541454411681</v>
      </c>
      <c r="G2" s="21">
        <f t="shared" si="0"/>
        <v>14031.65196328576</v>
      </c>
      <c r="H2" s="21">
        <f t="shared" si="0"/>
        <v>14813.805957371111</v>
      </c>
      <c r="I2" s="21">
        <f t="shared" si="0"/>
        <v>14122.009971568434</v>
      </c>
      <c r="J2" s="21">
        <f t="shared" si="0"/>
        <v>13987.116338380147</v>
      </c>
      <c r="K2" s="21">
        <f t="shared" si="0"/>
        <v>12896.768840910494</v>
      </c>
      <c r="L2" s="21">
        <f t="shared" si="0"/>
        <v>12994.433635137397</v>
      </c>
      <c r="M2" s="21">
        <f t="shared" si="0"/>
        <v>13365.451897633006</v>
      </c>
      <c r="N2" s="21">
        <f t="shared" si="0"/>
        <v>13291.297565800485</v>
      </c>
      <c r="O2" s="21">
        <f t="shared" si="0"/>
        <v>12493.865346332299</v>
      </c>
      <c r="P2" s="21">
        <f t="shared" si="0"/>
        <v>12358.412546683248</v>
      </c>
      <c r="Q2" s="21">
        <f t="shared" si="0"/>
        <v>12011.901218147703</v>
      </c>
      <c r="R2" s="21">
        <f t="shared" si="0"/>
        <v>12216.15428859603</v>
      </c>
      <c r="S2" s="21">
        <f t="shared" si="0"/>
        <v>12275.915340836833</v>
      </c>
      <c r="T2" s="21">
        <f t="shared" si="0"/>
        <v>12932.402245319236</v>
      </c>
      <c r="U2" s="21">
        <f t="shared" si="0"/>
        <v>12926.27827285029</v>
      </c>
      <c r="V2" s="21">
        <f t="shared" si="0"/>
        <v>12958.050762464878</v>
      </c>
      <c r="W2" s="21">
        <f t="shared" si="0"/>
        <v>13317.110191152475</v>
      </c>
      <c r="X2" s="21">
        <f t="shared" si="0"/>
        <v>13008.982011080097</v>
      </c>
      <c r="Y2" s="21">
        <f t="shared" ref="Y2:Z2" si="1">SUM(Y3,Y17,Y22,Y25,Y26,Y51,Y52)</f>
        <v>11777.761205970637</v>
      </c>
      <c r="Z2" s="21">
        <f t="shared" si="1"/>
        <v>10858.312846239221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269.23289162100707</v>
      </c>
      <c r="D3" s="24">
        <f t="shared" si="2"/>
        <v>254.87172355020164</v>
      </c>
      <c r="E3" s="24">
        <f t="shared" si="2"/>
        <v>320.24674571690969</v>
      </c>
      <c r="F3" s="24">
        <f t="shared" si="2"/>
        <v>378.2948974234601</v>
      </c>
      <c r="G3" s="24">
        <f t="shared" si="2"/>
        <v>394.8845279417298</v>
      </c>
      <c r="H3" s="24">
        <f t="shared" si="2"/>
        <v>402.74541777930096</v>
      </c>
      <c r="I3" s="24">
        <f t="shared" si="2"/>
        <v>433.92144019068189</v>
      </c>
      <c r="J3" s="24">
        <f t="shared" si="2"/>
        <v>412.61994924521133</v>
      </c>
      <c r="K3" s="24">
        <f t="shared" si="2"/>
        <v>441.19353279777926</v>
      </c>
      <c r="L3" s="24">
        <f t="shared" si="2"/>
        <v>436.67411131542207</v>
      </c>
      <c r="M3" s="24">
        <f t="shared" si="2"/>
        <v>448.40111171022733</v>
      </c>
      <c r="N3" s="24">
        <f t="shared" si="2"/>
        <v>441.11292570109026</v>
      </c>
      <c r="O3" s="24">
        <f t="shared" si="2"/>
        <v>440.89902151859286</v>
      </c>
      <c r="P3" s="24">
        <f t="shared" si="2"/>
        <v>419.20649741940264</v>
      </c>
      <c r="Q3" s="24">
        <f t="shared" si="2"/>
        <v>421.94682354607465</v>
      </c>
      <c r="R3" s="24">
        <f t="shared" si="2"/>
        <v>404.67637560662257</v>
      </c>
      <c r="S3" s="24">
        <f t="shared" si="2"/>
        <v>394.11218874729764</v>
      </c>
      <c r="T3" s="24">
        <f t="shared" si="2"/>
        <v>392.29918670316346</v>
      </c>
      <c r="U3" s="24">
        <f t="shared" si="2"/>
        <v>362.73997289912484</v>
      </c>
      <c r="V3" s="24">
        <f t="shared" si="2"/>
        <v>304.09381269714925</v>
      </c>
      <c r="W3" s="24">
        <f t="shared" si="2"/>
        <v>308.44110075941222</v>
      </c>
      <c r="X3" s="24">
        <f t="shared" si="2"/>
        <v>269.0728161850696</v>
      </c>
      <c r="Y3" s="24">
        <f t="shared" ref="Y3:Z3" si="3">SUM(Y4,Y8,Y11)</f>
        <v>188.32117216469476</v>
      </c>
      <c r="Z3" s="24">
        <f t="shared" si="3"/>
        <v>177.17210119169903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205.94191943103812</v>
      </c>
      <c r="D4" s="19">
        <f t="shared" si="4"/>
        <v>204.24386769338255</v>
      </c>
      <c r="E4" s="19">
        <f t="shared" si="4"/>
        <v>249.50544457345799</v>
      </c>
      <c r="F4" s="19">
        <f t="shared" si="4"/>
        <v>311.96523735404008</v>
      </c>
      <c r="G4" s="19">
        <f t="shared" si="4"/>
        <v>337.76703884598317</v>
      </c>
      <c r="H4" s="19">
        <f t="shared" si="4"/>
        <v>365.50796336477748</v>
      </c>
      <c r="I4" s="19">
        <f t="shared" si="4"/>
        <v>394.54931817725918</v>
      </c>
      <c r="J4" s="19">
        <f t="shared" si="4"/>
        <v>382.55866665697209</v>
      </c>
      <c r="K4" s="19">
        <f t="shared" si="4"/>
        <v>410.56161012018629</v>
      </c>
      <c r="L4" s="19">
        <f t="shared" si="4"/>
        <v>406.7633336056914</v>
      </c>
      <c r="M4" s="19">
        <f t="shared" si="4"/>
        <v>417.28272430907981</v>
      </c>
      <c r="N4" s="19">
        <f t="shared" si="4"/>
        <v>398.20393556920976</v>
      </c>
      <c r="O4" s="19">
        <f t="shared" si="4"/>
        <v>400.57301915124242</v>
      </c>
      <c r="P4" s="19">
        <f t="shared" si="4"/>
        <v>384.81251722054583</v>
      </c>
      <c r="Q4" s="19">
        <f t="shared" si="4"/>
        <v>383.52150148284881</v>
      </c>
      <c r="R4" s="19">
        <f t="shared" si="4"/>
        <v>369.46290472722274</v>
      </c>
      <c r="S4" s="19">
        <f t="shared" si="4"/>
        <v>367.21495648888873</v>
      </c>
      <c r="T4" s="19">
        <f t="shared" si="4"/>
        <v>350.41688325625825</v>
      </c>
      <c r="U4" s="19">
        <f t="shared" si="4"/>
        <v>319.64084208283327</v>
      </c>
      <c r="V4" s="19">
        <f t="shared" si="4"/>
        <v>270.44920207765665</v>
      </c>
      <c r="W4" s="19">
        <f t="shared" si="4"/>
        <v>276.33266571837476</v>
      </c>
      <c r="X4" s="19">
        <f t="shared" si="4"/>
        <v>249.27311018425891</v>
      </c>
      <c r="Y4" s="19">
        <f t="shared" ref="Y4:Z4" si="5">SUM(Y5:Y7)</f>
        <v>166.55540442812435</v>
      </c>
      <c r="Z4" s="19">
        <f t="shared" si="5"/>
        <v>162.02711126509621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35.491496987482066</v>
      </c>
      <c r="H5" s="8">
        <v>40.471692775591031</v>
      </c>
      <c r="I5" s="8">
        <v>49.429085044910956</v>
      </c>
      <c r="J5" s="8">
        <v>43.178997962459668</v>
      </c>
      <c r="K5" s="8">
        <v>45.351659983380621</v>
      </c>
      <c r="L5" s="8">
        <v>46.311020608408775</v>
      </c>
      <c r="M5" s="8">
        <v>42.059722023005001</v>
      </c>
      <c r="N5" s="8">
        <v>34.745248173953016</v>
      </c>
      <c r="O5" s="8">
        <v>28.224236951803356</v>
      </c>
      <c r="P5" s="8">
        <v>27.056974564252659</v>
      </c>
      <c r="Q5" s="8">
        <v>27.037014486115421</v>
      </c>
      <c r="R5" s="8">
        <v>28.180951476565241</v>
      </c>
      <c r="S5" s="8">
        <v>24.389333286475253</v>
      </c>
      <c r="T5" s="8">
        <v>13.932371671433184</v>
      </c>
      <c r="U5" s="8">
        <v>10.051969222979181</v>
      </c>
      <c r="V5" s="8">
        <v>14.322165493131255</v>
      </c>
      <c r="W5" s="8">
        <v>7.7574413080472455</v>
      </c>
      <c r="X5" s="8">
        <v>0.30217063388752824</v>
      </c>
      <c r="Y5" s="8">
        <v>0.13524649185121373</v>
      </c>
      <c r="Z5" s="8">
        <v>0.11710070794213996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0.31967100587605718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205.94191943103812</v>
      </c>
      <c r="D7" s="8">
        <v>204.24386769338255</v>
      </c>
      <c r="E7" s="8">
        <v>249.18577356758195</v>
      </c>
      <c r="F7" s="8">
        <v>311.96523735404008</v>
      </c>
      <c r="G7" s="8">
        <v>302.27554185850113</v>
      </c>
      <c r="H7" s="8">
        <v>325.03627058918647</v>
      </c>
      <c r="I7" s="8">
        <v>345.12023313234823</v>
      </c>
      <c r="J7" s="8">
        <v>339.37966869451242</v>
      </c>
      <c r="K7" s="8">
        <v>365.20995013680567</v>
      </c>
      <c r="L7" s="8">
        <v>360.4523129972826</v>
      </c>
      <c r="M7" s="8">
        <v>375.2230022860748</v>
      </c>
      <c r="N7" s="8">
        <v>363.45868739525673</v>
      </c>
      <c r="O7" s="8">
        <v>372.34878219943909</v>
      </c>
      <c r="P7" s="8">
        <v>357.75554265629319</v>
      </c>
      <c r="Q7" s="8">
        <v>356.48448699673338</v>
      </c>
      <c r="R7" s="8">
        <v>341.28195325065747</v>
      </c>
      <c r="S7" s="8">
        <v>342.82562320241345</v>
      </c>
      <c r="T7" s="8">
        <v>336.48451158482504</v>
      </c>
      <c r="U7" s="8">
        <v>309.58887285985406</v>
      </c>
      <c r="V7" s="8">
        <v>256.1270365845254</v>
      </c>
      <c r="W7" s="8">
        <v>268.57522441032751</v>
      </c>
      <c r="X7" s="8">
        <v>248.97093955037138</v>
      </c>
      <c r="Y7" s="8">
        <v>166.42015793627314</v>
      </c>
      <c r="Z7" s="8">
        <v>161.91001055715407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16.741539727761158</v>
      </c>
      <c r="D8" s="19">
        <f t="shared" ref="D8:X8" si="7">SUM(D9:D10)</f>
        <v>14.006598737972801</v>
      </c>
      <c r="E8" s="19">
        <f t="shared" si="7"/>
        <v>21.554846833970362</v>
      </c>
      <c r="F8" s="19">
        <f t="shared" si="7"/>
        <v>18.708928854759804</v>
      </c>
      <c r="G8" s="19">
        <f t="shared" si="7"/>
        <v>22.155556453263518</v>
      </c>
      <c r="H8" s="19">
        <f t="shared" si="7"/>
        <v>16.523328510871547</v>
      </c>
      <c r="I8" s="19">
        <f t="shared" si="7"/>
        <v>17.416554971264709</v>
      </c>
      <c r="J8" s="19">
        <f t="shared" si="7"/>
        <v>14.19357023472805</v>
      </c>
      <c r="K8" s="19">
        <f t="shared" si="7"/>
        <v>21.273536204322369</v>
      </c>
      <c r="L8" s="19">
        <f t="shared" si="7"/>
        <v>16.283868830003748</v>
      </c>
      <c r="M8" s="19">
        <f t="shared" si="7"/>
        <v>17.438016172715336</v>
      </c>
      <c r="N8" s="19">
        <f t="shared" si="7"/>
        <v>18.392250984452517</v>
      </c>
      <c r="O8" s="19">
        <f t="shared" si="7"/>
        <v>20.148180079601218</v>
      </c>
      <c r="P8" s="19">
        <f t="shared" si="7"/>
        <v>16.987460522193953</v>
      </c>
      <c r="Q8" s="19">
        <f t="shared" si="7"/>
        <v>24.506468016577394</v>
      </c>
      <c r="R8" s="19">
        <f t="shared" si="7"/>
        <v>24.602561537447858</v>
      </c>
      <c r="S8" s="19">
        <f t="shared" si="7"/>
        <v>17.478284163542352</v>
      </c>
      <c r="T8" s="19">
        <f t="shared" si="7"/>
        <v>15.748394209151373</v>
      </c>
      <c r="U8" s="19">
        <f t="shared" si="7"/>
        <v>16.066045831863516</v>
      </c>
      <c r="V8" s="19">
        <f t="shared" si="7"/>
        <v>16.959781956016176</v>
      </c>
      <c r="W8" s="19">
        <f t="shared" si="7"/>
        <v>13.966168740195306</v>
      </c>
      <c r="X8" s="19">
        <f t="shared" si="7"/>
        <v>12.830463349591815</v>
      </c>
      <c r="Y8" s="19">
        <f t="shared" ref="Y8:Z8" si="8">SUM(Y9:Y10)</f>
        <v>15.303361830461149</v>
      </c>
      <c r="Z8" s="19">
        <f t="shared" si="8"/>
        <v>13.249960735519833</v>
      </c>
    </row>
    <row r="9" spans="1:26" ht="11.25" customHeight="1" x14ac:dyDescent="0.2">
      <c r="A9" s="28" t="s">
        <v>10</v>
      </c>
      <c r="B9" s="7" t="s">
        <v>11</v>
      </c>
      <c r="C9" s="8">
        <v>0.62693862057089023</v>
      </c>
      <c r="D9" s="8">
        <v>0.62502104599901598</v>
      </c>
      <c r="E9" s="8">
        <v>0.77854416502663693</v>
      </c>
      <c r="F9" s="8">
        <v>0.92062235485311461</v>
      </c>
      <c r="G9" s="8">
        <v>0.83715350792479382</v>
      </c>
      <c r="H9" s="8">
        <v>0.89046088484035535</v>
      </c>
      <c r="I9" s="8">
        <v>1.2059552784491185</v>
      </c>
      <c r="J9" s="8">
        <v>2.3656221680313907</v>
      </c>
      <c r="K9" s="8">
        <v>8.4787034243470245</v>
      </c>
      <c r="L9" s="8">
        <v>1.0024834507553015</v>
      </c>
      <c r="M9" s="8">
        <v>1.436647431053109</v>
      </c>
      <c r="N9" s="8">
        <v>0.50611813637744818</v>
      </c>
      <c r="O9" s="8">
        <v>0.26902935524090477</v>
      </c>
      <c r="P9" s="8">
        <v>4.1400684660348526E-2</v>
      </c>
      <c r="Q9" s="8">
        <v>4.8463994156248855</v>
      </c>
      <c r="R9" s="8">
        <v>5.2145295507213865</v>
      </c>
      <c r="S9" s="8">
        <v>3.6967861129294866</v>
      </c>
      <c r="T9" s="8">
        <v>7.1367092613522209E-3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16.114601107190268</v>
      </c>
      <c r="D10" s="8">
        <v>13.381577691973785</v>
      </c>
      <c r="E10" s="8">
        <v>20.776302668943725</v>
      </c>
      <c r="F10" s="8">
        <v>17.788306499906689</v>
      </c>
      <c r="G10" s="8">
        <v>21.318402945338725</v>
      </c>
      <c r="H10" s="8">
        <v>15.632867626031192</v>
      </c>
      <c r="I10" s="8">
        <v>16.210599692815592</v>
      </c>
      <c r="J10" s="8">
        <v>11.82794806669666</v>
      </c>
      <c r="K10" s="8">
        <v>12.794832779975344</v>
      </c>
      <c r="L10" s="8">
        <v>15.281385379248446</v>
      </c>
      <c r="M10" s="8">
        <v>16.001368741662226</v>
      </c>
      <c r="N10" s="8">
        <v>17.886132848075068</v>
      </c>
      <c r="O10" s="8">
        <v>19.879150724360315</v>
      </c>
      <c r="P10" s="8">
        <v>16.946059837533603</v>
      </c>
      <c r="Q10" s="8">
        <v>19.66006860095251</v>
      </c>
      <c r="R10" s="8">
        <v>19.388031986726471</v>
      </c>
      <c r="S10" s="8">
        <v>13.781498050612866</v>
      </c>
      <c r="T10" s="8">
        <v>15.74125749989002</v>
      </c>
      <c r="U10" s="8">
        <v>16.066045831863516</v>
      </c>
      <c r="V10" s="8">
        <v>16.959781956016176</v>
      </c>
      <c r="W10" s="8">
        <v>13.966168740195306</v>
      </c>
      <c r="X10" s="8">
        <v>12.830463349591815</v>
      </c>
      <c r="Y10" s="8">
        <v>15.303361830461149</v>
      </c>
      <c r="Z10" s="8">
        <v>13.249960735519833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46.549432462207776</v>
      </c>
      <c r="D11" s="19">
        <f t="shared" ref="D11:X11" si="10">SUM(D12:D16)</f>
        <v>36.621257118846273</v>
      </c>
      <c r="E11" s="19">
        <f t="shared" si="10"/>
        <v>49.186454309481363</v>
      </c>
      <c r="F11" s="19">
        <f t="shared" si="10"/>
        <v>47.620731214660211</v>
      </c>
      <c r="G11" s="19">
        <f t="shared" si="10"/>
        <v>34.961932642483148</v>
      </c>
      <c r="H11" s="19">
        <f t="shared" si="10"/>
        <v>20.714125903651968</v>
      </c>
      <c r="I11" s="19">
        <f t="shared" si="10"/>
        <v>21.955567042157988</v>
      </c>
      <c r="J11" s="19">
        <f t="shared" si="10"/>
        <v>15.867712353511196</v>
      </c>
      <c r="K11" s="19">
        <f t="shared" si="10"/>
        <v>9.3583864732706186</v>
      </c>
      <c r="L11" s="19">
        <f t="shared" si="10"/>
        <v>13.626908879726891</v>
      </c>
      <c r="M11" s="19">
        <f t="shared" si="10"/>
        <v>13.680371228432191</v>
      </c>
      <c r="N11" s="19">
        <f t="shared" si="10"/>
        <v>24.516739147427955</v>
      </c>
      <c r="O11" s="19">
        <f t="shared" si="10"/>
        <v>20.177822287749219</v>
      </c>
      <c r="P11" s="19">
        <f t="shared" si="10"/>
        <v>17.406519676662882</v>
      </c>
      <c r="Q11" s="19">
        <f t="shared" si="10"/>
        <v>13.918854046648448</v>
      </c>
      <c r="R11" s="19">
        <f t="shared" si="10"/>
        <v>10.610909341951979</v>
      </c>
      <c r="S11" s="19">
        <f t="shared" si="10"/>
        <v>9.4189480948665576</v>
      </c>
      <c r="T11" s="19">
        <f t="shared" si="10"/>
        <v>26.133909237753837</v>
      </c>
      <c r="U11" s="19">
        <f t="shared" si="10"/>
        <v>27.033084984428072</v>
      </c>
      <c r="V11" s="19">
        <f t="shared" si="10"/>
        <v>16.684828663476452</v>
      </c>
      <c r="W11" s="19">
        <f t="shared" si="10"/>
        <v>18.142266300842159</v>
      </c>
      <c r="X11" s="19">
        <f t="shared" si="10"/>
        <v>6.9692426512188632</v>
      </c>
      <c r="Y11" s="19">
        <f t="shared" ref="Y11:Z11" si="11">SUM(Y12:Y16)</f>
        <v>6.4624059061092698</v>
      </c>
      <c r="Z11" s="19">
        <f t="shared" si="11"/>
        <v>1.8950291910829733</v>
      </c>
    </row>
    <row r="12" spans="1:26" ht="11.25" customHeight="1" x14ac:dyDescent="0.2">
      <c r="A12" s="28" t="s">
        <v>14</v>
      </c>
      <c r="B12" s="7" t="s">
        <v>15</v>
      </c>
      <c r="C12" s="8">
        <v>1.1529058209775315E-2</v>
      </c>
      <c r="D12" s="8">
        <v>4.1840206503378045E-3</v>
      </c>
      <c r="E12" s="8">
        <v>4.68446760154959E-3</v>
      </c>
      <c r="F12" s="8">
        <v>9.1890409648881458E-3</v>
      </c>
      <c r="G12" s="8">
        <v>4.9780404085987325E-3</v>
      </c>
      <c r="H12" s="8">
        <v>3.3568452859716771E-3</v>
      </c>
      <c r="I12" s="8">
        <v>2.9055454803507382E-3</v>
      </c>
      <c r="J12" s="8">
        <v>3.6608402399024513E-2</v>
      </c>
      <c r="K12" s="8">
        <v>5.4949675205607715E-2</v>
      </c>
      <c r="L12" s="8">
        <v>7.9742320663309815E-2</v>
      </c>
      <c r="M12" s="8">
        <v>6.2358655766431861E-2</v>
      </c>
      <c r="N12" s="8">
        <v>1.9056039201532443E-3</v>
      </c>
      <c r="O12" s="8">
        <v>4.7939252476204688E-2</v>
      </c>
      <c r="P12" s="8">
        <v>5.4025713077516697E-2</v>
      </c>
      <c r="Q12" s="8">
        <v>3.5957387293196641E-2</v>
      </c>
      <c r="R12" s="8">
        <v>4.4961867200787292E-2</v>
      </c>
      <c r="S12" s="8">
        <v>9.1339975485595193E-2</v>
      </c>
      <c r="T12" s="8">
        <v>9.1989743101987029E-2</v>
      </c>
      <c r="U12" s="8">
        <v>1.2837966204786498E-2</v>
      </c>
      <c r="V12" s="8">
        <v>6.9446555844651587E-3</v>
      </c>
      <c r="W12" s="8">
        <v>1.0966234858284497E-2</v>
      </c>
      <c r="X12" s="8">
        <v>1.1389239233775102E-2</v>
      </c>
      <c r="Y12" s="8">
        <v>0.66584030094447588</v>
      </c>
      <c r="Z12" s="8">
        <v>2.8184179291038248E-3</v>
      </c>
    </row>
    <row r="13" spans="1:26" ht="11.25" customHeight="1" x14ac:dyDescent="0.2">
      <c r="A13" s="28" t="s">
        <v>16</v>
      </c>
      <c r="B13" s="7" t="s">
        <v>17</v>
      </c>
      <c r="C13" s="8">
        <v>12.392425923040001</v>
      </c>
      <c r="D13" s="8">
        <v>11.671331747426633</v>
      </c>
      <c r="E13" s="8">
        <v>9.5767426961003288</v>
      </c>
      <c r="F13" s="8">
        <v>12.195893793884483</v>
      </c>
      <c r="G13" s="8">
        <v>10.208037084670076</v>
      </c>
      <c r="H13" s="8">
        <v>4.3588327622316081</v>
      </c>
      <c r="I13" s="8">
        <v>4.6495261049650765</v>
      </c>
      <c r="J13" s="8">
        <v>2.3931837625507764</v>
      </c>
      <c r="K13" s="8">
        <v>2.2587953830287262</v>
      </c>
      <c r="L13" s="8">
        <v>8.4113094179270416</v>
      </c>
      <c r="M13" s="8">
        <v>8.2527506315320398</v>
      </c>
      <c r="N13" s="8">
        <v>16.490251199542485</v>
      </c>
      <c r="O13" s="8">
        <v>11.45296881247687</v>
      </c>
      <c r="P13" s="8">
        <v>10.112678197853684</v>
      </c>
      <c r="Q13" s="8">
        <v>9.7398663716915479</v>
      </c>
      <c r="R13" s="8">
        <v>8.9741117904574939</v>
      </c>
      <c r="S13" s="8">
        <v>8.220611223082388</v>
      </c>
      <c r="T13" s="8">
        <v>24.853804823238182</v>
      </c>
      <c r="U13" s="8">
        <v>25.724575962094729</v>
      </c>
      <c r="V13" s="8">
        <v>15.53815306876613</v>
      </c>
      <c r="W13" s="8">
        <v>14.369381727747209</v>
      </c>
      <c r="X13" s="8">
        <v>2.1595908887189461</v>
      </c>
      <c r="Y13" s="8">
        <v>2.637144329457489</v>
      </c>
      <c r="Z13" s="8">
        <v>1.367848804115209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34.145477480958</v>
      </c>
      <c r="D16" s="8">
        <v>24.9457413507693</v>
      </c>
      <c r="E16" s="8">
        <v>39.605027145779488</v>
      </c>
      <c r="F16" s="8">
        <v>35.41564837981084</v>
      </c>
      <c r="G16" s="8">
        <v>24.748917517404475</v>
      </c>
      <c r="H16" s="8">
        <v>16.35193629613439</v>
      </c>
      <c r="I16" s="8">
        <v>17.303135391712559</v>
      </c>
      <c r="J16" s="8">
        <v>13.437920188561396</v>
      </c>
      <c r="K16" s="8">
        <v>7.0446414150362848</v>
      </c>
      <c r="L16" s="8">
        <v>5.1358571411365377</v>
      </c>
      <c r="M16" s="8">
        <v>5.3652619411337206</v>
      </c>
      <c r="N16" s="8">
        <v>8.024582343965319</v>
      </c>
      <c r="O16" s="8">
        <v>8.6769142227961442</v>
      </c>
      <c r="P16" s="8">
        <v>7.2398157657316826</v>
      </c>
      <c r="Q16" s="8">
        <v>4.143030287663704</v>
      </c>
      <c r="R16" s="8">
        <v>1.5918356842936994</v>
      </c>
      <c r="S16" s="8">
        <v>1.1069968962985741</v>
      </c>
      <c r="T16" s="8">
        <v>1.1881146714136677</v>
      </c>
      <c r="U16" s="8">
        <v>1.29567105612856</v>
      </c>
      <c r="V16" s="8">
        <v>1.139730939125857</v>
      </c>
      <c r="W16" s="8">
        <v>3.761918338236665</v>
      </c>
      <c r="X16" s="8">
        <v>4.7982625232661418</v>
      </c>
      <c r="Y16" s="8">
        <v>3.1594212757073046</v>
      </c>
      <c r="Z16" s="8">
        <v>0.5243619690386605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25.655704346658794</v>
      </c>
      <c r="D17" s="27">
        <f t="shared" ref="D17:X17" si="13">SUM(D18:D21)</f>
        <v>6.7039706508297998</v>
      </c>
      <c r="E17" s="27">
        <f t="shared" si="13"/>
        <v>4.5559362830566705</v>
      </c>
      <c r="F17" s="27">
        <f t="shared" si="13"/>
        <v>4.7333438690236882</v>
      </c>
      <c r="G17" s="27">
        <f t="shared" si="13"/>
        <v>4.7188449266632668</v>
      </c>
      <c r="H17" s="27">
        <f t="shared" si="13"/>
        <v>5.0942907468727112</v>
      </c>
      <c r="I17" s="27">
        <f t="shared" si="13"/>
        <v>5.3863955344344685</v>
      </c>
      <c r="J17" s="27">
        <f t="shared" si="13"/>
        <v>5.0182593591030349</v>
      </c>
      <c r="K17" s="27">
        <f t="shared" si="13"/>
        <v>4.853012351308017</v>
      </c>
      <c r="L17" s="27">
        <f t="shared" si="13"/>
        <v>4.2848001341577717</v>
      </c>
      <c r="M17" s="27">
        <f t="shared" si="13"/>
        <v>1.1092386378672698</v>
      </c>
      <c r="N17" s="27">
        <f t="shared" si="13"/>
        <v>0.45647915069011624</v>
      </c>
      <c r="O17" s="27">
        <f t="shared" si="13"/>
        <v>0.32878646940645523</v>
      </c>
      <c r="P17" s="27">
        <f t="shared" si="13"/>
        <v>0.23658868391192162</v>
      </c>
      <c r="Q17" s="27">
        <f t="shared" si="13"/>
        <v>0.15221243709066398</v>
      </c>
      <c r="R17" s="27">
        <f t="shared" si="13"/>
        <v>1.8460951368709778E-2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v>25.655704346658794</v>
      </c>
      <c r="D18" s="8">
        <v>6.7039706508297998</v>
      </c>
      <c r="E18" s="8">
        <v>4.5559362830566705</v>
      </c>
      <c r="F18" s="8">
        <v>4.7333438690236882</v>
      </c>
      <c r="G18" s="8">
        <v>4.7188449266632668</v>
      </c>
      <c r="H18" s="8">
        <v>5.0942907468727112</v>
      </c>
      <c r="I18" s="8">
        <v>5.3863955344344685</v>
      </c>
      <c r="J18" s="8">
        <v>5.0182593591030349</v>
      </c>
      <c r="K18" s="8">
        <v>4.853012351308017</v>
      </c>
      <c r="L18" s="8">
        <v>4.2848001341577717</v>
      </c>
      <c r="M18" s="8">
        <v>1.1092386378672698</v>
      </c>
      <c r="N18" s="8">
        <v>0.45647915069011624</v>
      </c>
      <c r="O18" s="8">
        <v>0.32878646940645523</v>
      </c>
      <c r="P18" s="8">
        <v>0.23658868391192162</v>
      </c>
      <c r="Q18" s="8">
        <v>0.15221243709066398</v>
      </c>
      <c r="R18" s="8">
        <v>1.8460951368709778E-2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1.4880921057579837</v>
      </c>
      <c r="D22" s="27">
        <f t="shared" ref="D22:X22" si="16">SUM(D23:D24)</f>
        <v>1.0104924168200988</v>
      </c>
      <c r="E22" s="27">
        <f t="shared" si="16"/>
        <v>0.97648238400926624</v>
      </c>
      <c r="F22" s="27">
        <f t="shared" si="16"/>
        <v>0.94226952627228933</v>
      </c>
      <c r="G22" s="27">
        <f t="shared" si="16"/>
        <v>0.77520938749600532</v>
      </c>
      <c r="H22" s="27">
        <f t="shared" si="16"/>
        <v>0.84064768137486823</v>
      </c>
      <c r="I22" s="27">
        <f t="shared" si="16"/>
        <v>0.77830817506912064</v>
      </c>
      <c r="J22" s="27">
        <f t="shared" si="16"/>
        <v>0.75030434920171674</v>
      </c>
      <c r="K22" s="27">
        <f t="shared" si="16"/>
        <v>0.95602910924595508</v>
      </c>
      <c r="L22" s="27">
        <f t="shared" si="16"/>
        <v>0.65954233070713442</v>
      </c>
      <c r="M22" s="27">
        <f t="shared" si="16"/>
        <v>0.80720462453798136</v>
      </c>
      <c r="N22" s="27">
        <f t="shared" si="16"/>
        <v>0.97405013982633082</v>
      </c>
      <c r="O22" s="27">
        <f t="shared" si="16"/>
        <v>1.0492983679801549</v>
      </c>
      <c r="P22" s="27">
        <f t="shared" si="16"/>
        <v>1.0391885999665182</v>
      </c>
      <c r="Q22" s="27">
        <f t="shared" si="16"/>
        <v>0.95929283414605349</v>
      </c>
      <c r="R22" s="27">
        <f t="shared" si="16"/>
        <v>0.81450468132359533</v>
      </c>
      <c r="S22" s="27">
        <f t="shared" si="16"/>
        <v>0.66294348688971416</v>
      </c>
      <c r="T22" s="27">
        <f t="shared" si="16"/>
        <v>0.74123189426043778</v>
      </c>
      <c r="U22" s="27">
        <f t="shared" si="16"/>
        <v>0.85038249625385609</v>
      </c>
      <c r="V22" s="27">
        <f t="shared" si="16"/>
        <v>0.70555908597978512</v>
      </c>
      <c r="W22" s="27">
        <f t="shared" si="16"/>
        <v>0.48755270581992999</v>
      </c>
      <c r="X22" s="27">
        <f t="shared" si="16"/>
        <v>0.59980304013923902</v>
      </c>
      <c r="Y22" s="27">
        <f t="shared" ref="Y22:Z22" si="17">SUM(Y23:Y24)</f>
        <v>0.75053664618133786</v>
      </c>
      <c r="Z22" s="27">
        <f t="shared" si="17"/>
        <v>0.56865464458770731</v>
      </c>
    </row>
    <row r="23" spans="1:26" ht="11.25" customHeight="1" x14ac:dyDescent="0.2">
      <c r="A23" s="29" t="s">
        <v>36</v>
      </c>
      <c r="B23" s="7" t="s">
        <v>37</v>
      </c>
      <c r="C23" s="8">
        <v>0.21507068767058957</v>
      </c>
      <c r="D23" s="8">
        <v>0.20873312681972614</v>
      </c>
      <c r="E23" s="8">
        <v>0.1990669509538181</v>
      </c>
      <c r="F23" s="8">
        <v>0.16912015163387559</v>
      </c>
      <c r="G23" s="8">
        <v>0.15795972385682522</v>
      </c>
      <c r="H23" s="8">
        <v>0.22935246276880172</v>
      </c>
      <c r="I23" s="8">
        <v>0.13894193425330345</v>
      </c>
      <c r="J23" s="8">
        <v>0.10523223977854237</v>
      </c>
      <c r="K23" s="8">
        <v>6.5947467254485387E-2</v>
      </c>
      <c r="L23" s="8">
        <v>5.4694018240491374E-2</v>
      </c>
      <c r="M23" s="8">
        <v>0.12389002948407558</v>
      </c>
      <c r="N23" s="8">
        <v>0.15729562273601111</v>
      </c>
      <c r="O23" s="8">
        <v>0.12978678252302098</v>
      </c>
      <c r="P23" s="8">
        <v>0.10646260397355478</v>
      </c>
      <c r="Q23" s="8">
        <v>0.11384818899239491</v>
      </c>
      <c r="R23" s="8">
        <v>4.0947870478041618E-2</v>
      </c>
      <c r="S23" s="8">
        <v>5.2481246041058409E-2</v>
      </c>
      <c r="T23" s="8">
        <v>5.7332559549538489E-2</v>
      </c>
      <c r="U23" s="8">
        <v>7.1211898613686805E-2</v>
      </c>
      <c r="V23" s="8">
        <v>5.9032032684056789E-2</v>
      </c>
      <c r="W23" s="8">
        <v>1.8603367235588638E-2</v>
      </c>
      <c r="X23" s="8">
        <v>1.3737074698723067E-2</v>
      </c>
      <c r="Y23" s="8">
        <v>1.2445854517908476E-2</v>
      </c>
      <c r="Z23" s="8">
        <v>2.2805540051388472E-2</v>
      </c>
    </row>
    <row r="24" spans="1:26" ht="11.25" customHeight="1" x14ac:dyDescent="0.2">
      <c r="A24" s="29" t="s">
        <v>38</v>
      </c>
      <c r="B24" s="7" t="s">
        <v>39</v>
      </c>
      <c r="C24" s="8">
        <v>1.273021418087394</v>
      </c>
      <c r="D24" s="8">
        <v>0.80175929000037272</v>
      </c>
      <c r="E24" s="8">
        <v>0.77741543305544814</v>
      </c>
      <c r="F24" s="8">
        <v>0.77314937463841371</v>
      </c>
      <c r="G24" s="8">
        <v>0.6172496636391801</v>
      </c>
      <c r="H24" s="8">
        <v>0.6112952186060665</v>
      </c>
      <c r="I24" s="8">
        <v>0.63936624081581717</v>
      </c>
      <c r="J24" s="8">
        <v>0.64507210942317439</v>
      </c>
      <c r="K24" s="8">
        <v>0.89008164199146966</v>
      </c>
      <c r="L24" s="8">
        <v>0.60484831246664306</v>
      </c>
      <c r="M24" s="8">
        <v>0.68331459505390579</v>
      </c>
      <c r="N24" s="8">
        <v>0.81675451709031965</v>
      </c>
      <c r="O24" s="8">
        <v>0.91951158545713385</v>
      </c>
      <c r="P24" s="8">
        <v>0.93272599599296346</v>
      </c>
      <c r="Q24" s="8">
        <v>0.84544464515365858</v>
      </c>
      <c r="R24" s="8">
        <v>0.77355681084555372</v>
      </c>
      <c r="S24" s="8">
        <v>0.61046224084865575</v>
      </c>
      <c r="T24" s="8">
        <v>0.68389933471089925</v>
      </c>
      <c r="U24" s="8">
        <v>0.77917059764016927</v>
      </c>
      <c r="V24" s="8">
        <v>0.64652705329572835</v>
      </c>
      <c r="W24" s="8">
        <v>0.46894933858434135</v>
      </c>
      <c r="X24" s="8">
        <v>0.58606596544051592</v>
      </c>
      <c r="Y24" s="8">
        <v>0.73809079166342939</v>
      </c>
      <c r="Z24" s="8">
        <v>0.54584910453631885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6379.9765947252772</v>
      </c>
      <c r="D26" s="27">
        <f t="shared" ref="D26:X26" si="19">SUM(D27,D33)</f>
        <v>6292.3247569119121</v>
      </c>
      <c r="E26" s="27">
        <f t="shared" si="19"/>
        <v>6398.4058831263383</v>
      </c>
      <c r="F26" s="27">
        <f t="shared" si="19"/>
        <v>6808.8139208300881</v>
      </c>
      <c r="G26" s="27">
        <f t="shared" si="19"/>
        <v>6473.0109178394241</v>
      </c>
      <c r="H26" s="27">
        <f t="shared" si="19"/>
        <v>6826.548962353615</v>
      </c>
      <c r="I26" s="27">
        <f t="shared" si="19"/>
        <v>6080.3984227567735</v>
      </c>
      <c r="J26" s="27">
        <f t="shared" si="19"/>
        <v>6359.5906716216496</v>
      </c>
      <c r="K26" s="27">
        <f t="shared" si="19"/>
        <v>5691.7112135705365</v>
      </c>
      <c r="L26" s="27">
        <f t="shared" si="19"/>
        <v>5887.8863213320392</v>
      </c>
      <c r="M26" s="27">
        <f t="shared" si="19"/>
        <v>5750.7684397614739</v>
      </c>
      <c r="N26" s="27">
        <f t="shared" si="19"/>
        <v>5664.8712285049796</v>
      </c>
      <c r="O26" s="27">
        <f t="shared" si="19"/>
        <v>5382.5835178324196</v>
      </c>
      <c r="P26" s="27">
        <f t="shared" si="19"/>
        <v>5339.2558381326598</v>
      </c>
      <c r="Q26" s="27">
        <f t="shared" si="19"/>
        <v>5336.8922700218345</v>
      </c>
      <c r="R26" s="27">
        <f t="shared" si="19"/>
        <v>5296.0906430082896</v>
      </c>
      <c r="S26" s="27">
        <f t="shared" si="19"/>
        <v>5105.490835466816</v>
      </c>
      <c r="T26" s="27">
        <f t="shared" si="19"/>
        <v>5307.8686065930196</v>
      </c>
      <c r="U26" s="27">
        <f t="shared" si="19"/>
        <v>5311.6465961970216</v>
      </c>
      <c r="V26" s="27">
        <f t="shared" si="19"/>
        <v>5308.2113294152168</v>
      </c>
      <c r="W26" s="27">
        <f t="shared" si="19"/>
        <v>5277.8751190996336</v>
      </c>
      <c r="X26" s="27">
        <f t="shared" si="19"/>
        <v>5015.1164781626285</v>
      </c>
      <c r="Y26" s="27">
        <f t="shared" ref="Y26:Z26" si="20">SUM(Y27,Y33)</f>
        <v>4788.8207945218364</v>
      </c>
      <c r="Z26" s="27">
        <f t="shared" si="20"/>
        <v>4467.5216064946053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6379.9765947252772</v>
      </c>
      <c r="D33" s="19">
        <f t="shared" ref="D33:X33" si="25">SUM(D34:D50)</f>
        <v>6292.3247569119121</v>
      </c>
      <c r="E33" s="19">
        <f t="shared" si="25"/>
        <v>6398.4058831263383</v>
      </c>
      <c r="F33" s="19">
        <f t="shared" si="25"/>
        <v>6808.8139208300881</v>
      </c>
      <c r="G33" s="19">
        <f t="shared" si="25"/>
        <v>6473.0109178394241</v>
      </c>
      <c r="H33" s="19">
        <f t="shared" si="25"/>
        <v>6826.548962353615</v>
      </c>
      <c r="I33" s="19">
        <f t="shared" si="25"/>
        <v>6080.3984227567735</v>
      </c>
      <c r="J33" s="19">
        <f t="shared" si="25"/>
        <v>6359.5906716216496</v>
      </c>
      <c r="K33" s="19">
        <f t="shared" si="25"/>
        <v>5691.7112135705365</v>
      </c>
      <c r="L33" s="19">
        <f t="shared" si="25"/>
        <v>5887.8863213320392</v>
      </c>
      <c r="M33" s="19">
        <f t="shared" si="25"/>
        <v>5750.7684397614739</v>
      </c>
      <c r="N33" s="19">
        <f t="shared" si="25"/>
        <v>5664.8712285049796</v>
      </c>
      <c r="O33" s="19">
        <f t="shared" si="25"/>
        <v>5382.5835178324196</v>
      </c>
      <c r="P33" s="19">
        <f t="shared" si="25"/>
        <v>5339.2558381326598</v>
      </c>
      <c r="Q33" s="19">
        <f t="shared" si="25"/>
        <v>5336.8922700218345</v>
      </c>
      <c r="R33" s="19">
        <f t="shared" si="25"/>
        <v>5296.0906430082896</v>
      </c>
      <c r="S33" s="19">
        <f t="shared" si="25"/>
        <v>5105.490835466816</v>
      </c>
      <c r="T33" s="19">
        <f t="shared" si="25"/>
        <v>5307.8686065930196</v>
      </c>
      <c r="U33" s="19">
        <f t="shared" si="25"/>
        <v>5311.6465961970216</v>
      </c>
      <c r="V33" s="19">
        <f t="shared" si="25"/>
        <v>5308.2113294152168</v>
      </c>
      <c r="W33" s="19">
        <f t="shared" si="25"/>
        <v>5277.8751190996336</v>
      </c>
      <c r="X33" s="19">
        <f t="shared" si="25"/>
        <v>5015.1164781626285</v>
      </c>
      <c r="Y33" s="19">
        <f t="shared" ref="Y33:Z33" si="26">SUM(Y34:Y50)</f>
        <v>4788.8207945218364</v>
      </c>
      <c r="Z33" s="19">
        <f t="shared" si="26"/>
        <v>4467.5216064946053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6379.9765947252772</v>
      </c>
      <c r="D36" s="8">
        <v>6292.3247569119121</v>
      </c>
      <c r="E36" s="8">
        <v>6398.4058831263383</v>
      </c>
      <c r="F36" s="8">
        <v>6808.8139208300881</v>
      </c>
      <c r="G36" s="8">
        <v>6473.0109178394241</v>
      </c>
      <c r="H36" s="8">
        <v>6826.548962353615</v>
      </c>
      <c r="I36" s="8">
        <v>6080.3984227567735</v>
      </c>
      <c r="J36" s="8">
        <v>6359.5906716216496</v>
      </c>
      <c r="K36" s="8">
        <v>5691.7112135705365</v>
      </c>
      <c r="L36" s="8">
        <v>5887.8863213320392</v>
      </c>
      <c r="M36" s="8">
        <v>5750.7684397614739</v>
      </c>
      <c r="N36" s="8">
        <v>5664.8712285049796</v>
      </c>
      <c r="O36" s="8">
        <v>5382.5835178324196</v>
      </c>
      <c r="P36" s="8">
        <v>5339.2558381326598</v>
      </c>
      <c r="Q36" s="8">
        <v>5336.8922700218345</v>
      </c>
      <c r="R36" s="8">
        <v>5296.0906430082896</v>
      </c>
      <c r="S36" s="8">
        <v>5105.490835466816</v>
      </c>
      <c r="T36" s="8">
        <v>5307.8686065930196</v>
      </c>
      <c r="U36" s="8">
        <v>5311.6465961970216</v>
      </c>
      <c r="V36" s="8">
        <v>5308.2113294152168</v>
      </c>
      <c r="W36" s="8">
        <v>5277.8751190996336</v>
      </c>
      <c r="X36" s="8">
        <v>5015.1164781626285</v>
      </c>
      <c r="Y36" s="8">
        <v>4788.8207945218364</v>
      </c>
      <c r="Z36" s="8">
        <v>4467.5216064946053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6601.8641201208438</v>
      </c>
      <c r="D51" s="27">
        <v>6725.6193852851293</v>
      </c>
      <c r="E51" s="27">
        <v>7087.687431423813</v>
      </c>
      <c r="F51" s="27">
        <v>7339.7570227628366</v>
      </c>
      <c r="G51" s="27">
        <v>7158.2624631904455</v>
      </c>
      <c r="H51" s="27">
        <v>7578.5766388099464</v>
      </c>
      <c r="I51" s="27">
        <v>7601.5254049114756</v>
      </c>
      <c r="J51" s="27">
        <v>7209.1371538049816</v>
      </c>
      <c r="K51" s="27">
        <v>6758.0550530816245</v>
      </c>
      <c r="L51" s="27">
        <v>6664.9288600250711</v>
      </c>
      <c r="M51" s="27">
        <v>7164.3659028988986</v>
      </c>
      <c r="N51" s="27">
        <v>7183.8828823038984</v>
      </c>
      <c r="O51" s="27">
        <v>6669.0047221439008</v>
      </c>
      <c r="P51" s="27">
        <v>6598.6744338473063</v>
      </c>
      <c r="Q51" s="27">
        <v>6251.9506193085572</v>
      </c>
      <c r="R51" s="27">
        <v>6514.5543043484249</v>
      </c>
      <c r="S51" s="27">
        <v>6775.6493731358287</v>
      </c>
      <c r="T51" s="27">
        <v>7231.493220128792</v>
      </c>
      <c r="U51" s="27">
        <v>7251.0413212578896</v>
      </c>
      <c r="V51" s="27">
        <v>7345.0400612665326</v>
      </c>
      <c r="W51" s="27">
        <v>7730.3064185876083</v>
      </c>
      <c r="X51" s="27">
        <v>7724.1929136922599</v>
      </c>
      <c r="Y51" s="27">
        <v>6799.8687026379248</v>
      </c>
      <c r="Z51" s="27">
        <v>6213.0504839083296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0</v>
      </c>
      <c r="D52" s="27">
        <f t="shared" ref="D52:X52" si="28">SUM(D53:D54)</f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si="28"/>
        <v>0</v>
      </c>
      <c r="Y52" s="27">
        <f t="shared" ref="Y52:Z52" si="29">SUM(Y53:Y54)</f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2059.497897874408</v>
      </c>
      <c r="D61" s="49">
        <f t="shared" ref="D61:X61" si="31">SUM(D62:D72)</f>
        <v>2111.3305780791343</v>
      </c>
      <c r="E61" s="49">
        <f t="shared" si="31"/>
        <v>2154.8447540841221</v>
      </c>
      <c r="F61" s="49">
        <f t="shared" si="31"/>
        <v>2177.6831756808751</v>
      </c>
      <c r="G61" s="49">
        <f t="shared" si="31"/>
        <v>2086.8270899645472</v>
      </c>
      <c r="H61" s="49">
        <f t="shared" si="31"/>
        <v>2205.9923565870763</v>
      </c>
      <c r="I61" s="49">
        <f t="shared" si="31"/>
        <v>2185.842178880313</v>
      </c>
      <c r="J61" s="49">
        <f t="shared" si="31"/>
        <v>2300.9386761059577</v>
      </c>
      <c r="K61" s="49">
        <f t="shared" si="31"/>
        <v>2464.1760278233119</v>
      </c>
      <c r="L61" s="49">
        <f t="shared" si="31"/>
        <v>2539.3459122119698</v>
      </c>
      <c r="M61" s="49">
        <f t="shared" si="31"/>
        <v>2172.8942266580916</v>
      </c>
      <c r="N61" s="49">
        <f t="shared" si="31"/>
        <v>2143.2140767179999</v>
      </c>
      <c r="O61" s="49">
        <f t="shared" si="31"/>
        <v>2218.8352681987722</v>
      </c>
      <c r="P61" s="49">
        <f t="shared" si="31"/>
        <v>2252.5067581862681</v>
      </c>
      <c r="Q61" s="49">
        <f t="shared" si="31"/>
        <v>2299.3362803189484</v>
      </c>
      <c r="R61" s="49">
        <f t="shared" si="31"/>
        <v>2294.8984752097313</v>
      </c>
      <c r="S61" s="49">
        <f t="shared" si="31"/>
        <v>2264.1543695938694</v>
      </c>
      <c r="T61" s="49">
        <f t="shared" si="31"/>
        <v>2292.7142983400618</v>
      </c>
      <c r="U61" s="49">
        <f t="shared" si="31"/>
        <v>2568.6748849935079</v>
      </c>
      <c r="V61" s="49">
        <f t="shared" si="31"/>
        <v>2527.2959324866333</v>
      </c>
      <c r="W61" s="49">
        <f t="shared" si="31"/>
        <v>2548.2415877793655</v>
      </c>
      <c r="X61" s="49">
        <f t="shared" si="31"/>
        <v>2593.0650000984424</v>
      </c>
      <c r="Y61" s="49">
        <f t="shared" ref="Y61:Z61" si="32">SUM(Y62:Y72)</f>
        <v>2287.8561346575211</v>
      </c>
      <c r="Z61" s="49">
        <f t="shared" si="32"/>
        <v>2217.8145097196398</v>
      </c>
    </row>
    <row r="62" spans="1:26" ht="11.25" customHeight="1" x14ac:dyDescent="0.2">
      <c r="A62" s="50" t="s">
        <v>92</v>
      </c>
      <c r="B62" s="51" t="s">
        <v>93</v>
      </c>
      <c r="C62" s="52">
        <v>2056.9290940370365</v>
      </c>
      <c r="D62" s="52">
        <v>2108.8801418821126</v>
      </c>
      <c r="E62" s="52">
        <v>2153.0088250935405</v>
      </c>
      <c r="F62" s="52">
        <v>2176.5118152145228</v>
      </c>
      <c r="G62" s="52">
        <v>2084.5699387619093</v>
      </c>
      <c r="H62" s="52">
        <v>2204.1743133756568</v>
      </c>
      <c r="I62" s="52">
        <v>2183.588528436163</v>
      </c>
      <c r="J62" s="52">
        <v>2295.0932637755136</v>
      </c>
      <c r="K62" s="52">
        <v>2457.7229654235362</v>
      </c>
      <c r="L62" s="52">
        <v>2529.3430524857695</v>
      </c>
      <c r="M62" s="52">
        <v>2162.8042498465416</v>
      </c>
      <c r="N62" s="52">
        <v>2134.054718725039</v>
      </c>
      <c r="O62" s="52">
        <v>2201.5775535359198</v>
      </c>
      <c r="P62" s="52">
        <v>2231.3509985008618</v>
      </c>
      <c r="Q62" s="52">
        <v>2276.4707025197731</v>
      </c>
      <c r="R62" s="52">
        <v>2271.45485749007</v>
      </c>
      <c r="S62" s="52">
        <v>2240.5250257662096</v>
      </c>
      <c r="T62" s="52">
        <v>2267.0726279504493</v>
      </c>
      <c r="U62" s="52">
        <v>2539.0268237420496</v>
      </c>
      <c r="V62" s="52">
        <v>2494.2155358356113</v>
      </c>
      <c r="W62" s="52">
        <v>2500.8512144935748</v>
      </c>
      <c r="X62" s="52">
        <v>2536.4158670150505</v>
      </c>
      <c r="Y62" s="52">
        <v>2223.9522246864467</v>
      </c>
      <c r="Z62" s="52">
        <v>2142.6368274618462</v>
      </c>
    </row>
    <row r="63" spans="1:26" ht="11.25" customHeight="1" x14ac:dyDescent="0.2">
      <c r="A63" s="50" t="s">
        <v>94</v>
      </c>
      <c r="B63" s="51" t="s">
        <v>95</v>
      </c>
      <c r="C63" s="52">
        <v>2.4643043009432239</v>
      </c>
      <c r="D63" s="52">
        <v>2.3538320015684446</v>
      </c>
      <c r="E63" s="52">
        <v>1.7521195119884647</v>
      </c>
      <c r="F63" s="52">
        <v>1.0796963632210628</v>
      </c>
      <c r="G63" s="52">
        <v>2.1225358308051478</v>
      </c>
      <c r="H63" s="52">
        <v>1.6131528689857344</v>
      </c>
      <c r="I63" s="52">
        <v>1.9023032715988646</v>
      </c>
      <c r="J63" s="52">
        <v>5.0252983392717834</v>
      </c>
      <c r="K63" s="52">
        <v>4.5803660748496924</v>
      </c>
      <c r="L63" s="52">
        <v>7.4969283380899201</v>
      </c>
      <c r="M63" s="52">
        <v>7.5475132078444611</v>
      </c>
      <c r="N63" s="52">
        <v>7.2252499462765742</v>
      </c>
      <c r="O63" s="52">
        <v>14.505762544897244</v>
      </c>
      <c r="P63" s="52">
        <v>17.555157905740973</v>
      </c>
      <c r="Q63" s="52">
        <v>18.156843611072549</v>
      </c>
      <c r="R63" s="52">
        <v>18.126506634902128</v>
      </c>
      <c r="S63" s="52">
        <v>18.00178342527979</v>
      </c>
      <c r="T63" s="52">
        <v>18.516770730210155</v>
      </c>
      <c r="U63" s="52">
        <v>21.133984460555787</v>
      </c>
      <c r="V63" s="52">
        <v>21.240630872551915</v>
      </c>
      <c r="W63" s="52">
        <v>29.392598458508896</v>
      </c>
      <c r="X63" s="52">
        <v>27.914122218252658</v>
      </c>
      <c r="Y63" s="52">
        <v>21.093812008277219</v>
      </c>
      <c r="Z63" s="52">
        <v>20.41064991166995</v>
      </c>
    </row>
    <row r="64" spans="1:26" ht="11.25" customHeight="1" x14ac:dyDescent="0.2">
      <c r="A64" s="50" t="s">
        <v>96</v>
      </c>
      <c r="B64" s="51" t="s">
        <v>97</v>
      </c>
      <c r="C64" s="52">
        <v>0.10449953642821168</v>
      </c>
      <c r="D64" s="52">
        <v>9.6604195453129219E-2</v>
      </c>
      <c r="E64" s="52">
        <v>8.3809478593034781E-2</v>
      </c>
      <c r="F64" s="52">
        <v>9.1664103131156527E-2</v>
      </c>
      <c r="G64" s="52">
        <v>0.13461537183273264</v>
      </c>
      <c r="H64" s="52">
        <v>0.20489034243383034</v>
      </c>
      <c r="I64" s="52">
        <v>0.35134717255111036</v>
      </c>
      <c r="J64" s="52">
        <v>0.82011399117247608</v>
      </c>
      <c r="K64" s="52">
        <v>1.8726963249259549</v>
      </c>
      <c r="L64" s="52">
        <v>2.5059313881103358</v>
      </c>
      <c r="M64" s="52">
        <v>2.5424636037053179</v>
      </c>
      <c r="N64" s="52">
        <v>1.9341080466842562</v>
      </c>
      <c r="O64" s="52">
        <v>2.7519521179549948</v>
      </c>
      <c r="P64" s="52">
        <v>3.6006017796653582</v>
      </c>
      <c r="Q64" s="52">
        <v>4.7087341881027829</v>
      </c>
      <c r="R64" s="52">
        <v>5.3171110847591443</v>
      </c>
      <c r="S64" s="52">
        <v>5.6275604023799062</v>
      </c>
      <c r="T64" s="52">
        <v>7.1248996594020921</v>
      </c>
      <c r="U64" s="52">
        <v>8.5140767909025925</v>
      </c>
      <c r="V64" s="52">
        <v>11.839765778470319</v>
      </c>
      <c r="W64" s="52">
        <v>17.997774827281599</v>
      </c>
      <c r="X64" s="52">
        <v>28.735010865139564</v>
      </c>
      <c r="Y64" s="52">
        <v>42.810097962796888</v>
      </c>
      <c r="Z64" s="52">
        <v>54.767032346123543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2" sqref="Z2"/>
      <selection pane="topRight" activeCell="Z2" sqref="Z2"/>
      <selection pane="bottomLeft" activeCell="Z2" sqref="Z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265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79960.745601455972</v>
      </c>
      <c r="D2" s="21">
        <f t="shared" ref="D2:X2" si="0">SUM(D3,D17,D22,D25,D26,D51,D52)</f>
        <v>80583.938738511613</v>
      </c>
      <c r="E2" s="21">
        <f t="shared" si="0"/>
        <v>77972.807196839814</v>
      </c>
      <c r="F2" s="21">
        <f t="shared" si="0"/>
        <v>80096.900092454074</v>
      </c>
      <c r="G2" s="21">
        <f t="shared" si="0"/>
        <v>80312.250096988981</v>
      </c>
      <c r="H2" s="21">
        <f t="shared" si="0"/>
        <v>81198.363824514992</v>
      </c>
      <c r="I2" s="21">
        <f t="shared" si="0"/>
        <v>75245.695876836995</v>
      </c>
      <c r="J2" s="21">
        <f t="shared" si="0"/>
        <v>69933.67745948871</v>
      </c>
      <c r="K2" s="21">
        <f t="shared" si="0"/>
        <v>70999.076222832111</v>
      </c>
      <c r="L2" s="21">
        <f t="shared" si="0"/>
        <v>68144.486506466696</v>
      </c>
      <c r="M2" s="21">
        <f t="shared" si="0"/>
        <v>69653.583242523688</v>
      </c>
      <c r="N2" s="21">
        <f t="shared" si="0"/>
        <v>67134.66016675967</v>
      </c>
      <c r="O2" s="21">
        <f t="shared" si="0"/>
        <v>66847.777444775522</v>
      </c>
      <c r="P2" s="21">
        <f t="shared" si="0"/>
        <v>67910.244581855877</v>
      </c>
      <c r="Q2" s="21">
        <f t="shared" si="0"/>
        <v>65046.146090805443</v>
      </c>
      <c r="R2" s="21">
        <f t="shared" si="0"/>
        <v>64314.506892278019</v>
      </c>
      <c r="S2" s="21">
        <f t="shared" si="0"/>
        <v>64502.62877933366</v>
      </c>
      <c r="T2" s="21">
        <f t="shared" si="0"/>
        <v>64755.212245926348</v>
      </c>
      <c r="U2" s="21">
        <f t="shared" si="0"/>
        <v>66251.533208295179</v>
      </c>
      <c r="V2" s="21">
        <f t="shared" si="0"/>
        <v>65683.901505513044</v>
      </c>
      <c r="W2" s="21">
        <f t="shared" si="0"/>
        <v>67217.19151588346</v>
      </c>
      <c r="X2" s="21">
        <f t="shared" si="0"/>
        <v>66643.428736764283</v>
      </c>
      <c r="Y2" s="21">
        <f t="shared" ref="Y2:Z2" si="1">SUM(Y3,Y17,Y22,Y25,Y26,Y51,Y52)</f>
        <v>63249.644953433628</v>
      </c>
      <c r="Z2" s="21">
        <f t="shared" si="1"/>
        <v>63092.979652434144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4302.7205606318512</v>
      </c>
      <c r="D3" s="24">
        <f t="shared" si="2"/>
        <v>4637.4732439491836</v>
      </c>
      <c r="E3" s="24">
        <f t="shared" si="2"/>
        <v>3984.3849971067966</v>
      </c>
      <c r="F3" s="24">
        <f t="shared" si="2"/>
        <v>3905.0637635425951</v>
      </c>
      <c r="G3" s="24">
        <f t="shared" si="2"/>
        <v>4010.9772150698645</v>
      </c>
      <c r="H3" s="24">
        <f t="shared" si="2"/>
        <v>4233.190034573503</v>
      </c>
      <c r="I3" s="24">
        <f t="shared" si="2"/>
        <v>4858.3841878354224</v>
      </c>
      <c r="J3" s="24">
        <f t="shared" si="2"/>
        <v>4317.4353156220513</v>
      </c>
      <c r="K3" s="24">
        <f t="shared" si="2"/>
        <v>4760.8388778982944</v>
      </c>
      <c r="L3" s="24">
        <f t="shared" si="2"/>
        <v>4617.0401337900303</v>
      </c>
      <c r="M3" s="24">
        <f t="shared" si="2"/>
        <v>5040.873941396213</v>
      </c>
      <c r="N3" s="24">
        <f t="shared" si="2"/>
        <v>4435.5125637107003</v>
      </c>
      <c r="O3" s="24">
        <f t="shared" si="2"/>
        <v>4571.286079823225</v>
      </c>
      <c r="P3" s="24">
        <f t="shared" si="2"/>
        <v>4533.60641849697</v>
      </c>
      <c r="Q3" s="24">
        <f t="shared" si="2"/>
        <v>4279.3178864034826</v>
      </c>
      <c r="R3" s="24">
        <f t="shared" si="2"/>
        <v>3888.7415619646486</v>
      </c>
      <c r="S3" s="24">
        <f t="shared" si="2"/>
        <v>4135.2546821699507</v>
      </c>
      <c r="T3" s="24">
        <f t="shared" si="2"/>
        <v>4072.531115465159</v>
      </c>
      <c r="U3" s="24">
        <f t="shared" si="2"/>
        <v>3820.7034030593272</v>
      </c>
      <c r="V3" s="24">
        <f t="shared" si="2"/>
        <v>3097.6891998998854</v>
      </c>
      <c r="W3" s="24">
        <f t="shared" si="2"/>
        <v>3141.5288871398297</v>
      </c>
      <c r="X3" s="24">
        <f t="shared" si="2"/>
        <v>2596.521745575898</v>
      </c>
      <c r="Y3" s="24">
        <f t="shared" ref="Y3:Z3" si="3">SUM(Y4,Y8,Y11)</f>
        <v>2078.1825767374289</v>
      </c>
      <c r="Z3" s="24">
        <f t="shared" si="3"/>
        <v>1836.7764396543153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3372.4592219603669</v>
      </c>
      <c r="D4" s="19">
        <f t="shared" si="4"/>
        <v>3747.7299044759525</v>
      </c>
      <c r="E4" s="19">
        <f t="shared" si="4"/>
        <v>3185.4094210630155</v>
      </c>
      <c r="F4" s="19">
        <f t="shared" si="4"/>
        <v>3126.5323169786152</v>
      </c>
      <c r="G4" s="19">
        <f t="shared" si="4"/>
        <v>3413.0502566219675</v>
      </c>
      <c r="H4" s="19">
        <f t="shared" si="4"/>
        <v>3738.9719968635218</v>
      </c>
      <c r="I4" s="19">
        <f t="shared" si="4"/>
        <v>4299.763147404391</v>
      </c>
      <c r="J4" s="19">
        <f t="shared" si="4"/>
        <v>3914.6899976926347</v>
      </c>
      <c r="K4" s="19">
        <f t="shared" si="4"/>
        <v>4289.0217950221568</v>
      </c>
      <c r="L4" s="19">
        <f t="shared" si="4"/>
        <v>4164.3928888863875</v>
      </c>
      <c r="M4" s="19">
        <f t="shared" si="4"/>
        <v>4683.2657832030991</v>
      </c>
      <c r="N4" s="19">
        <f t="shared" si="4"/>
        <v>4114.3279309900336</v>
      </c>
      <c r="O4" s="19">
        <f t="shared" si="4"/>
        <v>4322.5798382550865</v>
      </c>
      <c r="P4" s="19">
        <f t="shared" si="4"/>
        <v>4171.1932121077743</v>
      </c>
      <c r="Q4" s="19">
        <f t="shared" si="4"/>
        <v>3878.4359183137085</v>
      </c>
      <c r="R4" s="19">
        <f t="shared" si="4"/>
        <v>3611.3561043805648</v>
      </c>
      <c r="S4" s="19">
        <f t="shared" si="4"/>
        <v>3875.4198797298573</v>
      </c>
      <c r="T4" s="19">
        <f t="shared" si="4"/>
        <v>3845.2644529452782</v>
      </c>
      <c r="U4" s="19">
        <f t="shared" si="4"/>
        <v>3614.6679822497167</v>
      </c>
      <c r="V4" s="19">
        <f t="shared" si="4"/>
        <v>2931.0644228589817</v>
      </c>
      <c r="W4" s="19">
        <f t="shared" si="4"/>
        <v>3054.4596495090332</v>
      </c>
      <c r="X4" s="19">
        <f t="shared" si="4"/>
        <v>2476.0006207058027</v>
      </c>
      <c r="Y4" s="19">
        <f t="shared" ref="Y4:Z4" si="5">SUM(Y5:Y7)</f>
        <v>2015.6779264481431</v>
      </c>
      <c r="Z4" s="19">
        <f t="shared" si="5"/>
        <v>1782.9296527699014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71.097977280000023</v>
      </c>
      <c r="F5" s="8">
        <v>69.146990880000018</v>
      </c>
      <c r="G5" s="8">
        <v>139.54629216000001</v>
      </c>
      <c r="H5" s="8">
        <v>109.43777856</v>
      </c>
      <c r="I5" s="8">
        <v>69.293093759999991</v>
      </c>
      <c r="J5" s="8">
        <v>101.46473567999998</v>
      </c>
      <c r="K5" s="8">
        <v>131.16147263999997</v>
      </c>
      <c r="L5" s="8">
        <v>86.616013440000003</v>
      </c>
      <c r="M5" s="8">
        <v>49.49491536</v>
      </c>
      <c r="N5" s="8">
        <v>25.330277279999997</v>
      </c>
      <c r="O5" s="8">
        <v>29.305832159999998</v>
      </c>
      <c r="P5" s="8">
        <v>51.162560410477511</v>
      </c>
      <c r="Q5" s="8">
        <v>42.534555760712124</v>
      </c>
      <c r="R5" s="8">
        <v>63.831299842306663</v>
      </c>
      <c r="S5" s="8">
        <v>73.395182731439476</v>
      </c>
      <c r="T5" s="8">
        <v>77.37683528997276</v>
      </c>
      <c r="U5" s="8">
        <v>74.252957008488565</v>
      </c>
      <c r="V5" s="8">
        <v>58.201756443206939</v>
      </c>
      <c r="W5" s="8">
        <v>48.879596576606183</v>
      </c>
      <c r="X5" s="8">
        <v>31.168174216623289</v>
      </c>
      <c r="Y5" s="8">
        <v>31.108808152187002</v>
      </c>
      <c r="Z5" s="8">
        <v>10.957904878987462</v>
      </c>
    </row>
    <row r="6" spans="1:26" ht="11.25" customHeight="1" x14ac:dyDescent="0.2">
      <c r="A6" s="28" t="s">
        <v>6</v>
      </c>
      <c r="B6" s="7" t="s">
        <v>7</v>
      </c>
      <c r="C6" s="8">
        <v>2.7673234511999998</v>
      </c>
      <c r="D6" s="8">
        <v>2.7788908223999997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0.12111718080000002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3369.691898509167</v>
      </c>
      <c r="D7" s="8">
        <v>3744.9510136535523</v>
      </c>
      <c r="E7" s="8">
        <v>3114.3114437830154</v>
      </c>
      <c r="F7" s="8">
        <v>3057.3853260986152</v>
      </c>
      <c r="G7" s="8">
        <v>3273.5039644619674</v>
      </c>
      <c r="H7" s="8">
        <v>3629.5342183035218</v>
      </c>
      <c r="I7" s="8">
        <v>4230.4700536443906</v>
      </c>
      <c r="J7" s="8">
        <v>3813.2252620126346</v>
      </c>
      <c r="K7" s="8">
        <v>4157.8603223821565</v>
      </c>
      <c r="L7" s="8">
        <v>4077.7768754463877</v>
      </c>
      <c r="M7" s="8">
        <v>4633.770867843099</v>
      </c>
      <c r="N7" s="8">
        <v>4088.9976537100338</v>
      </c>
      <c r="O7" s="8">
        <v>4293.2740060950864</v>
      </c>
      <c r="P7" s="8">
        <v>4120.0306516972969</v>
      </c>
      <c r="Q7" s="8">
        <v>3835.9013625529965</v>
      </c>
      <c r="R7" s="8">
        <v>3547.5248045382582</v>
      </c>
      <c r="S7" s="8">
        <v>3802.0246969984178</v>
      </c>
      <c r="T7" s="8">
        <v>3767.8876176553053</v>
      </c>
      <c r="U7" s="8">
        <v>3540.4150252412282</v>
      </c>
      <c r="V7" s="8">
        <v>2872.8626664157746</v>
      </c>
      <c r="W7" s="8">
        <v>3005.580052932427</v>
      </c>
      <c r="X7" s="8">
        <v>2444.8324464891793</v>
      </c>
      <c r="Y7" s="8">
        <v>1984.4480011151561</v>
      </c>
      <c r="Z7" s="8">
        <v>1771.971747890914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428.26168700268641</v>
      </c>
      <c r="D8" s="19">
        <f t="shared" ref="D8:X8" si="7">SUM(D9:D10)</f>
        <v>365.41552210454802</v>
      </c>
      <c r="E8" s="19">
        <f t="shared" si="7"/>
        <v>364.94814466710091</v>
      </c>
      <c r="F8" s="19">
        <f t="shared" si="7"/>
        <v>389.23280828477192</v>
      </c>
      <c r="G8" s="19">
        <f t="shared" si="7"/>
        <v>309.59532041254181</v>
      </c>
      <c r="H8" s="19">
        <f t="shared" si="7"/>
        <v>321.09812272789975</v>
      </c>
      <c r="I8" s="19">
        <f t="shared" si="7"/>
        <v>363.55222096194973</v>
      </c>
      <c r="J8" s="19">
        <f t="shared" si="7"/>
        <v>280.4257336366104</v>
      </c>
      <c r="K8" s="19">
        <f t="shared" si="7"/>
        <v>349.95002720813665</v>
      </c>
      <c r="L8" s="19">
        <f t="shared" si="7"/>
        <v>332.21379314872252</v>
      </c>
      <c r="M8" s="19">
        <f t="shared" si="7"/>
        <v>237.28774149988786</v>
      </c>
      <c r="N8" s="19">
        <f t="shared" si="7"/>
        <v>195.92851900312931</v>
      </c>
      <c r="O8" s="19">
        <f t="shared" si="7"/>
        <v>187.81072085348961</v>
      </c>
      <c r="P8" s="19">
        <f t="shared" si="7"/>
        <v>221.73295744637721</v>
      </c>
      <c r="Q8" s="19">
        <f t="shared" si="7"/>
        <v>192.32065446347917</v>
      </c>
      <c r="R8" s="19">
        <f t="shared" si="7"/>
        <v>170.98016015504999</v>
      </c>
      <c r="S8" s="19">
        <f t="shared" si="7"/>
        <v>159.80454976716646</v>
      </c>
      <c r="T8" s="19">
        <f t="shared" si="7"/>
        <v>126.65675378925715</v>
      </c>
      <c r="U8" s="19">
        <f t="shared" si="7"/>
        <v>113.85095492204933</v>
      </c>
      <c r="V8" s="19">
        <f t="shared" si="7"/>
        <v>98.066589874727597</v>
      </c>
      <c r="W8" s="19">
        <f t="shared" si="7"/>
        <v>59.787271066569765</v>
      </c>
      <c r="X8" s="19">
        <f t="shared" si="7"/>
        <v>58.728199469031502</v>
      </c>
      <c r="Y8" s="19">
        <f t="shared" ref="Y8:Z8" si="8">SUM(Y9:Y10)</f>
        <v>49.600580407897574</v>
      </c>
      <c r="Z8" s="19">
        <f t="shared" si="8"/>
        <v>51.421553994314287</v>
      </c>
    </row>
    <row r="9" spans="1:26" ht="11.25" customHeight="1" x14ac:dyDescent="0.2">
      <c r="A9" s="28" t="s">
        <v>10</v>
      </c>
      <c r="B9" s="7" t="s">
        <v>11</v>
      </c>
      <c r="C9" s="8">
        <v>45.82678224</v>
      </c>
      <c r="D9" s="8">
        <v>15.898480319999996</v>
      </c>
      <c r="E9" s="8">
        <v>8.2235990399999999</v>
      </c>
      <c r="F9" s="8">
        <v>6.1639915199999997</v>
      </c>
      <c r="G9" s="8">
        <v>4.0863151200000001</v>
      </c>
      <c r="H9" s="8">
        <v>4.3593983999999999</v>
      </c>
      <c r="I9" s="8">
        <v>4.3593983999999999</v>
      </c>
      <c r="J9" s="8">
        <v>8.6161274400000014</v>
      </c>
      <c r="K9" s="8">
        <v>2.1796991999999999</v>
      </c>
      <c r="L9" s="8">
        <v>16.082467199999996</v>
      </c>
      <c r="M9" s="8">
        <v>9.2154681599999968</v>
      </c>
      <c r="N9" s="8">
        <v>3.6299366399999995</v>
      </c>
      <c r="O9" s="8">
        <v>3.5306805599999995</v>
      </c>
      <c r="P9" s="8">
        <v>3.4708502399999999</v>
      </c>
      <c r="Q9" s="8">
        <v>1.8308769599999997</v>
      </c>
      <c r="R9" s="8">
        <v>1.8011347199999999</v>
      </c>
      <c r="S9" s="8">
        <v>1.7451086399999998</v>
      </c>
      <c r="T9" s="8">
        <v>0.44890031999999996</v>
      </c>
      <c r="U9" s="8">
        <v>0.65225423999999999</v>
      </c>
      <c r="V9" s="8">
        <v>1.5683844</v>
      </c>
      <c r="W9" s="8">
        <v>0.76707311999999994</v>
      </c>
      <c r="X9" s="8">
        <v>0.55783992000000016</v>
      </c>
      <c r="Y9" s="8">
        <v>0.38284487999999994</v>
      </c>
      <c r="Z9" s="8">
        <v>0.26940935999999999</v>
      </c>
    </row>
    <row r="10" spans="1:26" ht="11.25" customHeight="1" x14ac:dyDescent="0.2">
      <c r="A10" s="28" t="s">
        <v>12</v>
      </c>
      <c r="B10" s="7" t="s">
        <v>13</v>
      </c>
      <c r="C10" s="8">
        <v>382.43490476268641</v>
      </c>
      <c r="D10" s="8">
        <v>349.51704178454804</v>
      </c>
      <c r="E10" s="8">
        <v>356.72454562710089</v>
      </c>
      <c r="F10" s="8">
        <v>383.0688167647719</v>
      </c>
      <c r="G10" s="8">
        <v>305.50900529254181</v>
      </c>
      <c r="H10" s="8">
        <v>316.73872432789977</v>
      </c>
      <c r="I10" s="8">
        <v>359.19282256194975</v>
      </c>
      <c r="J10" s="8">
        <v>271.80960619661039</v>
      </c>
      <c r="K10" s="8">
        <v>347.77032800813663</v>
      </c>
      <c r="L10" s="8">
        <v>316.13132594872252</v>
      </c>
      <c r="M10" s="8">
        <v>228.07227333988786</v>
      </c>
      <c r="N10" s="8">
        <v>192.2985823631293</v>
      </c>
      <c r="O10" s="8">
        <v>184.28004029348961</v>
      </c>
      <c r="P10" s="8">
        <v>218.26210720637721</v>
      </c>
      <c r="Q10" s="8">
        <v>190.48977750347916</v>
      </c>
      <c r="R10" s="8">
        <v>169.17902543504999</v>
      </c>
      <c r="S10" s="8">
        <v>158.05944112716645</v>
      </c>
      <c r="T10" s="8">
        <v>126.20785346925715</v>
      </c>
      <c r="U10" s="8">
        <v>113.19870068204932</v>
      </c>
      <c r="V10" s="8">
        <v>96.498205474727598</v>
      </c>
      <c r="W10" s="8">
        <v>59.020197946569766</v>
      </c>
      <c r="X10" s="8">
        <v>58.170359549031502</v>
      </c>
      <c r="Y10" s="8">
        <v>49.217735527897574</v>
      </c>
      <c r="Z10" s="8">
        <v>51.15214463431429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501.99965166879753</v>
      </c>
      <c r="D11" s="19">
        <f t="shared" ref="D11:X11" si="10">SUM(D12:D16)</f>
        <v>524.32781736868299</v>
      </c>
      <c r="E11" s="19">
        <f t="shared" si="10"/>
        <v>434.02743137668062</v>
      </c>
      <c r="F11" s="19">
        <f t="shared" si="10"/>
        <v>389.29863827920769</v>
      </c>
      <c r="G11" s="19">
        <f t="shared" si="10"/>
        <v>288.33163803535535</v>
      </c>
      <c r="H11" s="19">
        <f t="shared" si="10"/>
        <v>173.11991498208167</v>
      </c>
      <c r="I11" s="19">
        <f t="shared" si="10"/>
        <v>195.06881946908175</v>
      </c>
      <c r="J11" s="19">
        <f t="shared" si="10"/>
        <v>122.31958429280589</v>
      </c>
      <c r="K11" s="19">
        <f t="shared" si="10"/>
        <v>121.86705566800123</v>
      </c>
      <c r="L11" s="19">
        <f t="shared" si="10"/>
        <v>120.43345175492064</v>
      </c>
      <c r="M11" s="19">
        <f t="shared" si="10"/>
        <v>120.32041669322615</v>
      </c>
      <c r="N11" s="19">
        <f t="shared" si="10"/>
        <v>125.25611371753749</v>
      </c>
      <c r="O11" s="19">
        <f t="shared" si="10"/>
        <v>60.8955207146494</v>
      </c>
      <c r="P11" s="19">
        <f t="shared" si="10"/>
        <v>140.680248942818</v>
      </c>
      <c r="Q11" s="19">
        <f t="shared" si="10"/>
        <v>208.56131362629503</v>
      </c>
      <c r="R11" s="19">
        <f t="shared" si="10"/>
        <v>106.40529742903382</v>
      </c>
      <c r="S11" s="19">
        <f t="shared" si="10"/>
        <v>100.03025267292669</v>
      </c>
      <c r="T11" s="19">
        <f t="shared" si="10"/>
        <v>100.60990873062372</v>
      </c>
      <c r="U11" s="19">
        <f t="shared" si="10"/>
        <v>92.184465887560947</v>
      </c>
      <c r="V11" s="19">
        <f t="shared" si="10"/>
        <v>68.558187166176339</v>
      </c>
      <c r="W11" s="19">
        <f t="shared" si="10"/>
        <v>27.281966564226963</v>
      </c>
      <c r="X11" s="19">
        <f t="shared" si="10"/>
        <v>61.792925401063655</v>
      </c>
      <c r="Y11" s="19">
        <f t="shared" ref="Y11:Z11" si="11">SUM(Y12:Y16)</f>
        <v>12.904069881388397</v>
      </c>
      <c r="Z11" s="19">
        <f t="shared" si="11"/>
        <v>2.4252328900995339</v>
      </c>
    </row>
    <row r="12" spans="1:26" ht="11.25" customHeight="1" x14ac:dyDescent="0.2">
      <c r="A12" s="28" t="s">
        <v>14</v>
      </c>
      <c r="B12" s="7" t="s">
        <v>15</v>
      </c>
      <c r="C12" s="8">
        <v>16.416966720000001</v>
      </c>
      <c r="D12" s="8">
        <v>11.979161040000001</v>
      </c>
      <c r="E12" s="8">
        <v>0</v>
      </c>
      <c r="F12" s="8">
        <v>0</v>
      </c>
      <c r="G12" s="8">
        <v>2.1574475999999998</v>
      </c>
      <c r="H12" s="8">
        <v>0</v>
      </c>
      <c r="I12" s="8">
        <v>0</v>
      </c>
      <c r="J12" s="8">
        <v>0</v>
      </c>
      <c r="K12" s="8">
        <v>4.3884561599999987</v>
      </c>
      <c r="L12" s="8">
        <v>2.1938875200000001</v>
      </c>
      <c r="M12" s="8">
        <v>2.2851575999999998</v>
      </c>
      <c r="N12" s="8">
        <v>7.7934276000213325</v>
      </c>
      <c r="O12" s="8">
        <v>18.848686320021329</v>
      </c>
      <c r="P12" s="8">
        <v>25.459296480021333</v>
      </c>
      <c r="Q12" s="8">
        <v>23.176522800021335</v>
      </c>
      <c r="R12" s="8">
        <v>14.553203040021332</v>
      </c>
      <c r="S12" s="8">
        <v>31.919719680021334</v>
      </c>
      <c r="T12" s="8">
        <v>29.724770160024299</v>
      </c>
      <c r="U12" s="8">
        <v>30.274063920010843</v>
      </c>
      <c r="V12" s="8">
        <v>21.280943520008282</v>
      </c>
      <c r="W12" s="8">
        <v>1.1570119200061224</v>
      </c>
      <c r="X12" s="8">
        <v>1.9881302400094074</v>
      </c>
      <c r="Y12" s="8">
        <v>9.3072592800164458</v>
      </c>
      <c r="Z12" s="8">
        <v>0.87788520000514103</v>
      </c>
    </row>
    <row r="13" spans="1:26" ht="11.25" customHeight="1" x14ac:dyDescent="0.2">
      <c r="A13" s="28" t="s">
        <v>16</v>
      </c>
      <c r="B13" s="7" t="s">
        <v>17</v>
      </c>
      <c r="C13" s="8">
        <v>473.41477303839144</v>
      </c>
      <c r="D13" s="8">
        <v>499.86027433827081</v>
      </c>
      <c r="E13" s="8">
        <v>407.88280274307454</v>
      </c>
      <c r="F13" s="8">
        <v>366.91074461680768</v>
      </c>
      <c r="G13" s="8">
        <v>265.47953571055535</v>
      </c>
      <c r="H13" s="8">
        <v>151.11201922368167</v>
      </c>
      <c r="I13" s="8">
        <v>170.17826054588173</v>
      </c>
      <c r="J13" s="8">
        <v>102.87734693120589</v>
      </c>
      <c r="K13" s="8">
        <v>97.017452955995125</v>
      </c>
      <c r="L13" s="8">
        <v>98.842342617314529</v>
      </c>
      <c r="M13" s="8">
        <v>109.30962423722005</v>
      </c>
      <c r="N13" s="8">
        <v>109.34075108711005</v>
      </c>
      <c r="O13" s="8">
        <v>35.567996244221973</v>
      </c>
      <c r="P13" s="8">
        <v>65.069429862790557</v>
      </c>
      <c r="Q13" s="8">
        <v>71.335245000673709</v>
      </c>
      <c r="R13" s="8">
        <v>30.776188246612499</v>
      </c>
      <c r="S13" s="8">
        <v>34.191356349705089</v>
      </c>
      <c r="T13" s="8">
        <v>28.864903517319412</v>
      </c>
      <c r="U13" s="8">
        <v>25.691938718526092</v>
      </c>
      <c r="V13" s="8">
        <v>13.522494969112062</v>
      </c>
      <c r="W13" s="8">
        <v>18.95529732817284</v>
      </c>
      <c r="X13" s="8">
        <v>52.209523114894253</v>
      </c>
      <c r="Y13" s="8">
        <v>2.0896110091319491</v>
      </c>
      <c r="Z13" s="8">
        <v>0.58200359099039289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12.167911910406099</v>
      </c>
      <c r="D16" s="8">
        <v>12.488381990412199</v>
      </c>
      <c r="E16" s="8">
        <v>26.1446286336061</v>
      </c>
      <c r="F16" s="8">
        <v>22.387893662400003</v>
      </c>
      <c r="G16" s="8">
        <v>20.694654724800003</v>
      </c>
      <c r="H16" s="8">
        <v>22.007895758400004</v>
      </c>
      <c r="I16" s="8">
        <v>24.890558923200004</v>
      </c>
      <c r="J16" s="8">
        <v>19.442237361599993</v>
      </c>
      <c r="K16" s="8">
        <v>20.461146552006106</v>
      </c>
      <c r="L16" s="8">
        <v>19.3972216176061</v>
      </c>
      <c r="M16" s="8">
        <v>8.7256348560060992</v>
      </c>
      <c r="N16" s="8">
        <v>8.1219350304060995</v>
      </c>
      <c r="O16" s="8">
        <v>6.4788381504060997</v>
      </c>
      <c r="P16" s="8">
        <v>50.151522600006096</v>
      </c>
      <c r="Q16" s="8">
        <v>114.04954582560001</v>
      </c>
      <c r="R16" s="8">
        <v>61.075906142400001</v>
      </c>
      <c r="S16" s="8">
        <v>33.919176643200274</v>
      </c>
      <c r="T16" s="8">
        <v>42.020235053280004</v>
      </c>
      <c r="U16" s="8">
        <v>36.218463249024005</v>
      </c>
      <c r="V16" s="8">
        <v>33.754748677056</v>
      </c>
      <c r="W16" s="8">
        <v>7.1696573160479975</v>
      </c>
      <c r="X16" s="8">
        <v>7.5952720461600007</v>
      </c>
      <c r="Y16" s="8">
        <v>1.5071995922400003</v>
      </c>
      <c r="Z16" s="8">
        <v>0.96534409910400032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0.19980000000000006</v>
      </c>
      <c r="D17" s="27">
        <f t="shared" ref="D17:X17" si="13">SUM(D18:D21)</f>
        <v>0.15983999999999998</v>
      </c>
      <c r="E17" s="27">
        <f t="shared" si="13"/>
        <v>0.19979999999999998</v>
      </c>
      <c r="F17" s="27">
        <f t="shared" si="13"/>
        <v>0</v>
      </c>
      <c r="G17" s="27">
        <f t="shared" si="13"/>
        <v>0</v>
      </c>
      <c r="H17" s="27">
        <f t="shared" si="13"/>
        <v>0</v>
      </c>
      <c r="I17" s="27">
        <f t="shared" si="13"/>
        <v>0</v>
      </c>
      <c r="J17" s="27">
        <f t="shared" si="13"/>
        <v>0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v>0.19980000000000006</v>
      </c>
      <c r="D18" s="8">
        <v>0.15983999999999998</v>
      </c>
      <c r="E18" s="8">
        <v>0.19979999999999998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86.442470649856205</v>
      </c>
      <c r="D22" s="27">
        <f t="shared" ref="D22:X22" si="16">SUM(D23:D24)</f>
        <v>100.59684659545621</v>
      </c>
      <c r="E22" s="27">
        <f t="shared" si="16"/>
        <v>123.04322092825619</v>
      </c>
      <c r="F22" s="27">
        <f t="shared" si="16"/>
        <v>140.01937903705618</v>
      </c>
      <c r="G22" s="27">
        <f t="shared" si="16"/>
        <v>144.58019471618834</v>
      </c>
      <c r="H22" s="27">
        <f t="shared" si="16"/>
        <v>132.533772685347</v>
      </c>
      <c r="I22" s="27">
        <f t="shared" si="16"/>
        <v>141.72288725064359</v>
      </c>
      <c r="J22" s="27">
        <f t="shared" si="16"/>
        <v>155.5460056032</v>
      </c>
      <c r="K22" s="27">
        <f t="shared" si="16"/>
        <v>194.42331484319999</v>
      </c>
      <c r="L22" s="27">
        <f t="shared" si="16"/>
        <v>222.16531634879996</v>
      </c>
      <c r="M22" s="27">
        <f t="shared" si="16"/>
        <v>259.68632167200002</v>
      </c>
      <c r="N22" s="27">
        <f t="shared" si="16"/>
        <v>219.85661407079994</v>
      </c>
      <c r="O22" s="27">
        <f t="shared" si="16"/>
        <v>212.43401232600002</v>
      </c>
      <c r="P22" s="27">
        <f t="shared" si="16"/>
        <v>230.22924559680001</v>
      </c>
      <c r="Q22" s="27">
        <f t="shared" si="16"/>
        <v>212.50485065399999</v>
      </c>
      <c r="R22" s="27">
        <f t="shared" si="16"/>
        <v>226.68098851560001</v>
      </c>
      <c r="S22" s="27">
        <f t="shared" si="16"/>
        <v>260.59693236587333</v>
      </c>
      <c r="T22" s="27">
        <f t="shared" si="16"/>
        <v>274.31973036959999</v>
      </c>
      <c r="U22" s="27">
        <f t="shared" si="16"/>
        <v>285.66240071242487</v>
      </c>
      <c r="V22" s="27">
        <f t="shared" si="16"/>
        <v>280.58666122977269</v>
      </c>
      <c r="W22" s="27">
        <f t="shared" si="16"/>
        <v>208.57227389640002</v>
      </c>
      <c r="X22" s="27">
        <f t="shared" si="16"/>
        <v>205.87765979999995</v>
      </c>
      <c r="Y22" s="27">
        <f t="shared" ref="Y22:Z22" si="17">SUM(Y23:Y24)</f>
        <v>198.77131036600687</v>
      </c>
      <c r="Z22" s="27">
        <f t="shared" si="17"/>
        <v>185.39207664177246</v>
      </c>
    </row>
    <row r="23" spans="1:26" ht="11.25" customHeight="1" x14ac:dyDescent="0.2">
      <c r="A23" s="29" t="s">
        <v>36</v>
      </c>
      <c r="B23" s="7" t="s">
        <v>37</v>
      </c>
      <c r="C23" s="8">
        <v>86.442470649856205</v>
      </c>
      <c r="D23" s="8">
        <v>100.59684659545621</v>
      </c>
      <c r="E23" s="8">
        <v>123.04322092825619</v>
      </c>
      <c r="F23" s="8">
        <v>140.01937903705618</v>
      </c>
      <c r="G23" s="8">
        <v>141.21022914375959</v>
      </c>
      <c r="H23" s="8">
        <v>132.533772685347</v>
      </c>
      <c r="I23" s="8">
        <v>141.72288725064359</v>
      </c>
      <c r="J23" s="8">
        <v>154.1584505472</v>
      </c>
      <c r="K23" s="8">
        <v>193.03575978719999</v>
      </c>
      <c r="L23" s="8">
        <v>222.16531634879996</v>
      </c>
      <c r="M23" s="8">
        <v>258.29876661600002</v>
      </c>
      <c r="N23" s="8">
        <v>218.46905901479994</v>
      </c>
      <c r="O23" s="8">
        <v>211.04645727000002</v>
      </c>
      <c r="P23" s="8">
        <v>227.45375986080001</v>
      </c>
      <c r="Q23" s="8">
        <v>211.117295598</v>
      </c>
      <c r="R23" s="8">
        <v>225.29343345960001</v>
      </c>
      <c r="S23" s="8">
        <v>259.20937730987333</v>
      </c>
      <c r="T23" s="8">
        <v>272.23802216159999</v>
      </c>
      <c r="U23" s="8">
        <v>282.81902682000003</v>
      </c>
      <c r="V23" s="8">
        <v>278.64062159999992</v>
      </c>
      <c r="W23" s="8">
        <v>207.87849636840002</v>
      </c>
      <c r="X23" s="8">
        <v>204.62870999999996</v>
      </c>
      <c r="Y23" s="8">
        <v>196.93637963999998</v>
      </c>
      <c r="Z23" s="8">
        <v>184.55117735999994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3.3699655724287667</v>
      </c>
      <c r="H24" s="8">
        <v>0</v>
      </c>
      <c r="I24" s="8">
        <v>0</v>
      </c>
      <c r="J24" s="8">
        <v>1.3875550559999998</v>
      </c>
      <c r="K24" s="8">
        <v>1.3875550559999998</v>
      </c>
      <c r="L24" s="8">
        <v>0</v>
      </c>
      <c r="M24" s="8">
        <v>1.3875550559999998</v>
      </c>
      <c r="N24" s="8">
        <v>1.3875550559999998</v>
      </c>
      <c r="O24" s="8">
        <v>1.3875550559999998</v>
      </c>
      <c r="P24" s="8">
        <v>2.7754857359999998</v>
      </c>
      <c r="Q24" s="8">
        <v>1.3875550559999998</v>
      </c>
      <c r="R24" s="8">
        <v>1.3875550559999998</v>
      </c>
      <c r="S24" s="8">
        <v>1.3875550559999998</v>
      </c>
      <c r="T24" s="8">
        <v>2.0817082079999998</v>
      </c>
      <c r="U24" s="8">
        <v>2.843373892424812</v>
      </c>
      <c r="V24" s="8">
        <v>1.9460396297727682</v>
      </c>
      <c r="W24" s="8">
        <v>0.69377752799999992</v>
      </c>
      <c r="X24" s="8">
        <v>1.2489497999999997</v>
      </c>
      <c r="Y24" s="8">
        <v>1.8349307260068881</v>
      </c>
      <c r="Z24" s="8">
        <v>0.84089928177251672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65514.811055225568</v>
      </c>
      <c r="D26" s="27">
        <f t="shared" ref="D26:X26" si="19">SUM(D27,D33)</f>
        <v>65958.54173772494</v>
      </c>
      <c r="E26" s="27">
        <f t="shared" si="19"/>
        <v>64508.416187838346</v>
      </c>
      <c r="F26" s="27">
        <f t="shared" si="19"/>
        <v>66182.631912142897</v>
      </c>
      <c r="G26" s="27">
        <f t="shared" si="19"/>
        <v>65320.789698600609</v>
      </c>
      <c r="H26" s="27">
        <f t="shared" si="19"/>
        <v>66384.616424042135</v>
      </c>
      <c r="I26" s="27">
        <f t="shared" si="19"/>
        <v>61063.809275877014</v>
      </c>
      <c r="J26" s="27">
        <f t="shared" si="19"/>
        <v>56617.090773299613</v>
      </c>
      <c r="K26" s="27">
        <f t="shared" si="19"/>
        <v>57117.220760229975</v>
      </c>
      <c r="L26" s="27">
        <f t="shared" si="19"/>
        <v>54856.394654254458</v>
      </c>
      <c r="M26" s="27">
        <f t="shared" si="19"/>
        <v>54159.603084166949</v>
      </c>
      <c r="N26" s="27">
        <f t="shared" si="19"/>
        <v>52530.719731851445</v>
      </c>
      <c r="O26" s="27">
        <f t="shared" si="19"/>
        <v>51723.855624962824</v>
      </c>
      <c r="P26" s="27">
        <f t="shared" si="19"/>
        <v>52959.201792027852</v>
      </c>
      <c r="Q26" s="27">
        <f t="shared" si="19"/>
        <v>51118.438860572394</v>
      </c>
      <c r="R26" s="27">
        <f t="shared" si="19"/>
        <v>51578.981924593194</v>
      </c>
      <c r="S26" s="27">
        <f t="shared" si="19"/>
        <v>51374.307339567742</v>
      </c>
      <c r="T26" s="27">
        <f t="shared" si="19"/>
        <v>51801.100572016469</v>
      </c>
      <c r="U26" s="27">
        <f t="shared" si="19"/>
        <v>53361.297957600007</v>
      </c>
      <c r="V26" s="27">
        <f t="shared" si="19"/>
        <v>53462.394886679998</v>
      </c>
      <c r="W26" s="27">
        <f t="shared" si="19"/>
        <v>55354.783621679999</v>
      </c>
      <c r="X26" s="27">
        <f t="shared" si="19"/>
        <v>54612.944708400006</v>
      </c>
      <c r="Y26" s="27">
        <f t="shared" ref="Y26:Z26" si="20">SUM(Y27,Y33)</f>
        <v>53646.585864120003</v>
      </c>
      <c r="Z26" s="27">
        <f t="shared" si="20"/>
        <v>53559.10797515999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65514.811055225568</v>
      </c>
      <c r="D33" s="19">
        <f t="shared" ref="D33:X33" si="25">SUM(D34:D50)</f>
        <v>65958.54173772494</v>
      </c>
      <c r="E33" s="19">
        <f t="shared" si="25"/>
        <v>64508.416187838346</v>
      </c>
      <c r="F33" s="19">
        <f t="shared" si="25"/>
        <v>66182.631912142897</v>
      </c>
      <c r="G33" s="19">
        <f t="shared" si="25"/>
        <v>65320.789698600609</v>
      </c>
      <c r="H33" s="19">
        <f t="shared" si="25"/>
        <v>66384.616424042135</v>
      </c>
      <c r="I33" s="19">
        <f t="shared" si="25"/>
        <v>61063.809275877014</v>
      </c>
      <c r="J33" s="19">
        <f t="shared" si="25"/>
        <v>56617.090773299613</v>
      </c>
      <c r="K33" s="19">
        <f t="shared" si="25"/>
        <v>57117.220760229975</v>
      </c>
      <c r="L33" s="19">
        <f t="shared" si="25"/>
        <v>54856.394654254458</v>
      </c>
      <c r="M33" s="19">
        <f t="shared" si="25"/>
        <v>54159.603084166949</v>
      </c>
      <c r="N33" s="19">
        <f t="shared" si="25"/>
        <v>52530.719731851445</v>
      </c>
      <c r="O33" s="19">
        <f t="shared" si="25"/>
        <v>51723.855624962824</v>
      </c>
      <c r="P33" s="19">
        <f t="shared" si="25"/>
        <v>52959.201792027852</v>
      </c>
      <c r="Q33" s="19">
        <f t="shared" si="25"/>
        <v>51118.438860572394</v>
      </c>
      <c r="R33" s="19">
        <f t="shared" si="25"/>
        <v>51578.981924593194</v>
      </c>
      <c r="S33" s="19">
        <f t="shared" si="25"/>
        <v>51374.307339567742</v>
      </c>
      <c r="T33" s="19">
        <f t="shared" si="25"/>
        <v>51801.100572016469</v>
      </c>
      <c r="U33" s="19">
        <f t="shared" si="25"/>
        <v>53361.297957600007</v>
      </c>
      <c r="V33" s="19">
        <f t="shared" si="25"/>
        <v>53462.394886679998</v>
      </c>
      <c r="W33" s="19">
        <f t="shared" si="25"/>
        <v>55354.783621679999</v>
      </c>
      <c r="X33" s="19">
        <f t="shared" si="25"/>
        <v>54612.944708400006</v>
      </c>
      <c r="Y33" s="19">
        <f t="shared" ref="Y33:Z33" si="26">SUM(Y34:Y50)</f>
        <v>53646.585864120003</v>
      </c>
      <c r="Z33" s="19">
        <f t="shared" si="26"/>
        <v>53559.10797515999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2357.1714003845823</v>
      </c>
      <c r="D36" s="8">
        <v>2377.2659880672772</v>
      </c>
      <c r="E36" s="8">
        <v>1984.0150487459841</v>
      </c>
      <c r="F36" s="8">
        <v>2091.1819423254988</v>
      </c>
      <c r="G36" s="8">
        <v>2249.4467928798927</v>
      </c>
      <c r="H36" s="8">
        <v>2563.0423374575753</v>
      </c>
      <c r="I36" s="8">
        <v>2267.2552711002695</v>
      </c>
      <c r="J36" s="8">
        <v>2137.479093737466</v>
      </c>
      <c r="K36" s="8">
        <v>2286.5494742995152</v>
      </c>
      <c r="L36" s="8">
        <v>2134.3226528804316</v>
      </c>
      <c r="M36" s="8">
        <v>2145.093150380701</v>
      </c>
      <c r="N36" s="8">
        <v>2063.2409800592995</v>
      </c>
      <c r="O36" s="8">
        <v>2290.4280635317523</v>
      </c>
      <c r="P36" s="8">
        <v>2410.9745066083024</v>
      </c>
      <c r="Q36" s="8">
        <v>2085.5594482224265</v>
      </c>
      <c r="R36" s="8">
        <v>2089.9015944782755</v>
      </c>
      <c r="S36" s="8">
        <v>2109.5610127898649</v>
      </c>
      <c r="T36" s="8">
        <v>1842.477790964313</v>
      </c>
      <c r="U36" s="8">
        <v>2026.9900231200004</v>
      </c>
      <c r="V36" s="8">
        <v>2164.7952741599993</v>
      </c>
      <c r="W36" s="8">
        <v>2171.3111315999995</v>
      </c>
      <c r="X36" s="8">
        <v>2309.9914029600009</v>
      </c>
      <c r="Y36" s="8">
        <v>1946.8020888000005</v>
      </c>
      <c r="Z36" s="8">
        <v>2073.6682228800005</v>
      </c>
    </row>
    <row r="37" spans="1:26" ht="11.25" customHeight="1" x14ac:dyDescent="0.2">
      <c r="A37" s="28" t="s">
        <v>60</v>
      </c>
      <c r="B37" s="7" t="s">
        <v>61</v>
      </c>
      <c r="C37" s="8">
        <v>913.5176727600001</v>
      </c>
      <c r="D37" s="8">
        <v>775.78924500000005</v>
      </c>
      <c r="E37" s="8">
        <v>692.91847547999998</v>
      </c>
      <c r="F37" s="8">
        <v>1052.9979490799999</v>
      </c>
      <c r="G37" s="8">
        <v>1017.03166488</v>
      </c>
      <c r="H37" s="8">
        <v>1104.12164016</v>
      </c>
      <c r="I37" s="8">
        <v>1053.5954536799998</v>
      </c>
      <c r="J37" s="8">
        <v>941.10242688000005</v>
      </c>
      <c r="K37" s="8">
        <v>923.34967956000003</v>
      </c>
      <c r="L37" s="8">
        <v>885.63054887999988</v>
      </c>
      <c r="M37" s="8">
        <v>657.07892712</v>
      </c>
      <c r="N37" s="8">
        <v>617.12245980000012</v>
      </c>
      <c r="O37" s="8">
        <v>765.12222864000012</v>
      </c>
      <c r="P37" s="8">
        <v>669.24531827999999</v>
      </c>
      <c r="Q37" s="8">
        <v>583.56465551999997</v>
      </c>
      <c r="R37" s="8">
        <v>629.94273803999988</v>
      </c>
      <c r="S37" s="8">
        <v>562.34762892000003</v>
      </c>
      <c r="T37" s="8">
        <v>547.15055471999995</v>
      </c>
      <c r="U37" s="8">
        <v>661.82603255999993</v>
      </c>
      <c r="V37" s="8">
        <v>675.9655610399999</v>
      </c>
      <c r="W37" s="8">
        <v>652.85672760000011</v>
      </c>
      <c r="X37" s="8">
        <v>766.75532471999986</v>
      </c>
      <c r="Y37" s="8">
        <v>757.79724636000003</v>
      </c>
      <c r="Z37" s="8">
        <v>793.95263640000019</v>
      </c>
    </row>
    <row r="38" spans="1:26" ht="11.25" customHeight="1" x14ac:dyDescent="0.2">
      <c r="A38" s="28" t="s">
        <v>62</v>
      </c>
      <c r="B38" s="7" t="s">
        <v>63</v>
      </c>
      <c r="C38" s="8">
        <v>12.362112</v>
      </c>
      <c r="D38" s="8">
        <v>12.362112</v>
      </c>
      <c r="E38" s="8">
        <v>12.362112</v>
      </c>
      <c r="F38" s="8">
        <v>15.316056</v>
      </c>
      <c r="G38" s="8">
        <v>18.395999999999997</v>
      </c>
      <c r="H38" s="8">
        <v>12.257028000000002</v>
      </c>
      <c r="I38" s="8">
        <v>15.316056</v>
      </c>
      <c r="J38" s="8">
        <v>15.316056</v>
      </c>
      <c r="K38" s="8">
        <v>12.257028000000002</v>
      </c>
      <c r="L38" s="8">
        <v>9.2189159999999966</v>
      </c>
      <c r="M38" s="8">
        <v>9.2189159999999966</v>
      </c>
      <c r="N38" s="8">
        <v>3.0799440000000002</v>
      </c>
      <c r="O38" s="8">
        <v>3.0799440000000002</v>
      </c>
      <c r="P38" s="8">
        <v>3.0799440000000002</v>
      </c>
      <c r="Q38" s="8">
        <v>3.0799440000000002</v>
      </c>
      <c r="R38" s="8">
        <v>3.0799440000000002</v>
      </c>
      <c r="S38" s="8">
        <v>3.0799440000000002</v>
      </c>
      <c r="T38" s="8">
        <v>3.0799440000000002</v>
      </c>
      <c r="U38" s="8">
        <v>3.1290839999999998</v>
      </c>
      <c r="V38" s="8">
        <v>2.943864</v>
      </c>
      <c r="W38" s="8">
        <v>2.5590600000000001</v>
      </c>
      <c r="X38" s="8">
        <v>2.8483559999999999</v>
      </c>
      <c r="Y38" s="8">
        <v>3.2109839999999998</v>
      </c>
      <c r="Z38" s="8">
        <v>3.1923360000000001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202.73642999999998</v>
      </c>
      <c r="D40" s="8">
        <v>130.90108248000001</v>
      </c>
      <c r="E40" s="8">
        <v>177.71514372000001</v>
      </c>
      <c r="F40" s="8">
        <v>174.55160124000002</v>
      </c>
      <c r="G40" s="8">
        <v>221.63873868000005</v>
      </c>
      <c r="H40" s="8">
        <v>321.44330124000004</v>
      </c>
      <c r="I40" s="8">
        <v>230.71263372000004</v>
      </c>
      <c r="J40" s="8">
        <v>286.93112868000003</v>
      </c>
      <c r="K40" s="8">
        <v>230.61505104000005</v>
      </c>
      <c r="L40" s="8">
        <v>255.60734724000005</v>
      </c>
      <c r="M40" s="8">
        <v>264.86527752000001</v>
      </c>
      <c r="N40" s="8">
        <v>249.55333848000004</v>
      </c>
      <c r="O40" s="8">
        <v>626.16838572000017</v>
      </c>
      <c r="P40" s="8">
        <v>1056.86235648</v>
      </c>
      <c r="Q40" s="8">
        <v>990.28301400000032</v>
      </c>
      <c r="R40" s="8">
        <v>762.27603479999993</v>
      </c>
      <c r="S40" s="8">
        <v>719.65906416000007</v>
      </c>
      <c r="T40" s="8">
        <v>708.00712271999987</v>
      </c>
      <c r="U40" s="8">
        <v>643.54949172000011</v>
      </c>
      <c r="V40" s="8">
        <v>743.8093538400002</v>
      </c>
      <c r="W40" s="8">
        <v>825.75240336000013</v>
      </c>
      <c r="X40" s="8">
        <v>575.6503240799999</v>
      </c>
      <c r="Y40" s="8">
        <v>709.87465331999999</v>
      </c>
      <c r="Z40" s="8">
        <v>1072.6844691600004</v>
      </c>
    </row>
    <row r="41" spans="1:26" ht="11.25" customHeight="1" x14ac:dyDescent="0.2">
      <c r="A41" s="28" t="s">
        <v>68</v>
      </c>
      <c r="B41" s="7" t="s">
        <v>69</v>
      </c>
      <c r="C41" s="8">
        <v>271.47242736000004</v>
      </c>
      <c r="D41" s="8">
        <v>242.71271496000003</v>
      </c>
      <c r="E41" s="8">
        <v>121.59707868</v>
      </c>
      <c r="F41" s="8">
        <v>74.646349919999992</v>
      </c>
      <c r="G41" s="8">
        <v>46.390081319999993</v>
      </c>
      <c r="H41" s="8">
        <v>173.08915524</v>
      </c>
      <c r="I41" s="8">
        <v>77.266069559999991</v>
      </c>
      <c r="J41" s="8">
        <v>37.086077519999996</v>
      </c>
      <c r="K41" s="8">
        <v>65.019831480000008</v>
      </c>
      <c r="L41" s="8">
        <v>55.648529279999984</v>
      </c>
      <c r="M41" s="8">
        <v>37.111185000000006</v>
      </c>
      <c r="N41" s="8">
        <v>34.01960004</v>
      </c>
      <c r="O41" s="8">
        <v>30.927756240000001</v>
      </c>
      <c r="P41" s="8">
        <v>32.488043760000004</v>
      </c>
      <c r="Q41" s="8">
        <v>28.159721279999999</v>
      </c>
      <c r="R41" s="8">
        <v>30.000332520000001</v>
      </c>
      <c r="S41" s="8">
        <v>28.778090040000002</v>
      </c>
      <c r="T41" s="8">
        <v>32.548094640000002</v>
      </c>
      <c r="U41" s="8">
        <v>27.115560720000001</v>
      </c>
      <c r="V41" s="8">
        <v>30.919732199999999</v>
      </c>
      <c r="W41" s="8">
        <v>26.409186359999996</v>
      </c>
      <c r="X41" s="8">
        <v>25.559932320000005</v>
      </c>
      <c r="Y41" s="8">
        <v>20.947144680000005</v>
      </c>
      <c r="Z41" s="8">
        <v>19.879429680000005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58757.557184680983</v>
      </c>
      <c r="D43" s="8">
        <v>59625.908019057657</v>
      </c>
      <c r="E43" s="8">
        <v>59124.832866372359</v>
      </c>
      <c r="F43" s="8">
        <v>59764.923040577392</v>
      </c>
      <c r="G43" s="8">
        <v>59324.100742480718</v>
      </c>
      <c r="H43" s="8">
        <v>59906.436356704566</v>
      </c>
      <c r="I43" s="8">
        <v>55631.868012856743</v>
      </c>
      <c r="J43" s="8">
        <v>51700.274716482149</v>
      </c>
      <c r="K43" s="8">
        <v>52432.946499130456</v>
      </c>
      <c r="L43" s="8">
        <v>50485.793059374031</v>
      </c>
      <c r="M43" s="8">
        <v>50228.960263226247</v>
      </c>
      <c r="N43" s="8">
        <v>48768.793076592148</v>
      </c>
      <c r="O43" s="8">
        <v>47332.19931607107</v>
      </c>
      <c r="P43" s="8">
        <v>48065.466355379547</v>
      </c>
      <c r="Q43" s="8">
        <v>46837.362830789963</v>
      </c>
      <c r="R43" s="8">
        <v>47604.553193394917</v>
      </c>
      <c r="S43" s="8">
        <v>47575.828808417878</v>
      </c>
      <c r="T43" s="8">
        <v>48300.894383972161</v>
      </c>
      <c r="U43" s="8">
        <v>49665.787343640004</v>
      </c>
      <c r="V43" s="8">
        <v>49545.989162279999</v>
      </c>
      <c r="W43" s="8">
        <v>51452.002700279998</v>
      </c>
      <c r="X43" s="8">
        <v>50725.871043120009</v>
      </c>
      <c r="Y43" s="8">
        <v>50008.910328000005</v>
      </c>
      <c r="Z43" s="8">
        <v>49424.067571319989</v>
      </c>
    </row>
    <row r="44" spans="1:26" ht="11.25" customHeight="1" x14ac:dyDescent="0.2">
      <c r="A44" s="28" t="s">
        <v>74</v>
      </c>
      <c r="B44" s="7" t="s">
        <v>75</v>
      </c>
      <c r="C44" s="8">
        <v>2996.8737890400002</v>
      </c>
      <c r="D44" s="8">
        <v>2783.8718992800009</v>
      </c>
      <c r="E44" s="8">
        <v>2382.0011301600007</v>
      </c>
      <c r="F44" s="8">
        <v>3002.5279519200003</v>
      </c>
      <c r="G44" s="8">
        <v>2421.0806688000002</v>
      </c>
      <c r="H44" s="8">
        <v>2281.5215956800002</v>
      </c>
      <c r="I44" s="8">
        <v>1768.3344252000002</v>
      </c>
      <c r="J44" s="8">
        <v>1482.68328552</v>
      </c>
      <c r="K44" s="8">
        <v>1150.2652082400002</v>
      </c>
      <c r="L44" s="8">
        <v>1023.6865795199999</v>
      </c>
      <c r="M44" s="8">
        <v>810.78834384000004</v>
      </c>
      <c r="N44" s="8">
        <v>785.17965600000025</v>
      </c>
      <c r="O44" s="8">
        <v>669.44290968000007</v>
      </c>
      <c r="P44" s="8">
        <v>626.75024615999985</v>
      </c>
      <c r="Q44" s="8">
        <v>583.94222567999998</v>
      </c>
      <c r="R44" s="8">
        <v>449.62102728000008</v>
      </c>
      <c r="S44" s="8">
        <v>371.80913544000003</v>
      </c>
      <c r="T44" s="8">
        <v>363.6589154400001</v>
      </c>
      <c r="U44" s="8">
        <v>328.83755328000007</v>
      </c>
      <c r="V44" s="8">
        <v>297.23281128000008</v>
      </c>
      <c r="W44" s="8">
        <v>223.06330152000001</v>
      </c>
      <c r="X44" s="8">
        <v>205.26294240000001</v>
      </c>
      <c r="Y44" s="8">
        <v>199.04341896000003</v>
      </c>
      <c r="Z44" s="8">
        <v>171.65143511999997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9.730676879999999</v>
      </c>
      <c r="E47" s="8">
        <v>12.974332680000003</v>
      </c>
      <c r="F47" s="8">
        <v>6.487021079999999</v>
      </c>
      <c r="G47" s="8">
        <v>22.705009560000004</v>
      </c>
      <c r="H47" s="8">
        <v>22.705009560000004</v>
      </c>
      <c r="I47" s="8">
        <v>19.461353760000002</v>
      </c>
      <c r="J47" s="8">
        <v>16.217988480000002</v>
      </c>
      <c r="K47" s="8">
        <v>16.217988480000002</v>
      </c>
      <c r="L47" s="8">
        <v>6.487021079999999</v>
      </c>
      <c r="M47" s="8">
        <v>6.487021079999999</v>
      </c>
      <c r="N47" s="8">
        <v>9.730676879999999</v>
      </c>
      <c r="O47" s="8">
        <v>6.487021079999999</v>
      </c>
      <c r="P47" s="8">
        <v>6.487021079999999</v>
      </c>
      <c r="Q47" s="8">
        <v>6.487021079999999</v>
      </c>
      <c r="R47" s="8">
        <v>6.487021079999999</v>
      </c>
      <c r="S47" s="8">
        <v>3.2436558</v>
      </c>
      <c r="T47" s="8">
        <v>3.2436558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3.1200389999999993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46.799883000000008</v>
      </c>
      <c r="Q48" s="8">
        <v>0</v>
      </c>
      <c r="R48" s="8">
        <v>3.1200389999999993</v>
      </c>
      <c r="S48" s="8">
        <v>0</v>
      </c>
      <c r="T48" s="8">
        <v>0</v>
      </c>
      <c r="U48" s="8">
        <v>3.9343590000000002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41.048117279999992</v>
      </c>
      <c r="Q50" s="8">
        <v>0</v>
      </c>
      <c r="R50" s="8">
        <v>0</v>
      </c>
      <c r="S50" s="8">
        <v>0</v>
      </c>
      <c r="T50" s="8">
        <v>4.0109760000000001E-2</v>
      </c>
      <c r="U50" s="8">
        <v>0.12850955999999999</v>
      </c>
      <c r="V50" s="8">
        <v>0.73912788000000007</v>
      </c>
      <c r="W50" s="8">
        <v>0.82911095999999973</v>
      </c>
      <c r="X50" s="8">
        <v>1.0053828</v>
      </c>
      <c r="Y50" s="8">
        <v>0</v>
      </c>
      <c r="Z50" s="8">
        <v>1.1874600000000001E-2</v>
      </c>
    </row>
    <row r="51" spans="1:26" ht="11.25" customHeight="1" x14ac:dyDescent="0.2">
      <c r="A51" s="25" t="s">
        <v>88</v>
      </c>
      <c r="B51" s="26" t="s">
        <v>89</v>
      </c>
      <c r="C51" s="27">
        <v>9940.8894005322982</v>
      </c>
      <c r="D51" s="27">
        <v>9787.2113767855844</v>
      </c>
      <c r="E51" s="27">
        <v>9322.1565905664047</v>
      </c>
      <c r="F51" s="27">
        <v>9838.4401521315231</v>
      </c>
      <c r="G51" s="27">
        <v>10807.017045802313</v>
      </c>
      <c r="H51" s="27">
        <v>10440.587307214008</v>
      </c>
      <c r="I51" s="27">
        <v>9171.0546974739191</v>
      </c>
      <c r="J51" s="27">
        <v>8843.4622505638526</v>
      </c>
      <c r="K51" s="27">
        <v>8926.4501554606431</v>
      </c>
      <c r="L51" s="27">
        <v>8448.886402073409</v>
      </c>
      <c r="M51" s="27">
        <v>10193.419895288524</v>
      </c>
      <c r="N51" s="27">
        <v>9948.5712571267195</v>
      </c>
      <c r="O51" s="27">
        <v>10340.201727663471</v>
      </c>
      <c r="P51" s="27">
        <v>10187.207125734258</v>
      </c>
      <c r="Q51" s="27">
        <v>9435.8844931755666</v>
      </c>
      <c r="R51" s="27">
        <v>8620.1024172045727</v>
      </c>
      <c r="S51" s="27">
        <v>8720.7437108300983</v>
      </c>
      <c r="T51" s="27">
        <v>8582.9229090830049</v>
      </c>
      <c r="U51" s="27">
        <v>8770.3685416592434</v>
      </c>
      <c r="V51" s="27">
        <v>8830.5277983576379</v>
      </c>
      <c r="W51" s="27">
        <v>8509.4556516490102</v>
      </c>
      <c r="X51" s="27">
        <v>9219.5083504564063</v>
      </c>
      <c r="Y51" s="27">
        <v>7323.813093552425</v>
      </c>
      <c r="Z51" s="27">
        <v>7509.4148749780625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115.68231441641218</v>
      </c>
      <c r="D52" s="27">
        <f t="shared" ref="D52:X52" si="28">SUM(D53:D54)</f>
        <v>99.955693456457141</v>
      </c>
      <c r="E52" s="27">
        <f t="shared" si="28"/>
        <v>34.606400399999998</v>
      </c>
      <c r="F52" s="27">
        <f t="shared" si="28"/>
        <v>30.7448856</v>
      </c>
      <c r="G52" s="27">
        <f t="shared" si="28"/>
        <v>28.885942800000002</v>
      </c>
      <c r="H52" s="27">
        <f t="shared" si="28"/>
        <v>7.4362860000000026</v>
      </c>
      <c r="I52" s="27">
        <f t="shared" si="28"/>
        <v>10.724828400000002</v>
      </c>
      <c r="J52" s="27">
        <f t="shared" si="28"/>
        <v>0.14311439999999997</v>
      </c>
      <c r="K52" s="27">
        <f t="shared" si="28"/>
        <v>0.14311439999999997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11.726114399999997</v>
      </c>
      <c r="T52" s="27">
        <f t="shared" si="28"/>
        <v>24.337918992115714</v>
      </c>
      <c r="U52" s="27">
        <f t="shared" si="28"/>
        <v>13.500905264176241</v>
      </c>
      <c r="V52" s="27">
        <f t="shared" si="28"/>
        <v>12.702959345757225</v>
      </c>
      <c r="W52" s="27">
        <f t="shared" si="28"/>
        <v>2.8510815182208482</v>
      </c>
      <c r="X52" s="27">
        <f t="shared" si="28"/>
        <v>8.5762725319615498</v>
      </c>
      <c r="Y52" s="27">
        <f t="shared" ref="Y52:Z52" si="29">SUM(Y53:Y54)</f>
        <v>2.2921086577650231</v>
      </c>
      <c r="Z52" s="27">
        <f t="shared" si="29"/>
        <v>2.2882860000000003</v>
      </c>
    </row>
    <row r="53" spans="1:26" ht="11.25" customHeight="1" x14ac:dyDescent="0.2">
      <c r="A53" s="29" t="s">
        <v>116</v>
      </c>
      <c r="B53" s="7" t="s">
        <v>117</v>
      </c>
      <c r="C53" s="8">
        <v>113.97105720000002</v>
      </c>
      <c r="D53" s="8">
        <v>98.3839428</v>
      </c>
      <c r="E53" s="8">
        <v>34.606400399999998</v>
      </c>
      <c r="F53" s="8">
        <v>30.7448856</v>
      </c>
      <c r="G53" s="8">
        <v>28.885942800000002</v>
      </c>
      <c r="H53" s="8">
        <v>7.4362860000000026</v>
      </c>
      <c r="I53" s="8">
        <v>10.724828400000002</v>
      </c>
      <c r="J53" s="8">
        <v>0.14311439999999997</v>
      </c>
      <c r="K53" s="8">
        <v>0.14311439999999997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11.726114399999997</v>
      </c>
      <c r="T53" s="8">
        <v>1.5510924000000004</v>
      </c>
      <c r="U53" s="8">
        <v>1.5701400000000001</v>
      </c>
      <c r="V53" s="8">
        <v>1.6911180000000001</v>
      </c>
      <c r="W53" s="8">
        <v>1.5732288000000001</v>
      </c>
      <c r="X53" s="8">
        <v>3.0033431999999998</v>
      </c>
      <c r="Y53" s="8">
        <v>2.2888008000000002</v>
      </c>
      <c r="Z53" s="8">
        <v>2.2882860000000003</v>
      </c>
    </row>
    <row r="54" spans="1:26" ht="11.25" customHeight="1" x14ac:dyDescent="0.2">
      <c r="A54" s="43" t="s">
        <v>118</v>
      </c>
      <c r="B54" s="44" t="s">
        <v>119</v>
      </c>
      <c r="C54" s="45">
        <v>1.71125721641216</v>
      </c>
      <c r="D54" s="45">
        <v>1.5717506564571431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22.786826592115712</v>
      </c>
      <c r="U54" s="45">
        <v>11.930765264176241</v>
      </c>
      <c r="V54" s="45">
        <v>11.011841345757226</v>
      </c>
      <c r="W54" s="45">
        <v>1.2778527182208479</v>
      </c>
      <c r="X54" s="45">
        <v>5.5729293319615492</v>
      </c>
      <c r="Y54" s="45">
        <v>3.3078577650227999E-3</v>
      </c>
      <c r="Z54" s="45">
        <v>0</v>
      </c>
    </row>
    <row r="60" spans="1:26" ht="11.25" customHeight="1" x14ac:dyDescent="0.2">
      <c r="A60" s="46" t="s">
        <v>323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" si="30">SUM(C62:C72)</f>
        <v>5326.6612192201128</v>
      </c>
      <c r="D61" s="49">
        <f t="shared" ref="D61:X61" si="31">SUM(D62:D72)</f>
        <v>5492.8411060187364</v>
      </c>
      <c r="E61" s="49">
        <f t="shared" si="31"/>
        <v>5399.1399689255295</v>
      </c>
      <c r="F61" s="49">
        <f t="shared" si="31"/>
        <v>6209.4153576947729</v>
      </c>
      <c r="G61" s="49">
        <f t="shared" si="31"/>
        <v>6431.6070972310545</v>
      </c>
      <c r="H61" s="49">
        <f t="shared" si="31"/>
        <v>5516.232370603374</v>
      </c>
      <c r="I61" s="49">
        <f t="shared" si="31"/>
        <v>5903.423561563287</v>
      </c>
      <c r="J61" s="49">
        <f t="shared" si="31"/>
        <v>6449.9790788777354</v>
      </c>
      <c r="K61" s="49">
        <f t="shared" si="31"/>
        <v>6473.3164504867418</v>
      </c>
      <c r="L61" s="49">
        <f t="shared" si="31"/>
        <v>6966.5530521557039</v>
      </c>
      <c r="M61" s="49">
        <f t="shared" si="31"/>
        <v>7658.875236410101</v>
      </c>
      <c r="N61" s="49">
        <f t="shared" si="31"/>
        <v>7924.409810580838</v>
      </c>
      <c r="O61" s="49">
        <f t="shared" si="31"/>
        <v>8084.4204621996168</v>
      </c>
      <c r="P61" s="49">
        <f t="shared" si="31"/>
        <v>8877.3651856913657</v>
      </c>
      <c r="Q61" s="49">
        <f t="shared" si="31"/>
        <v>8650.0829124473094</v>
      </c>
      <c r="R61" s="49">
        <f t="shared" si="31"/>
        <v>9129.8000431258188</v>
      </c>
      <c r="S61" s="49">
        <f t="shared" si="31"/>
        <v>9863.1097466201172</v>
      </c>
      <c r="T61" s="49">
        <f t="shared" si="31"/>
        <v>10300.749040592158</v>
      </c>
      <c r="U61" s="49">
        <f t="shared" si="31"/>
        <v>10488.940942565443</v>
      </c>
      <c r="V61" s="49">
        <f t="shared" si="31"/>
        <v>10555.956082662406</v>
      </c>
      <c r="W61" s="49">
        <f t="shared" si="31"/>
        <v>10769.275258054118</v>
      </c>
      <c r="X61" s="49">
        <f t="shared" si="31"/>
        <v>11584.124122084995</v>
      </c>
      <c r="Y61" s="49">
        <f t="shared" ref="Y61:Z61" si="32">SUM(Y62:Y72)</f>
        <v>11051.549726754325</v>
      </c>
      <c r="Z61" s="49">
        <f t="shared" si="32"/>
        <v>10419.161089405308</v>
      </c>
    </row>
    <row r="62" spans="1:26" ht="11.25" customHeight="1" x14ac:dyDescent="0.2">
      <c r="A62" s="50" t="s">
        <v>92</v>
      </c>
      <c r="B62" s="51" t="s">
        <v>93</v>
      </c>
      <c r="C62" s="52">
        <v>5309.2476863999991</v>
      </c>
      <c r="D62" s="52">
        <v>5475.2322240000003</v>
      </c>
      <c r="E62" s="52">
        <v>5383.2800447999989</v>
      </c>
      <c r="F62" s="52">
        <v>6058.6400447999995</v>
      </c>
      <c r="G62" s="52">
        <v>6238.1761343999997</v>
      </c>
      <c r="H62" s="52">
        <v>5274.6910272000005</v>
      </c>
      <c r="I62" s="52">
        <v>5496.8655168000014</v>
      </c>
      <c r="J62" s="52">
        <v>5650.7451840000003</v>
      </c>
      <c r="K62" s="52">
        <v>5663.9080511999991</v>
      </c>
      <c r="L62" s="52">
        <v>5919.7735295999992</v>
      </c>
      <c r="M62" s="52">
        <v>6484.9337279999991</v>
      </c>
      <c r="N62" s="52">
        <v>6650.9239103999989</v>
      </c>
      <c r="O62" s="52">
        <v>6568.6299840000001</v>
      </c>
      <c r="P62" s="52">
        <v>7077.8143295999998</v>
      </c>
      <c r="Q62" s="52">
        <v>6642.758303999999</v>
      </c>
      <c r="R62" s="52">
        <v>6910.9758143999979</v>
      </c>
      <c r="S62" s="52">
        <v>7184.3204159999987</v>
      </c>
      <c r="T62" s="52">
        <v>7390.4576255999991</v>
      </c>
      <c r="U62" s="52">
        <v>7247.7558719999997</v>
      </c>
      <c r="V62" s="52">
        <v>7333.5717503999995</v>
      </c>
      <c r="W62" s="52">
        <v>7338.348460799999</v>
      </c>
      <c r="X62" s="52">
        <v>8009.2873728000004</v>
      </c>
      <c r="Y62" s="52">
        <v>7417.6562880000001</v>
      </c>
      <c r="Z62" s="52">
        <v>6817.1104511999984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11.798964180113423</v>
      </c>
      <c r="D64" s="52">
        <v>11.861662018735869</v>
      </c>
      <c r="E64" s="52">
        <v>10.848473565530039</v>
      </c>
      <c r="F64" s="52">
        <v>35.074434814773355</v>
      </c>
      <c r="G64" s="52">
        <v>51.607612111054735</v>
      </c>
      <c r="H64" s="52">
        <v>83.485077163374797</v>
      </c>
      <c r="I64" s="52">
        <v>181.08890716328472</v>
      </c>
      <c r="J64" s="52">
        <v>414.10100031773561</v>
      </c>
      <c r="K64" s="52">
        <v>460.33128312674086</v>
      </c>
      <c r="L64" s="52">
        <v>698.53232447570383</v>
      </c>
      <c r="M64" s="52">
        <v>896.7229799301025</v>
      </c>
      <c r="N64" s="52">
        <v>1080.8615757008388</v>
      </c>
      <c r="O64" s="52">
        <v>1288.9300269996168</v>
      </c>
      <c r="P64" s="52">
        <v>1536.4883109713651</v>
      </c>
      <c r="Q64" s="52">
        <v>1700.0853242873111</v>
      </c>
      <c r="R64" s="52">
        <v>1883.6759013658195</v>
      </c>
      <c r="S64" s="52">
        <v>2063.5218338201175</v>
      </c>
      <c r="T64" s="52">
        <v>2095.1289429921594</v>
      </c>
      <c r="U64" s="52">
        <v>1981.6792353654414</v>
      </c>
      <c r="V64" s="52">
        <v>1962.6076892224057</v>
      </c>
      <c r="W64" s="52">
        <v>2028.2962487741181</v>
      </c>
      <c r="X64" s="52">
        <v>2189.2774008049955</v>
      </c>
      <c r="Y64" s="52">
        <v>2241.5852984343255</v>
      </c>
      <c r="Z64" s="52">
        <v>2169.8466614053104</v>
      </c>
    </row>
    <row r="65" spans="1:26" ht="11.25" customHeight="1" x14ac:dyDescent="0.2">
      <c r="A65" s="50" t="s">
        <v>98</v>
      </c>
      <c r="B65" s="51" t="s">
        <v>99</v>
      </c>
      <c r="C65" s="52">
        <v>1.29996</v>
      </c>
      <c r="D65" s="52">
        <v>1.0000799999999999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22.153679999999998</v>
      </c>
      <c r="U65" s="52">
        <v>11.640599999999999</v>
      </c>
      <c r="V65" s="52">
        <v>10.746719999999998</v>
      </c>
      <c r="W65" s="52">
        <v>1.2473999999999998</v>
      </c>
      <c r="X65" s="52">
        <v>5.4493199999999993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1.27720368</v>
      </c>
      <c r="I67" s="52">
        <v>1.3687055999999997</v>
      </c>
      <c r="J67" s="52">
        <v>1.8162748800000001</v>
      </c>
      <c r="K67" s="52">
        <v>11.76806448</v>
      </c>
      <c r="L67" s="52">
        <v>11.354394240000001</v>
      </c>
      <c r="M67" s="52">
        <v>2.05203888</v>
      </c>
      <c r="N67" s="52">
        <v>2.0805854400000001</v>
      </c>
      <c r="O67" s="52">
        <v>5.9927385600000003</v>
      </c>
      <c r="P67" s="52">
        <v>7.4827670399999997</v>
      </c>
      <c r="Q67" s="52">
        <v>7.3938139199999995</v>
      </c>
      <c r="R67" s="52">
        <v>7.1692646400000006</v>
      </c>
      <c r="S67" s="52">
        <v>5.2247851199999999</v>
      </c>
      <c r="T67" s="52">
        <v>7.0497259199999993</v>
      </c>
      <c r="U67" s="52">
        <v>12.360660479999996</v>
      </c>
      <c r="V67" s="52">
        <v>10.327737599999997</v>
      </c>
      <c r="W67" s="52">
        <v>10.586185919999997</v>
      </c>
      <c r="X67" s="52">
        <v>16.667877600000001</v>
      </c>
      <c r="Y67" s="52">
        <v>16.0357752</v>
      </c>
      <c r="Z67" s="52">
        <v>18.36945648</v>
      </c>
    </row>
    <row r="68" spans="1:26" ht="11.25" customHeight="1" x14ac:dyDescent="0.2">
      <c r="A68" s="50" t="s">
        <v>104</v>
      </c>
      <c r="B68" s="51" t="s">
        <v>105</v>
      </c>
      <c r="C68" s="52">
        <v>4.3146086399999986</v>
      </c>
      <c r="D68" s="52">
        <v>4.7471399999999999</v>
      </c>
      <c r="E68" s="52">
        <v>5.0114505600000001</v>
      </c>
      <c r="F68" s="52">
        <v>81.3844584</v>
      </c>
      <c r="G68" s="52">
        <v>85.818350879999997</v>
      </c>
      <c r="H68" s="52">
        <v>86.290898400000003</v>
      </c>
      <c r="I68" s="52">
        <v>87.842352959999999</v>
      </c>
      <c r="J68" s="52">
        <v>202.51082592</v>
      </c>
      <c r="K68" s="52">
        <v>172.96054848000003</v>
      </c>
      <c r="L68" s="52">
        <v>96.539623199999994</v>
      </c>
      <c r="M68" s="52">
        <v>50.681868479999984</v>
      </c>
      <c r="N68" s="52">
        <v>24.307395839999998</v>
      </c>
      <c r="O68" s="52">
        <v>27.375131519999996</v>
      </c>
      <c r="P68" s="52">
        <v>21.903112799999995</v>
      </c>
      <c r="Q68" s="52">
        <v>47.818291679999987</v>
      </c>
      <c r="R68" s="52">
        <v>45.999468000000014</v>
      </c>
      <c r="S68" s="52">
        <v>59.49230544000001</v>
      </c>
      <c r="T68" s="52">
        <v>101.68004304</v>
      </c>
      <c r="U68" s="52">
        <v>92.987870399999977</v>
      </c>
      <c r="V68" s="52">
        <v>65.852326079999997</v>
      </c>
      <c r="W68" s="52">
        <v>68.75744831999998</v>
      </c>
      <c r="X68" s="52">
        <v>71.84506463999999</v>
      </c>
      <c r="Y68" s="52">
        <v>68.722274880000001</v>
      </c>
      <c r="Z68" s="52">
        <v>80.628484319999984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9.4468723200000007</v>
      </c>
      <c r="I69" s="52">
        <v>41.250543840000006</v>
      </c>
      <c r="J69" s="52">
        <v>69.788437919999993</v>
      </c>
      <c r="K69" s="52">
        <v>73.658280960000013</v>
      </c>
      <c r="L69" s="52">
        <v>96.461375039999979</v>
      </c>
      <c r="M69" s="52">
        <v>98.215968960000026</v>
      </c>
      <c r="N69" s="52">
        <v>103.30260912000001</v>
      </c>
      <c r="O69" s="52">
        <v>168.66301679999998</v>
      </c>
      <c r="P69" s="52">
        <v>215.42508576</v>
      </c>
      <c r="Q69" s="52">
        <v>232.32617856000002</v>
      </c>
      <c r="R69" s="52">
        <v>259.69468320000004</v>
      </c>
      <c r="S69" s="52">
        <v>526.88972016000002</v>
      </c>
      <c r="T69" s="52">
        <v>658.58060880000016</v>
      </c>
      <c r="U69" s="52">
        <v>1111.3667726399999</v>
      </c>
      <c r="V69" s="52">
        <v>1136.39598864</v>
      </c>
      <c r="W69" s="52">
        <v>1283.8797518399999</v>
      </c>
      <c r="X69" s="52">
        <v>1266.3095990399997</v>
      </c>
      <c r="Y69" s="52">
        <v>1290.5318649599999</v>
      </c>
      <c r="Z69" s="52">
        <v>1314.3297556799998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34.316419680000003</v>
      </c>
      <c r="G72" s="55">
        <v>56.004999839999989</v>
      </c>
      <c r="H72" s="55">
        <v>61.041291840000007</v>
      </c>
      <c r="I72" s="55">
        <v>95.007535199999992</v>
      </c>
      <c r="J72" s="55">
        <v>111.01735583999999</v>
      </c>
      <c r="K72" s="55">
        <v>90.690222239999969</v>
      </c>
      <c r="L72" s="55">
        <v>143.89180559999997</v>
      </c>
      <c r="M72" s="55">
        <v>126.26865215999999</v>
      </c>
      <c r="N72" s="55">
        <v>62.933734079999994</v>
      </c>
      <c r="O72" s="55">
        <v>24.829564319999996</v>
      </c>
      <c r="P72" s="55">
        <v>18.251579519999996</v>
      </c>
      <c r="Q72" s="55">
        <v>19.700999999999997</v>
      </c>
      <c r="R72" s="55">
        <v>22.284911519999994</v>
      </c>
      <c r="S72" s="55">
        <v>23.660686079999998</v>
      </c>
      <c r="T72" s="55">
        <v>25.698414239999995</v>
      </c>
      <c r="U72" s="55">
        <v>31.149931679999998</v>
      </c>
      <c r="V72" s="55">
        <v>36.453870719999983</v>
      </c>
      <c r="W72" s="55">
        <v>38.159762400000005</v>
      </c>
      <c r="X72" s="55">
        <v>25.287487199999994</v>
      </c>
      <c r="Y72" s="55">
        <v>17.018225279999996</v>
      </c>
      <c r="Z72" s="55">
        <v>18.876280319999999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2025-11-06T10:32:37Z</dcterms:created>
  <dcterms:modified xsi:type="dcterms:W3CDTF">2025-11-06T10:32:37Z</dcterms:modified>
</cp:coreProperties>
</file>